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9135" tabRatio="754" activeTab="0"/>
  </bookViews>
  <sheets>
    <sheet name="FEMINICIDIO" sheetId="1" r:id="rId1"/>
  </sheets>
  <definedNames>
    <definedName name="ABANCAY">#REF!</definedName>
    <definedName name="AÑO">#REF!</definedName>
    <definedName name="_xlnm.Print_Area" localSheetId="0">'FEMINICIDIO'!$A$114:$U$405</definedName>
    <definedName name="AUTORIA">#REF!</definedName>
    <definedName name="CEM">#REF!</definedName>
    <definedName name="DEPA">#REF!</definedName>
    <definedName name="DISTRITO">#REF!</definedName>
    <definedName name="DPTO">#REF!</definedName>
    <definedName name="GÉNERO">#REF!</definedName>
    <definedName name="genero1">#REF!</definedName>
    <definedName name="GRADO">#REF!</definedName>
    <definedName name="HIJOS">#REF!</definedName>
    <definedName name="HOMICIDIO">#REF!</definedName>
    <definedName name="HOMICIDIO1">#REF!</definedName>
    <definedName name="LABOR">#REF!</definedName>
    <definedName name="LUGAR">#REF!</definedName>
    <definedName name="MEDIDAS">#REF!</definedName>
    <definedName name="MES">#REF!</definedName>
    <definedName name="N">#REF!</definedName>
    <definedName name="PROV">#REF!</definedName>
    <definedName name="PROVINCIA">#REF!</definedName>
    <definedName name="RESPUESTA">#REF!</definedName>
    <definedName name="SEXO">#REF!</definedName>
    <definedName name="SITUACION">#REF!</definedName>
    <definedName name="VINCULO">#REF!</definedName>
    <definedName name="VINCULO_A">#REF!</definedName>
    <definedName name="ZONA">#REF!</definedName>
  </definedNames>
  <calcPr fullCalcOnLoad="1"/>
</workbook>
</file>

<file path=xl/sharedStrings.xml><?xml version="1.0" encoding="utf-8"?>
<sst xmlns="http://schemas.openxmlformats.org/spreadsheetml/2006/main" count="904" uniqueCount="308">
  <si>
    <t>TIPO</t>
  </si>
  <si>
    <t>Noviembre</t>
  </si>
  <si>
    <t>Diciembre</t>
  </si>
  <si>
    <t>Situación</t>
  </si>
  <si>
    <t>Vínculo</t>
  </si>
  <si>
    <t>EDADVICT</t>
  </si>
  <si>
    <t>HIJOS</t>
  </si>
  <si>
    <t>EMBARAZO</t>
  </si>
  <si>
    <t>ZONA</t>
  </si>
  <si>
    <t>Conviviente</t>
  </si>
  <si>
    <t>Ex conviviente</t>
  </si>
  <si>
    <t>Lima</t>
  </si>
  <si>
    <t>LIMA</t>
  </si>
  <si>
    <t>Otro</t>
  </si>
  <si>
    <t>Otros</t>
  </si>
  <si>
    <t>14</t>
  </si>
  <si>
    <t>15</t>
  </si>
  <si>
    <t>16</t>
  </si>
  <si>
    <t>17</t>
  </si>
  <si>
    <t>18</t>
  </si>
  <si>
    <t>19</t>
  </si>
  <si>
    <t>20</t>
  </si>
  <si>
    <t>Moquegua</t>
  </si>
  <si>
    <t>Pasco</t>
  </si>
  <si>
    <t>Piura</t>
  </si>
  <si>
    <t>Puno</t>
  </si>
  <si>
    <t>Tacna</t>
  </si>
  <si>
    <t>Tumbes</t>
  </si>
  <si>
    <t>Celos</t>
  </si>
  <si>
    <t>Venganza</t>
  </si>
  <si>
    <t>Separación</t>
  </si>
  <si>
    <t>Premeditado</t>
  </si>
  <si>
    <t>Casa ambos</t>
  </si>
  <si>
    <t>Casa  familiar</t>
  </si>
  <si>
    <t>Desolado</t>
  </si>
  <si>
    <t>Cajamarca</t>
  </si>
  <si>
    <t>Cusco</t>
  </si>
  <si>
    <t>Sin datos</t>
  </si>
  <si>
    <t>Enero</t>
  </si>
  <si>
    <t>Febrero</t>
  </si>
  <si>
    <t>Marzo</t>
  </si>
  <si>
    <t>Abril</t>
  </si>
  <si>
    <t>Mayo</t>
  </si>
  <si>
    <t>Junio</t>
  </si>
  <si>
    <t>Julio</t>
  </si>
  <si>
    <t>Agosto</t>
  </si>
  <si>
    <t>Setiembre</t>
  </si>
  <si>
    <t>Octubre</t>
  </si>
  <si>
    <t>La Libertad</t>
  </si>
  <si>
    <t>Loreto</t>
  </si>
  <si>
    <t>%</t>
  </si>
  <si>
    <t>Total</t>
  </si>
  <si>
    <t>Arequipa</t>
  </si>
  <si>
    <t>ATE</t>
  </si>
  <si>
    <t>Progenitor de su hijo pero no han vivido juntos</t>
  </si>
  <si>
    <t>Otro familiar</t>
  </si>
  <si>
    <t>Compañero de trabajo</t>
  </si>
  <si>
    <t>Amigo(a)</t>
  </si>
  <si>
    <t>OTROS</t>
  </si>
  <si>
    <t>01</t>
  </si>
  <si>
    <t>02</t>
  </si>
  <si>
    <t>03</t>
  </si>
  <si>
    <t>04</t>
  </si>
  <si>
    <t>05</t>
  </si>
  <si>
    <t>06</t>
  </si>
  <si>
    <t>07</t>
  </si>
  <si>
    <t>08</t>
  </si>
  <si>
    <t>09</t>
  </si>
  <si>
    <t>10</t>
  </si>
  <si>
    <t>11</t>
  </si>
  <si>
    <t>12</t>
  </si>
  <si>
    <t>13</t>
  </si>
  <si>
    <t>Asesinato otros familiares</t>
  </si>
  <si>
    <t>Agresiones a familiares</t>
  </si>
  <si>
    <t>AREQUIPA</t>
  </si>
  <si>
    <t>Medidas de Protección</t>
  </si>
  <si>
    <t>Región</t>
  </si>
  <si>
    <t>Ica</t>
  </si>
  <si>
    <t>Lambayeque</t>
  </si>
  <si>
    <t>Calle-vía pública</t>
  </si>
  <si>
    <t>Trabajo víctima</t>
  </si>
  <si>
    <t>Prófugo</t>
  </si>
  <si>
    <t>Pareja sexual sin hijos</t>
  </si>
  <si>
    <t>Enamorado/novio que no es pareja sexual</t>
  </si>
  <si>
    <t>Desconocido</t>
  </si>
  <si>
    <t>Hotel/hostal</t>
  </si>
  <si>
    <t>24</t>
  </si>
  <si>
    <t>25</t>
  </si>
  <si>
    <t>Detenido</t>
  </si>
  <si>
    <t>Lugar</t>
  </si>
  <si>
    <t>Ninguna</t>
  </si>
  <si>
    <t>Denuncia policial</t>
  </si>
  <si>
    <t>Denuncia fiscal</t>
  </si>
  <si>
    <t>Sentencia</t>
  </si>
  <si>
    <t>Casa de refugio</t>
  </si>
  <si>
    <t>Se fue a vivir a otra ciudad</t>
  </si>
  <si>
    <t>Ayacucho</t>
  </si>
  <si>
    <t>Mes</t>
  </si>
  <si>
    <t>Sin dato</t>
  </si>
  <si>
    <t>Pareja</t>
  </si>
  <si>
    <t>Ex pareja</t>
  </si>
  <si>
    <t>Familiar</t>
  </si>
  <si>
    <t>22</t>
  </si>
  <si>
    <t>23</t>
  </si>
  <si>
    <t>Huancavelica</t>
  </si>
  <si>
    <t>No</t>
  </si>
  <si>
    <t>Motivo</t>
  </si>
  <si>
    <t>SAN JUAN DE LURIGANCHO</t>
  </si>
  <si>
    <t>Esposo</t>
  </si>
  <si>
    <t>Ex esposo</t>
  </si>
  <si>
    <t>LA MOLINA</t>
  </si>
  <si>
    <t>Víctima lo demanda o denuncia</t>
  </si>
  <si>
    <t>Víctima se va de la casa</t>
  </si>
  <si>
    <t>Víctima inicia nueva relación</t>
  </si>
  <si>
    <t>Ninguno</t>
  </si>
  <si>
    <t>7 a más</t>
  </si>
  <si>
    <t>Ucayali</t>
  </si>
  <si>
    <t>Infidelidad víctima</t>
  </si>
  <si>
    <t>Decide separarse</t>
  </si>
  <si>
    <t>Amazonas</t>
  </si>
  <si>
    <t>Ancash</t>
  </si>
  <si>
    <t>21</t>
  </si>
  <si>
    <t>Grupos de Edad</t>
  </si>
  <si>
    <t>0-5 años</t>
  </si>
  <si>
    <t>6-11 años</t>
  </si>
  <si>
    <t>12-17 años</t>
  </si>
  <si>
    <t>18-25 años</t>
  </si>
  <si>
    <t>26-35 años</t>
  </si>
  <si>
    <t>36-45 años</t>
  </si>
  <si>
    <t>46-59 años</t>
  </si>
  <si>
    <t>60 a + años</t>
  </si>
  <si>
    <t>Si</t>
  </si>
  <si>
    <t>Suicidio del agresor</t>
  </si>
  <si>
    <t>Casa agresor</t>
  </si>
  <si>
    <t>Casa víctima</t>
  </si>
  <si>
    <t>Modalidad</t>
  </si>
  <si>
    <t>(*)Respuesta Múltiple: Se puede dar mas de una modalidad en un ataque</t>
  </si>
  <si>
    <t>(*) Estas acciones fueron tomadas antes de sucedido el ataque</t>
  </si>
  <si>
    <t>Acciones</t>
  </si>
  <si>
    <t>Alguna acción</t>
  </si>
  <si>
    <t xml:space="preserve">  </t>
  </si>
  <si>
    <t>Intimo</t>
  </si>
  <si>
    <t>Por conexión</t>
  </si>
  <si>
    <t>Urbana</t>
  </si>
  <si>
    <t>Rural</t>
  </si>
  <si>
    <t>Urbana-marginal</t>
  </si>
  <si>
    <t>Vínculo relacional víctima-agresor</t>
  </si>
  <si>
    <t>ESCENARIO</t>
  </si>
  <si>
    <t>LIMA_Y_CALLAO</t>
  </si>
  <si>
    <t>Escenario</t>
  </si>
  <si>
    <t>Otro (incluye pretendiente)</t>
  </si>
  <si>
    <t>Mes/año</t>
  </si>
  <si>
    <t>Año</t>
  </si>
  <si>
    <t>Niñas y adolescentes</t>
  </si>
  <si>
    <t>Adultas</t>
  </si>
  <si>
    <t>Adultas mayores</t>
  </si>
  <si>
    <t>Conocido</t>
  </si>
  <si>
    <t>Adolescente</t>
  </si>
  <si>
    <t>Adulto</t>
  </si>
  <si>
    <t>Adulto Mayor</t>
  </si>
  <si>
    <t>Crueldad</t>
  </si>
  <si>
    <t>Asesinato de autoridad policial, fiscal</t>
  </si>
  <si>
    <t>Violación sexual</t>
  </si>
  <si>
    <t>Asesinato de hijos(as)</t>
  </si>
  <si>
    <t>SIN DATOS</t>
  </si>
  <si>
    <t>Feminicidio</t>
  </si>
  <si>
    <t>Vínculo víctima/ agresor</t>
  </si>
  <si>
    <t>Estaba gestando</t>
  </si>
  <si>
    <t xml:space="preserve">  GOLPES</t>
  </si>
  <si>
    <t xml:space="preserve">  DISPARO</t>
  </si>
  <si>
    <t xml:space="preserve">  ASFIXIA</t>
  </si>
  <si>
    <t xml:space="preserve">  QUEMADURA</t>
  </si>
  <si>
    <t xml:space="preserve">  APLASTAMIENTO</t>
  </si>
  <si>
    <t xml:space="preserve">  OTROS</t>
  </si>
  <si>
    <t>TOTAL</t>
  </si>
  <si>
    <t>Tentativa</t>
  </si>
  <si>
    <t>Hechos agravantes</t>
  </si>
  <si>
    <t xml:space="preserve">Distritos </t>
  </si>
  <si>
    <t>PRINCIPALES TITULARES DEL MES</t>
  </si>
  <si>
    <t>Cuñado</t>
  </si>
  <si>
    <t>Padrastro</t>
  </si>
  <si>
    <t>Padre</t>
  </si>
  <si>
    <t>Hermano</t>
  </si>
  <si>
    <t>Hijo</t>
  </si>
  <si>
    <t>Abuelo</t>
  </si>
  <si>
    <t>Suegro</t>
  </si>
  <si>
    <t>Yerno</t>
  </si>
  <si>
    <t>CARABAYLLO</t>
  </si>
  <si>
    <t>COMAS</t>
  </si>
  <si>
    <t>Rechazo/Negación a ser pareja</t>
  </si>
  <si>
    <t>CALLAO</t>
  </si>
  <si>
    <t>CHEPEN</t>
  </si>
  <si>
    <t>EL AGUSTINO</t>
  </si>
  <si>
    <t>Callao</t>
  </si>
  <si>
    <t>&gt; 30 CASOS</t>
  </si>
  <si>
    <t>&gt; 5 CASOS</t>
  </si>
  <si>
    <t>No íntimo</t>
  </si>
  <si>
    <t>(*)Respuesta Múltiple: Puede haber mas de un hecho agravante  por parte del agresor en el ataque</t>
  </si>
  <si>
    <t>PROGRAMA NACIONAL CONTRA LA VIOLENCIA FAMILIAR Y SEXUAL</t>
  </si>
  <si>
    <t>Tenta-tiva</t>
  </si>
  <si>
    <t>Femini-cidio</t>
  </si>
  <si>
    <t>Madre de Dios</t>
  </si>
  <si>
    <t>San Martin</t>
  </si>
  <si>
    <t>Femi-nicidio</t>
  </si>
  <si>
    <t>(*) Respuesta múltiple, pueden presentarse varios motivos supuestos.</t>
  </si>
  <si>
    <t>Adulto mayor</t>
  </si>
  <si>
    <t>Cuadro Nº 15: Casos de Feminicidio y/o Tentativas atendidos por los CEM, según lugar de ocurrencia de la Feminicidio y Tentativa.</t>
  </si>
  <si>
    <t>Cuadro Nº 5 : Casos de Feminicidio y/o Tentativas de feminicidio registrados por los CEM, según escenario.</t>
  </si>
  <si>
    <t>Cuadro Nº 6: Casos de Feminicidio y/o tentativas, según grupo de edad de la victima.</t>
  </si>
  <si>
    <t>Cuadro Nº 17 b: Casos de Feminicidio y/o Tentativas atendidos por los CEM, según acciones que tomó la víctima frente al Feminicidio y Tentativa</t>
  </si>
  <si>
    <t>Cuadro Nº 11: Casos de Feminicidio y/o Tentativas, según motivos del feminicidio y tentativa. (*)</t>
  </si>
  <si>
    <t>Total /</t>
  </si>
  <si>
    <t>Total/ : es el numero de casos reportados por feminicidio y tentativa de feminicidio.</t>
  </si>
  <si>
    <t>Cuadro N° 3: Casos de Feminicidio y Tentativa de feminicidio, según año y  regiones.</t>
  </si>
  <si>
    <t>Cuadro Nº 1: Casos de Feminicidio y Tentativa de feminicidio registrados por los Centros Emergencia Mujer, según año y mes de ocurrencia.</t>
  </si>
  <si>
    <t>Cuadro Nº 4:  Casos de Feminicidio y Tentativa registrados por los Centros Emergencia Mujer, según área de ocurrencia.</t>
  </si>
  <si>
    <t>Número de Hijos(as)</t>
  </si>
  <si>
    <t>1-3 hijos(as)</t>
  </si>
  <si>
    <t>4-6 hijos(as)</t>
  </si>
  <si>
    <t xml:space="preserve">  ACUCHILLAMIENTO</t>
  </si>
  <si>
    <t xml:space="preserve">  ENVENENAMIENTO</t>
  </si>
  <si>
    <t xml:space="preserve">  DESBARRANCAMIENTO</t>
  </si>
  <si>
    <t xml:space="preserve">  ATROPELLAMIENTO</t>
  </si>
  <si>
    <t xml:space="preserve">  DECAPITAMIENTO</t>
  </si>
  <si>
    <t xml:space="preserve">  LAPIDAMIENTO</t>
  </si>
  <si>
    <t>SAN JUAN DE MIRAFLORES</t>
  </si>
  <si>
    <r>
      <t xml:space="preserve">Cuadro Nº 16 b: Casos de Feminicidio y/o Tentativas registrados por los CEM, según </t>
    </r>
    <r>
      <rPr>
        <b/>
        <sz val="11"/>
        <color indexed="60"/>
        <rFont val="Calibri"/>
        <family val="2"/>
      </rPr>
      <t>PROVINCIA</t>
    </r>
    <r>
      <rPr>
        <b/>
        <sz val="11"/>
        <color indexed="10"/>
        <rFont val="Calibri"/>
        <family val="2"/>
      </rPr>
      <t xml:space="preserve"> </t>
    </r>
    <r>
      <rPr>
        <b/>
        <sz val="11"/>
        <rFont val="Calibri"/>
        <family val="2"/>
      </rPr>
      <t>de mayor ocurrencia a nivel nacional.</t>
    </r>
  </si>
  <si>
    <t>PROVINCIAS</t>
  </si>
  <si>
    <r>
      <t xml:space="preserve">Cuadro Nº 16 a: Casos de Feminicidio y/o Tentativas registrados por los CEM, según </t>
    </r>
    <r>
      <rPr>
        <b/>
        <sz val="11"/>
        <color indexed="60"/>
        <rFont val="Calibri"/>
        <family val="2"/>
      </rPr>
      <t>DISTRITOS DE LIMA METROPOLITANA</t>
    </r>
    <r>
      <rPr>
        <b/>
        <sz val="11"/>
        <color indexed="10"/>
        <rFont val="Calibri"/>
        <family val="2"/>
      </rPr>
      <t xml:space="preserve">, </t>
    </r>
    <r>
      <rPr>
        <b/>
        <sz val="11"/>
        <rFont val="Calibri"/>
        <family val="2"/>
      </rPr>
      <t>de mayor ocurrencia.</t>
    </r>
  </si>
  <si>
    <t>CERCADO DE LIMA</t>
  </si>
  <si>
    <t>Cuadro Nº 9a: Casos de Feminicidio y/o Tentativas registrados por los CEM según hijos(as) de la víctima.</t>
  </si>
  <si>
    <t>Apurímac</t>
  </si>
  <si>
    <t>Huánuco</t>
  </si>
  <si>
    <t>Junín</t>
  </si>
  <si>
    <t>Área</t>
  </si>
  <si>
    <t>Otro (Suicidio)</t>
  </si>
  <si>
    <t>SECCIÓN I: Magnitud del Feminicidio y Tentativa de feminicidio (PERFIL POR AÑOS) 2009, 2010, 2011, 2012, 2013 y 2014</t>
  </si>
  <si>
    <t>CAMANA</t>
  </si>
  <si>
    <t>CASTILLA</t>
  </si>
  <si>
    <t>SAN MARTIN DE PORRES</t>
  </si>
  <si>
    <t>HUAYCAN</t>
  </si>
  <si>
    <t>PUEBLO LIBRE</t>
  </si>
  <si>
    <t>SAN ROMAN</t>
  </si>
  <si>
    <t>VILLA MARIA DEL TRIUNFO</t>
  </si>
  <si>
    <t xml:space="preserve">Cuadro N° 2b: 
</t>
  </si>
  <si>
    <t xml:space="preserve"> (Registros MIMP)</t>
  </si>
  <si>
    <t xml:space="preserve">Cuadro N° 2a: </t>
  </si>
  <si>
    <t>Cuadro Nº 7: Número de victimas gestantes</t>
  </si>
  <si>
    <t>Cuadro Nº 8a:  Casos de Feminicidio y/o Tentativa de feminicidio, según vínculo relacional.</t>
  </si>
  <si>
    <t>Cuadro Nº 8b: Casos  de Feminicidio y/o Tentativas según vínculo relacional.</t>
  </si>
  <si>
    <t>SECCIÓN III: PERFIL DEL PRESUNTO AGRESOR - 2014</t>
  </si>
  <si>
    <t>SECCIÓN IV: OTROS ASPECTOS DE CONTEXTO - 2014</t>
  </si>
  <si>
    <t>2009-2010</t>
  </si>
  <si>
    <t>TOTAL  GENERAL   2009 -2014</t>
  </si>
  <si>
    <t>SECCIÓN II: PERFIL DE LA VICTIMA DE FEMINICIDIO Y TENTATIVA DE FEMINICIDIO - 2014</t>
  </si>
  <si>
    <t>TRUJILLO</t>
  </si>
  <si>
    <t>HUAROCHIRI</t>
  </si>
  <si>
    <t>LA CONVENCION</t>
  </si>
  <si>
    <t>HUANTA</t>
  </si>
  <si>
    <t>AYACUCHO</t>
  </si>
  <si>
    <t>TOCACHE</t>
  </si>
  <si>
    <t>TARAPOTO</t>
  </si>
  <si>
    <t>LOS OLIVOS</t>
  </si>
  <si>
    <t>ALTO AMAZONAS</t>
  </si>
  <si>
    <t>MANCHAY</t>
  </si>
  <si>
    <t>CANGALLO</t>
  </si>
  <si>
    <t>PATAZ</t>
  </si>
  <si>
    <t>Cuadro Nº 12: Casos de Feminicidio y/o Tentativas registrados por los CEM, según modalidad del Feminicidio y Tentativa. (*)</t>
  </si>
  <si>
    <t>Cuadro Nº 13: Casos de Feminicidio y/o Tentativas registrados por los CEM, según hechos agravantes. (*)</t>
  </si>
  <si>
    <t>LEONCIO PRADO</t>
  </si>
  <si>
    <t>PUERTO INCA</t>
  </si>
  <si>
    <t>CHUPACA</t>
  </si>
  <si>
    <t>SAN BORJA</t>
  </si>
  <si>
    <t>CAÑETE</t>
  </si>
  <si>
    <t>SAN MARCOS</t>
  </si>
  <si>
    <t>VILLA EL SALVADOR</t>
  </si>
  <si>
    <t>El FEMINICIDIO es la muerte de las mujeres por su condición de tal, en contexto de violencia familiar, coacción, hostigamiento o acoso sexual; abuso de poder, confianza o de cualquier otra posición o relación que confiere autoridad a la persona agresora; y en cualquier forma de discriminación contra la mujer, independientemente de que exista o haya existido una relación conyugal o de convivencia con la persona agresora. 
La tentativa de feminicidio es cuando la mujer se salva de morir.</t>
  </si>
  <si>
    <t>VIRU</t>
  </si>
  <si>
    <t>RIMAC</t>
  </si>
  <si>
    <t>Fuente: Registro de feminicidio Ministerio Público</t>
  </si>
  <si>
    <t>LURIGANCHO-CHOSICA</t>
  </si>
  <si>
    <t>PUCUSANA</t>
  </si>
  <si>
    <t>BREÑA</t>
  </si>
  <si>
    <t>2014 (*)</t>
  </si>
  <si>
    <t>6-11</t>
  </si>
  <si>
    <t>18-25</t>
  </si>
  <si>
    <t>12-17</t>
  </si>
  <si>
    <t>26-35</t>
  </si>
  <si>
    <t>36-45</t>
  </si>
  <si>
    <t>46-59</t>
  </si>
  <si>
    <t>60 a +</t>
  </si>
  <si>
    <t>0-5</t>
  </si>
  <si>
    <r>
      <t xml:space="preserve">Cuadro Nº 9b: Casos de </t>
    </r>
    <r>
      <rPr>
        <b/>
        <u val="single"/>
        <sz val="11"/>
        <rFont val="Calibri"/>
        <family val="2"/>
      </rPr>
      <t>Feminicidio</t>
    </r>
    <r>
      <rPr>
        <b/>
        <sz val="11"/>
        <rFont val="Calibri"/>
        <family val="2"/>
      </rPr>
      <t xml:space="preserve"> registrados por los CEM según vínculo relacional.</t>
    </r>
  </si>
  <si>
    <r>
      <t xml:space="preserve">Cuadro Nº 9c: Casos de </t>
    </r>
    <r>
      <rPr>
        <b/>
        <u val="single"/>
        <sz val="11"/>
        <rFont val="Calibri"/>
        <family val="2"/>
      </rPr>
      <t>Tentativa de Feminicidio</t>
    </r>
    <r>
      <rPr>
        <b/>
        <sz val="11"/>
        <rFont val="Calibri"/>
        <family val="2"/>
      </rPr>
      <t xml:space="preserve"> registrados por los CEM según vínculo relacional.</t>
    </r>
  </si>
  <si>
    <t>DPTO.</t>
  </si>
  <si>
    <t>Resumen Estadístico de Casos con características de feminicidio consumado o en grado de Tentativa a Nivel Nacional</t>
  </si>
  <si>
    <t>Cuadro Nº 10: Casos de Feminicidio y/o Tentativas registrados  por los CEM, según grupo de edad del presunto agresor.</t>
  </si>
  <si>
    <t>Cuadro Nº 14:  ESTADO DE LA PERSONA AGRESORA DESPUÉS DEL HECHO DE FEMINICIDIO O TENTATIVA</t>
  </si>
  <si>
    <t>"SOLO SE CONSIDERA LAS ACCIONES TOMADAS POR LA VICTIMA ANTES DE INGRESAR AL CEM"</t>
  </si>
  <si>
    <t>Cuadro Nº 17 a: Casos de Feminicidio y/o Tentativas atendidos por los CEM, según medidas que tomó la víctima frente al Feminicidio y Tentativa (*)</t>
  </si>
  <si>
    <r>
      <rPr>
        <sz val="10"/>
        <color indexed="8"/>
        <rFont val="Calibri"/>
        <family val="2"/>
      </rPr>
      <t>Libre</t>
    </r>
    <r>
      <rPr>
        <sz val="9.5"/>
        <color indexed="8"/>
        <rFont val="Calibri"/>
        <family val="2"/>
      </rPr>
      <t xml:space="preserve">
</t>
    </r>
    <r>
      <rPr>
        <b/>
        <sz val="9.5"/>
        <color indexed="8"/>
        <rFont val="Calibri"/>
        <family val="2"/>
      </rPr>
      <t>(En Investigación)</t>
    </r>
  </si>
  <si>
    <r>
      <rPr>
        <b/>
        <i/>
        <u val="single"/>
        <sz val="10.5"/>
        <color indexed="8"/>
        <rFont val="Calibri"/>
        <family val="2"/>
      </rPr>
      <t>Promedio</t>
    </r>
    <r>
      <rPr>
        <sz val="10.5"/>
        <color indexed="8"/>
        <rFont val="Calibri"/>
        <family val="2"/>
      </rPr>
      <t xml:space="preserve"> mensual según año. (Registros MIMP)</t>
    </r>
  </si>
  <si>
    <t>Feminicidio, según año - Registro Ministerio Publico</t>
  </si>
  <si>
    <t>N°</t>
  </si>
  <si>
    <t>Promedio</t>
  </si>
  <si>
    <t>(*) Registro de 01 enero - 31 octubre 2014</t>
  </si>
  <si>
    <t>-</t>
  </si>
  <si>
    <t>Período: Enero - Diciembre  2014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</si>
</sst>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29">
    <font>
      <sz val="10"/>
      <name val="Arial"/>
      <family val="0"/>
    </font>
    <font>
      <sz val="11"/>
      <color indexed="8"/>
      <name val="Calibri"/>
      <family val="2"/>
    </font>
    <font>
      <b/>
      <sz val="11"/>
      <name val="Calibri"/>
      <family val="2"/>
    </font>
    <font>
      <b/>
      <sz val="11"/>
      <color indexed="60"/>
      <name val="Calibri"/>
      <family val="2"/>
    </font>
    <font>
      <b/>
      <sz val="11"/>
      <color indexed="10"/>
      <name val="Calibri"/>
      <family val="2"/>
    </font>
    <font>
      <b/>
      <u val="single"/>
      <sz val="11"/>
      <name val="Calibri"/>
      <family val="2"/>
    </font>
    <font>
      <sz val="10"/>
      <color indexed="8"/>
      <name val="Calibri"/>
      <family val="2"/>
    </font>
    <font>
      <sz val="9.5"/>
      <color indexed="8"/>
      <name val="Calibri"/>
      <family val="2"/>
    </font>
    <font>
      <b/>
      <sz val="9.5"/>
      <color indexed="8"/>
      <name val="Calibri"/>
      <family val="2"/>
    </font>
    <font>
      <sz val="10.5"/>
      <color indexed="8"/>
      <name val="Calibri"/>
      <family val="2"/>
    </font>
    <font>
      <b/>
      <i/>
      <u val="single"/>
      <sz val="10.5"/>
      <color indexed="8"/>
      <name val="Calibri"/>
      <family val="2"/>
    </font>
    <font>
      <sz val="11"/>
      <color indexed="9"/>
      <name val="Calibri"/>
      <family val="2"/>
    </font>
    <font>
      <b/>
      <sz val="11"/>
      <color indexed="9"/>
      <name val="Calibri"/>
      <family val="2"/>
    </font>
    <font>
      <b/>
      <sz val="11"/>
      <color indexed="8"/>
      <name val="Calibri"/>
      <family val="2"/>
    </font>
    <font>
      <sz val="12"/>
      <color indexed="8"/>
      <name val="Calibri"/>
      <family val="2"/>
    </font>
    <font>
      <b/>
      <sz val="12"/>
      <name val="Calibri"/>
      <family val="2"/>
    </font>
    <font>
      <b/>
      <sz val="12"/>
      <color indexed="8"/>
      <name val="Calibri"/>
      <family val="2"/>
    </font>
    <font>
      <sz val="10"/>
      <name val="Calibri"/>
      <family val="2"/>
    </font>
    <font>
      <b/>
      <sz val="10"/>
      <name val="Calibri"/>
      <family val="2"/>
    </font>
    <font>
      <sz val="11"/>
      <name val="Calibri"/>
      <family val="2"/>
    </font>
    <font>
      <sz val="12"/>
      <name val="Calibri"/>
      <family val="2"/>
    </font>
    <font>
      <b/>
      <sz val="12"/>
      <color indexed="9"/>
      <name val="Calibri"/>
      <family val="2"/>
    </font>
    <font>
      <b/>
      <sz val="9"/>
      <name val="Calibri"/>
      <family val="2"/>
    </font>
    <font>
      <b/>
      <sz val="10"/>
      <color indexed="9"/>
      <name val="Calibri"/>
      <family val="2"/>
    </font>
    <font>
      <i/>
      <sz val="12"/>
      <color indexed="8"/>
      <name val="Calibri"/>
      <family val="2"/>
    </font>
    <font>
      <sz val="9"/>
      <name val="Calibri"/>
      <family val="2"/>
    </font>
    <font>
      <b/>
      <sz val="10"/>
      <color indexed="8"/>
      <name val="Calibri"/>
      <family val="2"/>
    </font>
    <font>
      <b/>
      <sz val="11.5"/>
      <name val="Calibri"/>
      <family val="2"/>
    </font>
    <font>
      <b/>
      <sz val="10"/>
      <color indexed="8"/>
      <name val="Arial"/>
      <family val="2"/>
    </font>
    <font>
      <sz val="9"/>
      <color indexed="8"/>
      <name val="Calibri"/>
      <family val="2"/>
    </font>
    <font>
      <sz val="8"/>
      <color indexed="8"/>
      <name val="Calibri"/>
      <family val="2"/>
    </font>
    <font>
      <b/>
      <sz val="9"/>
      <color indexed="8"/>
      <name val="Calibri"/>
      <family val="2"/>
    </font>
    <font>
      <b/>
      <i/>
      <sz val="10"/>
      <color indexed="8"/>
      <name val="Calibri"/>
      <family val="2"/>
    </font>
    <font>
      <b/>
      <sz val="9.5"/>
      <name val="Calibri"/>
      <family val="2"/>
    </font>
    <font>
      <i/>
      <sz val="10"/>
      <color indexed="8"/>
      <name val="Calibri"/>
      <family val="2"/>
    </font>
    <font>
      <i/>
      <sz val="10"/>
      <name val="Calibri"/>
      <family val="2"/>
    </font>
    <font>
      <i/>
      <sz val="9.5"/>
      <name val="Calibri"/>
      <family val="2"/>
    </font>
    <font>
      <sz val="9.5"/>
      <name val="Calibri"/>
      <family val="2"/>
    </font>
    <font>
      <b/>
      <i/>
      <sz val="10"/>
      <name val="Calibri"/>
      <family val="2"/>
    </font>
    <font>
      <sz val="10"/>
      <color indexed="10"/>
      <name val="Calibri"/>
      <family val="2"/>
    </font>
    <font>
      <sz val="12"/>
      <color indexed="10"/>
      <name val="Calibri"/>
      <family val="2"/>
    </font>
    <font>
      <b/>
      <sz val="6"/>
      <color indexed="8"/>
      <name val="Calibri"/>
      <family val="2"/>
    </font>
    <font>
      <b/>
      <sz val="10.5"/>
      <color indexed="8"/>
      <name val="Calibri"/>
      <family val="2"/>
    </font>
    <font>
      <b/>
      <sz val="9"/>
      <color indexed="9"/>
      <name val="Calibri"/>
      <family val="2"/>
    </font>
    <font>
      <sz val="9"/>
      <color indexed="9"/>
      <name val="Calibri"/>
      <family val="2"/>
    </font>
    <font>
      <b/>
      <sz val="15"/>
      <color indexed="8"/>
      <name val="Calibri"/>
      <family val="2"/>
    </font>
    <font>
      <b/>
      <i/>
      <sz val="11"/>
      <color indexed="9"/>
      <name val="Calibri"/>
      <family val="2"/>
    </font>
    <font>
      <b/>
      <sz val="8"/>
      <color indexed="60"/>
      <name val="Calibri"/>
      <family val="2"/>
    </font>
    <font>
      <b/>
      <sz val="10"/>
      <color indexed="60"/>
      <name val="Calibri"/>
      <family val="2"/>
    </font>
    <font>
      <b/>
      <sz val="14"/>
      <color indexed="8"/>
      <name val="Calibri"/>
      <family val="2"/>
    </font>
    <font>
      <b/>
      <sz val="10"/>
      <color indexed="56"/>
      <name val="Calibri"/>
      <family val="2"/>
    </font>
    <font>
      <b/>
      <sz val="8"/>
      <color indexed="8"/>
      <name val="Calibri"/>
      <family val="2"/>
    </font>
    <font>
      <b/>
      <i/>
      <sz val="9.5"/>
      <name val="Calibri"/>
      <family val="2"/>
    </font>
    <font>
      <b/>
      <sz val="16"/>
      <color indexed="8"/>
      <name val="Calibri"/>
      <family val="2"/>
    </font>
    <font>
      <sz val="10"/>
      <color indexed="9"/>
      <name val="Calibri"/>
      <family val="2"/>
    </font>
    <font>
      <b/>
      <sz val="2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0.5"/>
      <color indexed="60"/>
      <name val="Calibri"/>
      <family val="0"/>
    </font>
    <font>
      <b/>
      <sz val="10"/>
      <color indexed="8"/>
      <name val="+mn-ea"/>
      <family val="0"/>
    </font>
    <font>
      <b/>
      <i/>
      <sz val="11"/>
      <color indexed="8"/>
      <name val="Calibri"/>
      <family val="0"/>
    </font>
    <font>
      <i/>
      <sz val="11"/>
      <color indexed="8"/>
      <name val="Calibri"/>
      <family val="0"/>
    </font>
    <font>
      <b/>
      <i/>
      <sz val="10.5"/>
      <color indexed="8"/>
      <name val="Calibri"/>
      <family val="0"/>
    </font>
    <font>
      <b/>
      <u val="single"/>
      <sz val="11"/>
      <color indexed="8"/>
      <name val="Calibri"/>
      <family val="0"/>
    </font>
    <font>
      <b/>
      <sz val="9"/>
      <color indexed="56"/>
      <name val="Calibri"/>
      <family val="0"/>
    </font>
    <font>
      <b/>
      <sz val="9"/>
      <color indexed="10"/>
      <name val="Calibri"/>
      <family val="0"/>
    </font>
    <font>
      <b/>
      <sz val="7.55"/>
      <color indexed="8"/>
      <name val="Calibri"/>
      <family val="0"/>
    </font>
    <font>
      <sz val="14"/>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2"/>
      <color theme="1"/>
      <name val="Calibri"/>
      <family val="2"/>
    </font>
    <font>
      <sz val="10"/>
      <color theme="1"/>
      <name val="Calibri"/>
      <family val="2"/>
    </font>
    <font>
      <b/>
      <sz val="12"/>
      <color theme="0"/>
      <name val="Calibri"/>
      <family val="2"/>
    </font>
    <font>
      <b/>
      <sz val="10"/>
      <color theme="0"/>
      <name val="Calibri"/>
      <family val="2"/>
    </font>
    <font>
      <i/>
      <sz val="12"/>
      <color theme="1"/>
      <name val="Calibri"/>
      <family val="2"/>
    </font>
    <font>
      <b/>
      <sz val="10"/>
      <color theme="1"/>
      <name val="Calibri"/>
      <family val="2"/>
    </font>
    <font>
      <b/>
      <sz val="11"/>
      <color rgb="FFC00000"/>
      <name val="Calibri"/>
      <family val="2"/>
    </font>
    <font>
      <b/>
      <sz val="10"/>
      <color theme="1"/>
      <name val="Arial"/>
      <family val="2"/>
    </font>
    <font>
      <sz val="9"/>
      <color theme="1"/>
      <name val="Calibri"/>
      <family val="2"/>
    </font>
    <font>
      <sz val="8"/>
      <color theme="1"/>
      <name val="Calibri"/>
      <family val="2"/>
    </font>
    <font>
      <b/>
      <sz val="9"/>
      <color theme="1"/>
      <name val="Calibri"/>
      <family val="2"/>
    </font>
    <font>
      <b/>
      <sz val="11"/>
      <color rgb="FFCC0000"/>
      <name val="Calibri"/>
      <family val="2"/>
    </font>
    <font>
      <b/>
      <i/>
      <sz val="10"/>
      <color theme="1"/>
      <name val="Calibri"/>
      <family val="2"/>
    </font>
    <font>
      <i/>
      <sz val="10"/>
      <color theme="1"/>
      <name val="Calibri"/>
      <family val="2"/>
    </font>
    <font>
      <sz val="10"/>
      <color rgb="FFFF0000"/>
      <name val="Calibri"/>
      <family val="2"/>
    </font>
    <font>
      <sz val="12"/>
      <color rgb="FFFF0000"/>
      <name val="Calibri"/>
      <family val="2"/>
    </font>
    <font>
      <b/>
      <sz val="6"/>
      <color theme="1"/>
      <name val="Calibri"/>
      <family val="2"/>
    </font>
    <font>
      <b/>
      <sz val="10.5"/>
      <color theme="1"/>
      <name val="Calibri"/>
      <family val="2"/>
    </font>
    <font>
      <b/>
      <sz val="9"/>
      <color theme="0"/>
      <name val="Calibri"/>
      <family val="2"/>
    </font>
    <font>
      <sz val="9"/>
      <color theme="0"/>
      <name val="Calibri"/>
      <family val="2"/>
    </font>
    <font>
      <b/>
      <sz val="15"/>
      <color theme="1"/>
      <name val="Calibri"/>
      <family val="2"/>
    </font>
    <font>
      <b/>
      <i/>
      <sz val="11"/>
      <color theme="0"/>
      <name val="Calibri"/>
      <family val="2"/>
    </font>
    <font>
      <b/>
      <sz val="8"/>
      <color rgb="FFC00000"/>
      <name val="Calibri"/>
      <family val="2"/>
    </font>
    <font>
      <b/>
      <sz val="10"/>
      <color rgb="FFC00000"/>
      <name val="Calibri"/>
      <family val="2"/>
    </font>
    <font>
      <sz val="10.5"/>
      <color theme="1"/>
      <name val="Calibri"/>
      <family val="2"/>
    </font>
    <font>
      <b/>
      <sz val="14"/>
      <color theme="1"/>
      <name val="Calibri"/>
      <family val="2"/>
    </font>
    <font>
      <b/>
      <sz val="10"/>
      <color rgb="FF002060"/>
      <name val="Calibri"/>
      <family val="2"/>
    </font>
    <font>
      <b/>
      <sz val="8"/>
      <color theme="1"/>
      <name val="Calibri"/>
      <family val="2"/>
    </font>
    <font>
      <sz val="9.5"/>
      <color theme="1"/>
      <name val="Calibri"/>
      <family val="2"/>
    </font>
    <font>
      <b/>
      <sz val="16"/>
      <color theme="1"/>
      <name val="Calibri"/>
      <family val="2"/>
    </font>
    <font>
      <sz val="10"/>
      <color theme="0"/>
      <name val="Calibri"/>
      <family val="2"/>
    </font>
    <font>
      <b/>
      <sz val="20"/>
      <color rgb="FFCC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theme="3" tint="0.7999799847602844"/>
        <bgColor indexed="64"/>
      </patternFill>
    </fill>
    <fill>
      <patternFill patternType="solid">
        <fgColor theme="7" tint="-0.24997000396251678"/>
        <bgColor indexed="64"/>
      </patternFill>
    </fill>
    <fill>
      <patternFill patternType="solid">
        <fgColor theme="7" tint="-0.4999699890613556"/>
        <bgColor indexed="64"/>
      </patternFill>
    </fill>
    <fill>
      <patternFill patternType="solid">
        <fgColor theme="3" tint="0.5999900102615356"/>
        <bgColor indexed="64"/>
      </patternFill>
    </fill>
    <fill>
      <patternFill patternType="solid">
        <fgColor rgb="FFCC0000"/>
        <bgColor indexed="64"/>
      </patternFill>
    </fill>
    <fill>
      <patternFill patternType="solid">
        <fgColor rgb="FFC00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color theme="0"/>
      </left>
      <right style="thin"/>
      <top/>
      <bottom style="thin"/>
    </border>
    <border>
      <left style="thin"/>
      <right style="thin"/>
      <top/>
      <bottom style="thin"/>
    </border>
    <border>
      <left style="thin"/>
      <right style="thin">
        <color theme="0"/>
      </right>
      <top/>
      <bottom style="thin"/>
    </border>
    <border>
      <left/>
      <right style="thin"/>
      <top/>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dotted"/>
      <right/>
      <top style="thin"/>
      <bottom style="thin"/>
    </border>
    <border>
      <left style="thin"/>
      <right style="thin"/>
      <top/>
      <bottom/>
    </border>
    <border>
      <left style="thin"/>
      <right style="thin"/>
      <top/>
      <bottom style="thin">
        <color theme="0"/>
      </bottom>
    </border>
    <border>
      <left/>
      <right/>
      <top style="thin"/>
      <bottom style="thin"/>
    </border>
    <border>
      <left/>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style="thin"/>
      <right style="thin"/>
      <top style="thin"/>
      <bottom style="thin">
        <color theme="0"/>
      </bottom>
    </border>
    <border>
      <left style="thin"/>
      <right/>
      <top style="thin"/>
      <bottom/>
    </border>
    <border>
      <left/>
      <right style="thin"/>
      <top style="thin"/>
      <bottom/>
    </border>
    <border>
      <left style="thin"/>
      <right/>
      <top style="thin"/>
      <bottom style="thin">
        <color theme="0"/>
      </bottom>
    </border>
    <border>
      <left style="thin">
        <color theme="0"/>
      </left>
      <right style="thin"/>
      <top style="thin"/>
      <bottom style="thin">
        <color theme="0"/>
      </bottom>
    </border>
    <border>
      <left style="thin"/>
      <right style="thin">
        <color theme="0"/>
      </right>
      <top style="thin"/>
      <bottom style="thin">
        <color theme="0"/>
      </bottom>
    </border>
    <border>
      <left/>
      <right style="thin">
        <color theme="0"/>
      </right>
      <top style="thin"/>
      <bottom style="thin">
        <color theme="0"/>
      </bottom>
    </border>
    <border>
      <left style="thin"/>
      <right/>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2" borderId="2" applyNumberFormat="0" applyAlignment="0" applyProtection="0"/>
    <xf numFmtId="0" fontId="84" fillId="0" borderId="3" applyNumberFormat="0" applyFill="0" applyAlignment="0" applyProtection="0"/>
    <xf numFmtId="0" fontId="85"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6" fillId="29" borderId="1" applyNumberFormat="0" applyAlignment="0" applyProtection="0"/>
    <xf numFmtId="44" fontId="0" fillId="0" borderId="0" applyFont="0" applyFill="0" applyBorder="0" applyAlignment="0" applyProtection="0"/>
    <xf numFmtId="0" fontId="8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Font="0" applyFill="0" applyBorder="0" applyAlignment="0" applyProtection="0"/>
    <xf numFmtId="0" fontId="88" fillId="31" borderId="0" applyNumberFormat="0" applyBorder="0" applyAlignment="0" applyProtection="0"/>
    <xf numFmtId="0" fontId="79" fillId="0" borderId="0">
      <alignment/>
      <protection/>
    </xf>
    <xf numFmtId="0" fontId="79" fillId="0" borderId="0">
      <alignment/>
      <protection/>
    </xf>
    <xf numFmtId="0" fontId="79" fillId="0" borderId="0">
      <alignment/>
      <protection/>
    </xf>
    <xf numFmtId="0" fontId="0" fillId="0" borderId="0">
      <alignment vertical="center"/>
      <protection/>
    </xf>
    <xf numFmtId="0" fontId="0" fillId="32" borderId="4" applyNumberFormat="0" applyFont="0" applyAlignment="0" applyProtection="0"/>
    <xf numFmtId="9" fontId="0"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0" fillId="0" borderId="0" applyFont="0" applyFill="0" applyBorder="0" applyAlignment="0" applyProtection="0"/>
    <xf numFmtId="0" fontId="89" fillId="21" borderId="5"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0" borderId="7" applyNumberFormat="0" applyFill="0" applyAlignment="0" applyProtection="0"/>
    <xf numFmtId="0" fontId="85" fillId="0" borderId="8" applyNumberFormat="0" applyFill="0" applyAlignment="0" applyProtection="0"/>
    <xf numFmtId="0" fontId="95" fillId="0" borderId="9" applyNumberFormat="0" applyFill="0" applyAlignment="0" applyProtection="0"/>
  </cellStyleXfs>
  <cellXfs count="399">
    <xf numFmtId="0" fontId="0" fillId="0" borderId="0" xfId="0" applyAlignment="1">
      <alignment/>
    </xf>
    <xf numFmtId="0" fontId="96" fillId="33" borderId="0" xfId="54" applyFont="1" applyFill="1" applyAlignment="1">
      <alignment vertical="center" wrapText="1"/>
      <protection/>
    </xf>
    <xf numFmtId="0" fontId="15" fillId="33" borderId="0" xfId="54" applyNumberFormat="1" applyFont="1" applyFill="1" applyBorder="1" applyAlignment="1">
      <alignment vertical="center" wrapText="1"/>
      <protection/>
    </xf>
    <xf numFmtId="0" fontId="96" fillId="33" borderId="0" xfId="54" applyFont="1" applyFill="1" applyBorder="1" applyAlignment="1">
      <alignment horizontal="center" vertical="center" wrapText="1"/>
      <protection/>
    </xf>
    <xf numFmtId="0" fontId="15" fillId="33" borderId="0" xfId="54" applyFont="1" applyFill="1" applyBorder="1" applyAlignment="1">
      <alignment horizontal="center" vertical="center" wrapText="1"/>
      <protection/>
    </xf>
    <xf numFmtId="0" fontId="97" fillId="33" borderId="0" xfId="54" applyFont="1" applyFill="1" applyBorder="1" applyAlignment="1">
      <alignment horizontal="left" vertical="center" wrapText="1"/>
      <protection/>
    </xf>
    <xf numFmtId="164" fontId="96" fillId="33" borderId="0" xfId="54" applyNumberFormat="1" applyFont="1" applyFill="1" applyBorder="1" applyAlignment="1">
      <alignment horizontal="center" vertical="center" wrapText="1"/>
      <protection/>
    </xf>
    <xf numFmtId="0" fontId="96" fillId="33" borderId="0" xfId="54" applyFont="1" applyFill="1" applyBorder="1" applyAlignment="1">
      <alignment vertical="center" wrapText="1"/>
      <protection/>
    </xf>
    <xf numFmtId="0" fontId="96" fillId="33" borderId="0" xfId="54" applyFont="1" applyFill="1" applyAlignment="1">
      <alignment horizontal="left" vertical="center" wrapText="1"/>
      <protection/>
    </xf>
    <xf numFmtId="0" fontId="96" fillId="33" borderId="0" xfId="54" applyFont="1" applyFill="1" applyAlignment="1">
      <alignment horizontal="centerContinuous" vertical="center" wrapText="1"/>
      <protection/>
    </xf>
    <xf numFmtId="9" fontId="96" fillId="33" borderId="0" xfId="54" applyNumberFormat="1" applyFont="1" applyFill="1" applyBorder="1" applyAlignment="1">
      <alignment horizontal="center" vertical="center" wrapText="1"/>
      <protection/>
    </xf>
    <xf numFmtId="9" fontId="96" fillId="33" borderId="0" xfId="59" applyFont="1" applyFill="1" applyBorder="1" applyAlignment="1">
      <alignment horizontal="center" vertical="center" wrapText="1"/>
    </xf>
    <xf numFmtId="9" fontId="15" fillId="33" borderId="0" xfId="54" applyNumberFormat="1" applyFont="1" applyFill="1" applyBorder="1" applyAlignment="1">
      <alignment horizontal="center" vertical="center" wrapText="1"/>
      <protection/>
    </xf>
    <xf numFmtId="0" fontId="96" fillId="33" borderId="0" xfId="54" applyFont="1" applyFill="1" applyBorder="1" applyAlignment="1">
      <alignment horizontal="centerContinuous" vertical="center" wrapText="1"/>
      <protection/>
    </xf>
    <xf numFmtId="9" fontId="15" fillId="33" borderId="0" xfId="59" applyFont="1" applyFill="1" applyBorder="1" applyAlignment="1">
      <alignment horizontal="center" vertical="center" wrapText="1"/>
    </xf>
    <xf numFmtId="0" fontId="15" fillId="34" borderId="0" xfId="54" applyFont="1" applyFill="1" applyBorder="1" applyAlignment="1">
      <alignment horizontal="center" vertical="center" wrapText="1"/>
      <protection/>
    </xf>
    <xf numFmtId="0" fontId="98" fillId="33" borderId="10" xfId="54" applyFont="1" applyFill="1" applyBorder="1" applyAlignment="1">
      <alignment horizontal="center" vertical="center" wrapText="1"/>
      <protection/>
    </xf>
    <xf numFmtId="0" fontId="98" fillId="33" borderId="10" xfId="54" applyFont="1" applyFill="1" applyBorder="1" applyAlignment="1">
      <alignment vertical="center" wrapText="1"/>
      <protection/>
    </xf>
    <xf numFmtId="3" fontId="17" fillId="33" borderId="10" xfId="59" applyNumberFormat="1" applyFont="1" applyFill="1" applyBorder="1" applyAlignment="1">
      <alignment horizontal="center" vertical="center" wrapText="1"/>
    </xf>
    <xf numFmtId="3" fontId="18" fillId="33" borderId="10" xfId="59" applyNumberFormat="1" applyFont="1" applyFill="1" applyBorder="1" applyAlignment="1">
      <alignment horizontal="center" vertical="center" wrapText="1"/>
    </xf>
    <xf numFmtId="9" fontId="98" fillId="33" borderId="10" xfId="59" applyFont="1" applyFill="1" applyBorder="1" applyAlignment="1">
      <alignment horizontal="center" vertical="center" wrapText="1"/>
    </xf>
    <xf numFmtId="0" fontId="19" fillId="33" borderId="10" xfId="0" applyNumberFormat="1" applyFont="1" applyFill="1" applyBorder="1" applyAlignment="1">
      <alignment horizontal="center" vertical="center" wrapText="1"/>
    </xf>
    <xf numFmtId="0" fontId="95" fillId="33" borderId="0" xfId="54" applyFont="1" applyFill="1" applyBorder="1" applyAlignment="1">
      <alignment horizontal="right" vertical="center" wrapText="1"/>
      <protection/>
    </xf>
    <xf numFmtId="0" fontId="98" fillId="33" borderId="0" xfId="54" applyFont="1" applyFill="1" applyBorder="1" applyAlignment="1">
      <alignment horizontal="left" vertical="center" wrapText="1"/>
      <protection/>
    </xf>
    <xf numFmtId="0" fontId="20" fillId="33" borderId="0" xfId="54" applyFont="1" applyFill="1" applyBorder="1" applyAlignment="1">
      <alignment horizontal="center" vertical="center" wrapText="1"/>
      <protection/>
    </xf>
    <xf numFmtId="0" fontId="97" fillId="33" borderId="0" xfId="54" applyFont="1" applyFill="1" applyBorder="1" applyAlignment="1">
      <alignment horizontal="center" vertical="center" wrapText="1"/>
      <protection/>
    </xf>
    <xf numFmtId="0" fontId="97" fillId="33" borderId="0" xfId="54" applyFont="1" applyFill="1" applyBorder="1" applyAlignment="1">
      <alignment horizontal="center" vertical="center" wrapText="1"/>
      <protection/>
    </xf>
    <xf numFmtId="49" fontId="96" fillId="33" borderId="0" xfId="54" applyNumberFormat="1" applyFont="1" applyFill="1" applyAlignment="1">
      <alignment vertical="center" wrapText="1"/>
      <protection/>
    </xf>
    <xf numFmtId="0" fontId="99" fillId="33" borderId="0" xfId="54" applyNumberFormat="1" applyFont="1" applyFill="1" applyBorder="1" applyAlignment="1">
      <alignment horizontal="left" vertical="center" wrapText="1"/>
      <protection/>
    </xf>
    <xf numFmtId="0" fontId="98" fillId="33" borderId="10" xfId="54" applyFont="1" applyFill="1" applyBorder="1" applyAlignment="1">
      <alignment horizontal="left" vertical="center" wrapText="1"/>
      <protection/>
    </xf>
    <xf numFmtId="0" fontId="6" fillId="35" borderId="10" xfId="0" applyFont="1" applyFill="1" applyBorder="1" applyAlignment="1">
      <alignment horizontal="center" vertical="center" wrapText="1"/>
    </xf>
    <xf numFmtId="0" fontId="98" fillId="0" borderId="10" xfId="54" applyFont="1" applyFill="1" applyBorder="1" applyAlignment="1">
      <alignment horizontal="center" vertical="center" wrapText="1"/>
      <protection/>
    </xf>
    <xf numFmtId="3" fontId="22" fillId="33" borderId="0" xfId="59" applyNumberFormat="1" applyFont="1" applyFill="1" applyBorder="1" applyAlignment="1">
      <alignment horizontal="center" vertical="center" wrapText="1"/>
    </xf>
    <xf numFmtId="3" fontId="15" fillId="33" borderId="0" xfId="59" applyNumberFormat="1" applyFont="1" applyFill="1" applyBorder="1" applyAlignment="1">
      <alignment horizontal="center" vertical="center" wrapText="1"/>
    </xf>
    <xf numFmtId="3" fontId="100" fillId="0" borderId="0" xfId="59" applyNumberFormat="1" applyFont="1" applyFill="1" applyBorder="1" applyAlignment="1">
      <alignment horizontal="center" vertical="center" wrapText="1"/>
    </xf>
    <xf numFmtId="3" fontId="99" fillId="0" borderId="0" xfId="59" applyNumberFormat="1" applyFont="1" applyFill="1" applyBorder="1" applyAlignment="1">
      <alignment horizontal="center" vertical="center" wrapText="1"/>
    </xf>
    <xf numFmtId="0" fontId="100" fillId="0" borderId="0" xfId="54" applyFont="1" applyFill="1" applyBorder="1" applyAlignment="1">
      <alignment horizontal="center" vertical="center" wrapText="1"/>
      <protection/>
    </xf>
    <xf numFmtId="0" fontId="99" fillId="33" borderId="0" xfId="54" applyFont="1" applyFill="1" applyBorder="1" applyAlignment="1">
      <alignment horizontal="left" vertical="center" wrapText="1"/>
      <protection/>
    </xf>
    <xf numFmtId="9" fontId="15" fillId="33" borderId="0" xfId="59" applyNumberFormat="1" applyFont="1" applyFill="1" applyBorder="1" applyAlignment="1">
      <alignment horizontal="center" vertical="center" wrapText="1"/>
    </xf>
    <xf numFmtId="0" fontId="15" fillId="33" borderId="0" xfId="54" applyFont="1" applyFill="1" applyBorder="1" applyAlignment="1">
      <alignment vertical="center" wrapText="1"/>
      <protection/>
    </xf>
    <xf numFmtId="0" fontId="101" fillId="33" borderId="0" xfId="54" applyFont="1" applyFill="1" applyAlignment="1">
      <alignment vertical="center" wrapText="1"/>
      <protection/>
    </xf>
    <xf numFmtId="0" fontId="15" fillId="33" borderId="0" xfId="54" applyNumberFormat="1" applyFont="1" applyFill="1" applyBorder="1" applyAlignment="1">
      <alignment horizontal="centerContinuous" vertical="center" wrapText="1"/>
      <protection/>
    </xf>
    <xf numFmtId="0" fontId="99" fillId="33" borderId="0" xfId="54" applyFont="1" applyFill="1" applyBorder="1" applyAlignment="1">
      <alignment horizontal="centerContinuous" vertical="center" wrapText="1"/>
      <protection/>
    </xf>
    <xf numFmtId="0" fontId="96" fillId="33" borderId="0" xfId="54" applyFont="1" applyFill="1" applyBorder="1" applyAlignment="1">
      <alignment horizontal="left" vertical="center" wrapText="1"/>
      <protection/>
    </xf>
    <xf numFmtId="0" fontId="15" fillId="34" borderId="0" xfId="54" applyFont="1" applyFill="1" applyBorder="1" applyAlignment="1">
      <alignment horizontal="centerContinuous" vertical="center" wrapText="1"/>
      <protection/>
    </xf>
    <xf numFmtId="9" fontId="15" fillId="34" borderId="0" xfId="59" applyFont="1" applyFill="1" applyBorder="1" applyAlignment="1">
      <alignment horizontal="center" vertical="center" wrapText="1"/>
    </xf>
    <xf numFmtId="1" fontId="6" fillId="35" borderId="10" xfId="0" applyNumberFormat="1" applyFont="1" applyFill="1" applyBorder="1" applyAlignment="1">
      <alignment horizontal="center" vertical="center" wrapText="1"/>
    </xf>
    <xf numFmtId="0" fontId="14" fillId="35" borderId="0" xfId="0" applyFont="1" applyFill="1" applyBorder="1" applyAlignment="1">
      <alignment vertical="center" wrapText="1"/>
    </xf>
    <xf numFmtId="0" fontId="15" fillId="33" borderId="0" xfId="54" applyFont="1" applyFill="1" applyBorder="1" applyAlignment="1">
      <alignment horizontal="left" vertical="center" wrapText="1"/>
      <protection/>
    </xf>
    <xf numFmtId="0" fontId="79" fillId="33" borderId="10" xfId="54" applyFont="1" applyFill="1" applyBorder="1" applyAlignment="1">
      <alignment vertical="center" wrapText="1"/>
      <protection/>
    </xf>
    <xf numFmtId="0" fontId="79" fillId="33" borderId="10" xfId="54" applyFont="1" applyFill="1" applyBorder="1" applyAlignment="1">
      <alignment horizontal="center" vertical="center" wrapText="1"/>
      <protection/>
    </xf>
    <xf numFmtId="9" fontId="79" fillId="33" borderId="10" xfId="59" applyFont="1" applyFill="1" applyBorder="1" applyAlignment="1">
      <alignment horizontal="center" vertical="center" wrapText="1"/>
    </xf>
    <xf numFmtId="9" fontId="79" fillId="33" borderId="10" xfId="54" applyNumberFormat="1" applyFont="1" applyFill="1" applyBorder="1" applyAlignment="1">
      <alignment horizontal="center" vertical="center" wrapText="1"/>
      <protection/>
    </xf>
    <xf numFmtId="0" fontId="20" fillId="33" borderId="0" xfId="0" applyFont="1" applyFill="1" applyBorder="1" applyAlignment="1">
      <alignment vertical="center" wrapText="1"/>
    </xf>
    <xf numFmtId="0" fontId="17" fillId="33" borderId="10" xfId="0" applyNumberFormat="1" applyFont="1" applyFill="1" applyBorder="1" applyAlignment="1">
      <alignment horizontal="center" vertical="center" wrapText="1"/>
    </xf>
    <xf numFmtId="0" fontId="96" fillId="33" borderId="0" xfId="54" applyFont="1" applyFill="1" applyBorder="1" applyAlignment="1">
      <alignment horizontal="left" vertical="center" wrapText="1"/>
      <protection/>
    </xf>
    <xf numFmtId="0" fontId="25" fillId="33" borderId="11" xfId="54" applyFont="1" applyFill="1" applyBorder="1" applyAlignment="1">
      <alignment vertical="center" wrapText="1"/>
      <protection/>
    </xf>
    <xf numFmtId="3" fontId="17" fillId="0" borderId="10" xfId="59" applyNumberFormat="1" applyFont="1" applyFill="1" applyBorder="1" applyAlignment="1">
      <alignment horizontal="center" vertical="center" wrapText="1"/>
    </xf>
    <xf numFmtId="3" fontId="18" fillId="0" borderId="10" xfId="59" applyNumberFormat="1" applyFont="1" applyFill="1" applyBorder="1" applyAlignment="1">
      <alignment horizontal="center" vertical="center" wrapText="1"/>
    </xf>
    <xf numFmtId="0" fontId="96" fillId="0" borderId="0" xfId="54" applyFont="1" applyFill="1" applyBorder="1" applyAlignment="1">
      <alignment vertical="center" wrapText="1"/>
      <protection/>
    </xf>
    <xf numFmtId="0" fontId="17" fillId="0" borderId="10" xfId="54" applyFont="1" applyFill="1" applyBorder="1" applyAlignment="1">
      <alignment horizontal="center" vertical="center" wrapText="1"/>
      <protection/>
    </xf>
    <xf numFmtId="1" fontId="17" fillId="0" borderId="10" xfId="0" applyNumberFormat="1" applyFont="1" applyFill="1" applyBorder="1" applyAlignment="1">
      <alignment horizontal="center" vertical="center" wrapText="1"/>
    </xf>
    <xf numFmtId="0" fontId="97" fillId="33" borderId="0" xfId="54" applyFont="1" applyFill="1" applyBorder="1" applyAlignment="1">
      <alignment vertical="center" wrapText="1"/>
      <protection/>
    </xf>
    <xf numFmtId="0" fontId="102" fillId="33" borderId="10" xfId="54" applyFont="1" applyFill="1" applyBorder="1" applyAlignment="1">
      <alignment horizontal="center" vertical="center" wrapText="1"/>
      <protection/>
    </xf>
    <xf numFmtId="1" fontId="98" fillId="33" borderId="10" xfId="59" applyNumberFormat="1" applyFont="1" applyFill="1" applyBorder="1" applyAlignment="1">
      <alignment horizontal="center" vertical="center" wrapText="1"/>
    </xf>
    <xf numFmtId="9" fontId="98" fillId="33" borderId="10" xfId="59" applyNumberFormat="1" applyFont="1" applyFill="1" applyBorder="1" applyAlignment="1">
      <alignment horizontal="center" vertical="center" wrapText="1"/>
    </xf>
    <xf numFmtId="0" fontId="96" fillId="0" borderId="0" xfId="54" applyFont="1" applyFill="1" applyAlignment="1">
      <alignment vertical="center" wrapText="1"/>
      <protection/>
    </xf>
    <xf numFmtId="0" fontId="15" fillId="0" borderId="0" xfId="54" applyFont="1" applyFill="1" applyBorder="1" applyAlignment="1">
      <alignment horizontal="center" vertical="center" wrapText="1"/>
      <protection/>
    </xf>
    <xf numFmtId="0" fontId="27" fillId="33" borderId="0" xfId="54" applyNumberFormat="1" applyFont="1" applyFill="1" applyBorder="1" applyAlignment="1">
      <alignment vertical="center" wrapText="1"/>
      <protection/>
    </xf>
    <xf numFmtId="0" fontId="98" fillId="33" borderId="0" xfId="54" applyFont="1" applyFill="1" applyAlignment="1">
      <alignment vertical="center" wrapText="1"/>
      <protection/>
    </xf>
    <xf numFmtId="0" fontId="79" fillId="33" borderId="0" xfId="54" applyFont="1" applyFill="1" applyAlignment="1">
      <alignment vertical="center" wrapText="1"/>
      <protection/>
    </xf>
    <xf numFmtId="0" fontId="19" fillId="33" borderId="10" xfId="54" applyFont="1" applyFill="1" applyBorder="1" applyAlignment="1">
      <alignment horizontal="center" vertical="center" wrapText="1"/>
      <protection/>
    </xf>
    <xf numFmtId="9" fontId="98" fillId="33" borderId="10" xfId="54" applyNumberFormat="1" applyFont="1" applyFill="1" applyBorder="1" applyAlignment="1">
      <alignment horizontal="center" vertical="center" wrapText="1"/>
      <protection/>
    </xf>
    <xf numFmtId="0" fontId="96" fillId="33" borderId="0" xfId="54" applyNumberFormat="1" applyFont="1" applyFill="1" applyBorder="1" applyAlignment="1">
      <alignment horizontal="left" vertical="center" wrapText="1"/>
      <protection/>
    </xf>
    <xf numFmtId="0" fontId="19" fillId="0" borderId="10" xfId="54" applyFont="1" applyFill="1" applyBorder="1" applyAlignment="1">
      <alignment horizontal="center" vertical="center" wrapText="1"/>
      <protection/>
    </xf>
    <xf numFmtId="0" fontId="79" fillId="33" borderId="0" xfId="54" applyFont="1" applyFill="1" applyAlignment="1">
      <alignment horizontal="left" vertical="center" wrapText="1"/>
      <protection/>
    </xf>
    <xf numFmtId="9" fontId="103" fillId="33" borderId="0" xfId="54" applyNumberFormat="1" applyFont="1" applyFill="1" applyAlignment="1">
      <alignment horizontal="left" vertical="center" wrapText="1"/>
      <protection/>
    </xf>
    <xf numFmtId="0" fontId="79" fillId="33" borderId="10" xfId="54" applyFont="1" applyFill="1" applyBorder="1" applyAlignment="1">
      <alignment horizontal="center" vertical="center" wrapText="1"/>
      <protection/>
    </xf>
    <xf numFmtId="9" fontId="103" fillId="33" borderId="0" xfId="54" applyNumberFormat="1" applyFont="1" applyFill="1" applyAlignment="1">
      <alignment vertical="center" wrapText="1"/>
      <protection/>
    </xf>
    <xf numFmtId="1" fontId="103" fillId="33" borderId="0" xfId="54" applyNumberFormat="1" applyFont="1" applyFill="1" applyAlignment="1">
      <alignment vertical="center" wrapText="1"/>
      <protection/>
    </xf>
    <xf numFmtId="9" fontId="19" fillId="33" borderId="10" xfId="54" applyNumberFormat="1" applyFont="1" applyFill="1" applyBorder="1" applyAlignment="1">
      <alignment horizontal="center" vertical="center" wrapText="1"/>
      <protection/>
    </xf>
    <xf numFmtId="0" fontId="18" fillId="0" borderId="10" xfId="54" applyFont="1" applyFill="1" applyBorder="1" applyAlignment="1">
      <alignment horizontal="center" vertical="center" wrapText="1"/>
      <protection/>
    </xf>
    <xf numFmtId="0" fontId="98" fillId="0" borderId="10" xfId="0" applyFont="1" applyBorder="1" applyAlignment="1">
      <alignment horizontal="center" vertical="center" wrapText="1"/>
    </xf>
    <xf numFmtId="0" fontId="0" fillId="0" borderId="0" xfId="0" applyNumberFormat="1" applyFill="1" applyBorder="1" applyAlignment="1">
      <alignment/>
    </xf>
    <xf numFmtId="0" fontId="104" fillId="0" borderId="0" xfId="0" applyNumberFormat="1" applyFont="1" applyFill="1" applyBorder="1" applyAlignment="1">
      <alignment/>
    </xf>
    <xf numFmtId="0" fontId="105" fillId="33" borderId="0" xfId="54" applyFont="1" applyFill="1" applyAlignment="1">
      <alignment vertical="center" wrapText="1"/>
      <protection/>
    </xf>
    <xf numFmtId="0" fontId="106" fillId="33" borderId="0" xfId="54" applyFont="1" applyFill="1" applyAlignment="1">
      <alignment vertical="center" wrapText="1"/>
      <protection/>
    </xf>
    <xf numFmtId="164" fontId="106" fillId="33" borderId="0" xfId="54" applyNumberFormat="1" applyFont="1" applyFill="1" applyAlignment="1">
      <alignment horizontal="left" vertical="center" wrapText="1"/>
      <protection/>
    </xf>
    <xf numFmtId="0" fontId="96" fillId="33" borderId="0" xfId="54" applyFont="1" applyFill="1" applyBorder="1" applyAlignment="1">
      <alignment horizontal="left" vertical="center" wrapText="1"/>
      <protection/>
    </xf>
    <xf numFmtId="0" fontId="15" fillId="33" borderId="0" xfId="54" applyFont="1" applyFill="1" applyBorder="1" applyAlignment="1">
      <alignment horizontal="center" vertical="center" wrapText="1"/>
      <protection/>
    </xf>
    <xf numFmtId="0" fontId="97" fillId="33" borderId="0" xfId="54" applyFont="1" applyFill="1" applyBorder="1" applyAlignment="1">
      <alignment horizontal="center" vertical="center" wrapText="1"/>
      <protection/>
    </xf>
    <xf numFmtId="0" fontId="107" fillId="33" borderId="10" xfId="54" applyFont="1" applyFill="1" applyBorder="1" applyAlignment="1">
      <alignment vertical="center" wrapText="1"/>
      <protection/>
    </xf>
    <xf numFmtId="0" fontId="98" fillId="36" borderId="10" xfId="54" applyFont="1" applyFill="1" applyBorder="1" applyAlignment="1">
      <alignment horizontal="center" vertical="center" wrapText="1"/>
      <protection/>
    </xf>
    <xf numFmtId="0" fontId="97" fillId="33" borderId="0" xfId="54" applyFont="1" applyFill="1" applyBorder="1" applyAlignment="1">
      <alignment horizontal="center" vertical="center" wrapText="1"/>
      <protection/>
    </xf>
    <xf numFmtId="0" fontId="15" fillId="33" borderId="0" xfId="54" applyFont="1" applyFill="1" applyBorder="1" applyAlignment="1">
      <alignment horizontal="center" vertical="center" wrapText="1"/>
      <protection/>
    </xf>
    <xf numFmtId="0" fontId="98" fillId="0" borderId="10" xfId="54" applyFont="1" applyFill="1" applyBorder="1" applyAlignment="1">
      <alignment horizontal="left" vertical="center" wrapText="1"/>
      <protection/>
    </xf>
    <xf numFmtId="3" fontId="102" fillId="0" borderId="10" xfId="59" applyNumberFormat="1" applyFont="1" applyFill="1" applyBorder="1" applyAlignment="1">
      <alignment horizontal="center" vertical="center" wrapText="1"/>
    </xf>
    <xf numFmtId="9" fontId="98" fillId="33" borderId="10" xfId="59" applyNumberFormat="1" applyFont="1" applyFill="1" applyBorder="1" applyAlignment="1">
      <alignment horizontal="right" vertical="center" wrapText="1"/>
    </xf>
    <xf numFmtId="9" fontId="108" fillId="33" borderId="0" xfId="54" applyNumberFormat="1" applyFont="1" applyFill="1" applyAlignment="1">
      <alignment horizontal="left" vertical="center" wrapText="1"/>
      <protection/>
    </xf>
    <xf numFmtId="0" fontId="102" fillId="33" borderId="0" xfId="54" applyFont="1" applyFill="1" applyBorder="1" applyAlignment="1">
      <alignment vertical="center" wrapText="1"/>
      <protection/>
    </xf>
    <xf numFmtId="9" fontId="109" fillId="33" borderId="0" xfId="59" applyFont="1" applyFill="1" applyBorder="1" applyAlignment="1">
      <alignment horizontal="center" vertical="center" wrapText="1"/>
    </xf>
    <xf numFmtId="0" fontId="100" fillId="33" borderId="0" xfId="54" applyFont="1" applyFill="1" applyBorder="1" applyAlignment="1">
      <alignment horizontal="center" vertical="center" wrapText="1"/>
      <protection/>
    </xf>
    <xf numFmtId="0" fontId="33" fillId="33" borderId="0" xfId="0" applyFont="1" applyFill="1" applyBorder="1" applyAlignment="1">
      <alignment vertical="center" wrapText="1"/>
    </xf>
    <xf numFmtId="0" fontId="110" fillId="33" borderId="0" xfId="54" applyFont="1" applyFill="1" applyBorder="1" applyAlignment="1">
      <alignment horizontal="center" vertical="center" wrapText="1"/>
      <protection/>
    </xf>
    <xf numFmtId="0" fontId="35" fillId="33" borderId="0" xfId="0" applyNumberFormat="1" applyFont="1" applyFill="1" applyBorder="1" applyAlignment="1">
      <alignment horizontal="center" vertical="center" wrapText="1"/>
    </xf>
    <xf numFmtId="9" fontId="110" fillId="33" borderId="0" xfId="59" applyFont="1" applyFill="1" applyBorder="1" applyAlignment="1">
      <alignment horizontal="center" vertical="center" wrapText="1"/>
    </xf>
    <xf numFmtId="0" fontId="36" fillId="33" borderId="0" xfId="0" applyFont="1" applyFill="1" applyBorder="1" applyAlignment="1">
      <alignment horizontal="left" vertical="center" wrapText="1"/>
    </xf>
    <xf numFmtId="0" fontId="37" fillId="33" borderId="0" xfId="0" applyFont="1" applyFill="1" applyBorder="1" applyAlignment="1">
      <alignment vertical="center" wrapText="1"/>
    </xf>
    <xf numFmtId="0" fontId="38" fillId="33" borderId="0" xfId="0" applyNumberFormat="1" applyFont="1" applyFill="1" applyBorder="1" applyAlignment="1">
      <alignment horizontal="center" vertical="center" wrapText="1"/>
    </xf>
    <xf numFmtId="9" fontId="100" fillId="33" borderId="0" xfId="59" applyFont="1" applyFill="1" applyBorder="1" applyAlignment="1">
      <alignment horizontal="center" vertical="center" wrapText="1"/>
    </xf>
    <xf numFmtId="0" fontId="15" fillId="33" borderId="0" xfId="54" applyFont="1" applyFill="1" applyBorder="1" applyAlignment="1">
      <alignment horizontal="centerContinuous" vertical="center" wrapText="1"/>
      <protection/>
    </xf>
    <xf numFmtId="3" fontId="98" fillId="5" borderId="10" xfId="54" applyNumberFormat="1" applyFont="1" applyFill="1" applyBorder="1" applyAlignment="1">
      <alignment horizontal="center" vertical="center" wrapText="1"/>
      <protection/>
    </xf>
    <xf numFmtId="1" fontId="98" fillId="5" borderId="10" xfId="59" applyNumberFormat="1" applyFont="1" applyFill="1" applyBorder="1" applyAlignment="1">
      <alignment horizontal="center" vertical="center" wrapText="1"/>
    </xf>
    <xf numFmtId="9" fontId="98" fillId="5" borderId="10" xfId="59" applyFont="1" applyFill="1" applyBorder="1" applyAlignment="1">
      <alignment horizontal="center" vertical="center" wrapText="1"/>
    </xf>
    <xf numFmtId="1" fontId="111" fillId="5" borderId="10" xfId="59" applyNumberFormat="1" applyFont="1" applyFill="1" applyBorder="1" applyAlignment="1">
      <alignment horizontal="center" vertical="center" wrapText="1"/>
    </xf>
    <xf numFmtId="1" fontId="100" fillId="37" borderId="10" xfId="54" applyNumberFormat="1" applyFont="1" applyFill="1" applyBorder="1" applyAlignment="1">
      <alignment horizontal="center" vertical="center" wrapText="1"/>
      <protection/>
    </xf>
    <xf numFmtId="9" fontId="100" fillId="37" borderId="10" xfId="59" applyFont="1" applyFill="1" applyBorder="1" applyAlignment="1">
      <alignment horizontal="center" vertical="center" wrapText="1"/>
    </xf>
    <xf numFmtId="0" fontId="112" fillId="33" borderId="0" xfId="54" applyFont="1" applyFill="1" applyAlignment="1">
      <alignment vertical="center" wrapText="1"/>
      <protection/>
    </xf>
    <xf numFmtId="0" fontId="15" fillId="33" borderId="0" xfId="54" applyFont="1" applyFill="1" applyBorder="1" applyAlignment="1">
      <alignment horizontal="center" vertical="center" wrapText="1"/>
      <protection/>
    </xf>
    <xf numFmtId="0" fontId="113" fillId="33" borderId="0" xfId="54" applyFont="1" applyFill="1" applyBorder="1" applyAlignment="1">
      <alignment horizontal="left" vertical="center" wrapText="1"/>
      <protection/>
    </xf>
    <xf numFmtId="0" fontId="25" fillId="33" borderId="0" xfId="54" applyFont="1" applyFill="1" applyBorder="1" applyAlignment="1">
      <alignment vertical="center" wrapText="1"/>
      <protection/>
    </xf>
    <xf numFmtId="0" fontId="114" fillId="33" borderId="0" xfId="54" applyFont="1" applyFill="1" applyBorder="1" applyAlignment="1">
      <alignment vertical="center" wrapText="1"/>
      <protection/>
    </xf>
    <xf numFmtId="1" fontId="98" fillId="0" borderId="10" xfId="54" applyNumberFormat="1" applyFont="1" applyFill="1" applyBorder="1" applyAlignment="1">
      <alignment horizontal="center" vertical="center" wrapText="1"/>
      <protection/>
    </xf>
    <xf numFmtId="0" fontId="105" fillId="33" borderId="0" xfId="54" applyFont="1" applyFill="1" applyBorder="1" applyAlignment="1">
      <alignment horizontal="left" vertical="center" wrapText="1"/>
      <protection/>
    </xf>
    <xf numFmtId="0" fontId="115" fillId="38" borderId="12" xfId="54" applyFont="1" applyFill="1" applyBorder="1" applyAlignment="1">
      <alignment horizontal="center" vertical="center" wrapText="1"/>
      <protection/>
    </xf>
    <xf numFmtId="0" fontId="115" fillId="38" borderId="13" xfId="54" applyFont="1" applyFill="1" applyBorder="1" applyAlignment="1">
      <alignment horizontal="center" vertical="center" wrapText="1"/>
      <protection/>
    </xf>
    <xf numFmtId="0" fontId="115" fillId="38" borderId="14" xfId="54" applyFont="1" applyFill="1" applyBorder="1" applyAlignment="1">
      <alignment horizontal="center" vertical="center" wrapText="1"/>
      <protection/>
    </xf>
    <xf numFmtId="0" fontId="115" fillId="38" borderId="15" xfId="54" applyFont="1" applyFill="1" applyBorder="1" applyAlignment="1">
      <alignment horizontal="center" vertical="center" wrapText="1"/>
      <protection/>
    </xf>
    <xf numFmtId="0" fontId="100" fillId="38" borderId="10" xfId="54" applyFont="1" applyFill="1" applyBorder="1" applyAlignment="1">
      <alignment horizontal="center" vertical="center" wrapText="1"/>
      <protection/>
    </xf>
    <xf numFmtId="0" fontId="116" fillId="33" borderId="0" xfId="54" applyFont="1" applyFill="1" applyBorder="1" applyAlignment="1">
      <alignment horizontal="left" vertical="center" wrapText="1"/>
      <protection/>
    </xf>
    <xf numFmtId="0" fontId="115" fillId="38" borderId="10" xfId="54" applyFont="1" applyFill="1" applyBorder="1" applyAlignment="1">
      <alignment horizontal="center" vertical="center" wrapText="1"/>
      <protection/>
    </xf>
    <xf numFmtId="0" fontId="98" fillId="11" borderId="10" xfId="54" applyFont="1" applyFill="1" applyBorder="1" applyAlignment="1">
      <alignment horizontal="center" vertical="center" wrapText="1"/>
      <protection/>
    </xf>
    <xf numFmtId="1" fontId="98" fillId="11" borderId="10" xfId="54" applyNumberFormat="1" applyFont="1" applyFill="1" applyBorder="1" applyAlignment="1">
      <alignment horizontal="center" vertical="center" wrapText="1"/>
      <protection/>
    </xf>
    <xf numFmtId="0" fontId="98" fillId="10" borderId="10" xfId="54" applyFont="1" applyFill="1" applyBorder="1" applyAlignment="1">
      <alignment horizontal="center" vertical="center" wrapText="1"/>
      <protection/>
    </xf>
    <xf numFmtId="3" fontId="98" fillId="0" borderId="10" xfId="59" applyNumberFormat="1" applyFont="1" applyFill="1" applyBorder="1" applyAlignment="1">
      <alignment horizontal="center" vertical="center" wrapText="1"/>
    </xf>
    <xf numFmtId="3" fontId="100" fillId="38" borderId="10" xfId="59" applyNumberFormat="1" applyFont="1" applyFill="1" applyBorder="1" applyAlignment="1">
      <alignment horizontal="center" vertical="center" wrapText="1"/>
    </xf>
    <xf numFmtId="0" fontId="115" fillId="37" borderId="13" xfId="54" applyFont="1" applyFill="1" applyBorder="1" applyAlignment="1">
      <alignment horizontal="center" vertical="center" wrapText="1"/>
      <protection/>
    </xf>
    <xf numFmtId="0" fontId="100" fillId="37" borderId="13" xfId="54" applyFont="1" applyFill="1" applyBorder="1" applyAlignment="1">
      <alignment horizontal="center" vertical="center" wrapText="1"/>
      <protection/>
    </xf>
    <xf numFmtId="0" fontId="100" fillId="38" borderId="13" xfId="54" applyFont="1" applyFill="1" applyBorder="1" applyAlignment="1">
      <alignment horizontal="center" vertical="center" wrapText="1"/>
      <protection/>
    </xf>
    <xf numFmtId="9" fontId="100" fillId="38" borderId="10" xfId="59" applyFont="1" applyFill="1" applyBorder="1" applyAlignment="1">
      <alignment horizontal="center" vertical="center" wrapText="1"/>
    </xf>
    <xf numFmtId="1" fontId="100" fillId="38" borderId="10" xfId="59" applyNumberFormat="1" applyFont="1" applyFill="1" applyBorder="1" applyAlignment="1">
      <alignment horizontal="center" vertical="center" wrapText="1"/>
    </xf>
    <xf numFmtId="9" fontId="100" fillId="38" borderId="10" xfId="54" applyNumberFormat="1" applyFont="1" applyFill="1" applyBorder="1" applyAlignment="1">
      <alignment horizontal="center" vertical="center" wrapText="1"/>
      <protection/>
    </xf>
    <xf numFmtId="0" fontId="100" fillId="38" borderId="10" xfId="54" applyFont="1" applyFill="1" applyBorder="1" applyAlignment="1">
      <alignment horizontal="left" vertical="center" wrapText="1"/>
      <protection/>
    </xf>
    <xf numFmtId="1" fontId="100" fillId="38" borderId="10" xfId="54" applyNumberFormat="1" applyFont="1" applyFill="1" applyBorder="1" applyAlignment="1">
      <alignment horizontal="center" vertical="center" wrapText="1"/>
      <protection/>
    </xf>
    <xf numFmtId="0" fontId="100" fillId="38" borderId="10" xfId="54" applyFont="1" applyFill="1" applyBorder="1" applyAlignment="1">
      <alignment vertical="center" wrapText="1"/>
      <protection/>
    </xf>
    <xf numFmtId="9" fontId="100" fillId="38" borderId="10" xfId="54" applyNumberFormat="1" applyFont="1" applyFill="1" applyBorder="1" applyAlignment="1">
      <alignment horizontal="right" vertical="center" wrapText="1"/>
      <protection/>
    </xf>
    <xf numFmtId="0" fontId="117" fillId="33" borderId="0" xfId="54" applyFont="1" applyFill="1" applyAlignment="1">
      <alignment vertical="center" wrapText="1"/>
      <protection/>
    </xf>
    <xf numFmtId="0" fontId="20" fillId="33" borderId="0" xfId="54" applyFont="1" applyFill="1" applyBorder="1" applyAlignment="1">
      <alignment vertical="center" wrapText="1"/>
      <protection/>
    </xf>
    <xf numFmtId="0" fontId="83" fillId="38" borderId="16" xfId="54" applyFont="1" applyFill="1" applyBorder="1" applyAlignment="1">
      <alignment horizontal="center" vertical="center" wrapText="1"/>
      <protection/>
    </xf>
    <xf numFmtId="0" fontId="83" fillId="38" borderId="10" xfId="54" applyFont="1" applyFill="1" applyBorder="1" applyAlignment="1">
      <alignment horizontal="center" vertical="center" wrapText="1"/>
      <protection/>
    </xf>
    <xf numFmtId="0" fontId="17" fillId="10" borderId="10" xfId="54" applyFont="1" applyFill="1" applyBorder="1" applyAlignment="1">
      <alignment horizontal="center" vertical="center" wrapText="1"/>
      <protection/>
    </xf>
    <xf numFmtId="0" fontId="17" fillId="5" borderId="10" xfId="54" applyFont="1" applyFill="1" applyBorder="1" applyAlignment="1">
      <alignment horizontal="center" vertical="center" wrapText="1"/>
      <protection/>
    </xf>
    <xf numFmtId="0" fontId="96" fillId="5" borderId="17" xfId="54" applyFont="1" applyFill="1" applyBorder="1" applyAlignment="1">
      <alignment vertical="center" wrapText="1"/>
      <protection/>
    </xf>
    <xf numFmtId="0" fontId="96" fillId="5" borderId="18" xfId="54" applyFont="1" applyFill="1" applyBorder="1" applyAlignment="1">
      <alignment vertical="center" wrapText="1"/>
      <protection/>
    </xf>
    <xf numFmtId="0" fontId="96" fillId="5" borderId="19" xfId="54" applyFont="1" applyFill="1" applyBorder="1" applyAlignment="1">
      <alignment vertical="center" wrapText="1"/>
      <protection/>
    </xf>
    <xf numFmtId="0" fontId="15" fillId="5" borderId="20" xfId="54" applyFont="1" applyFill="1" applyBorder="1" applyAlignment="1">
      <alignment vertical="center" wrapText="1"/>
      <protection/>
    </xf>
    <xf numFmtId="0" fontId="96" fillId="5" borderId="0" xfId="54" applyFont="1" applyFill="1" applyBorder="1" applyAlignment="1">
      <alignment vertical="center" wrapText="1"/>
      <protection/>
    </xf>
    <xf numFmtId="0" fontId="96" fillId="5" borderId="21" xfId="54" applyFont="1" applyFill="1" applyBorder="1" applyAlignment="1">
      <alignment vertical="center" wrapText="1"/>
      <protection/>
    </xf>
    <xf numFmtId="0" fontId="96" fillId="5" borderId="20" xfId="54" applyFont="1" applyFill="1" applyBorder="1" applyAlignment="1">
      <alignment vertical="center" wrapText="1"/>
      <protection/>
    </xf>
    <xf numFmtId="0" fontId="96" fillId="5" borderId="22" xfId="54" applyFont="1" applyFill="1" applyBorder="1" applyAlignment="1">
      <alignment vertical="center" wrapText="1"/>
      <protection/>
    </xf>
    <xf numFmtId="0" fontId="15" fillId="5" borderId="0" xfId="54" applyFont="1" applyFill="1" applyBorder="1" applyAlignment="1">
      <alignment vertical="center" wrapText="1"/>
      <protection/>
    </xf>
    <xf numFmtId="0" fontId="15" fillId="5" borderId="0" xfId="54" applyFont="1" applyFill="1" applyBorder="1" applyAlignment="1">
      <alignment horizontal="center" vertical="center" wrapText="1"/>
      <protection/>
    </xf>
    <xf numFmtId="0" fontId="20" fillId="5" borderId="0" xfId="54" applyFont="1" applyFill="1" applyBorder="1" applyAlignment="1">
      <alignment vertical="center" wrapText="1"/>
      <protection/>
    </xf>
    <xf numFmtId="0" fontId="96" fillId="5" borderId="23" xfId="54" applyFont="1" applyFill="1" applyBorder="1" applyAlignment="1">
      <alignment vertical="center" wrapText="1"/>
      <protection/>
    </xf>
    <xf numFmtId="0" fontId="15" fillId="5" borderId="23" xfId="54" applyFont="1" applyFill="1" applyBorder="1" applyAlignment="1">
      <alignment vertical="center" wrapText="1"/>
      <protection/>
    </xf>
    <xf numFmtId="0" fontId="15" fillId="5" borderId="23" xfId="54" applyFont="1" applyFill="1" applyBorder="1" applyAlignment="1">
      <alignment horizontal="center" vertical="center" wrapText="1"/>
      <protection/>
    </xf>
    <xf numFmtId="0" fontId="20" fillId="5" borderId="23" xfId="54" applyFont="1" applyFill="1" applyBorder="1" applyAlignment="1">
      <alignment vertical="center" wrapText="1"/>
      <protection/>
    </xf>
    <xf numFmtId="0" fontId="96" fillId="5" borderId="24" xfId="54" applyFont="1" applyFill="1" applyBorder="1" applyAlignment="1">
      <alignment vertical="center" wrapText="1"/>
      <protection/>
    </xf>
    <xf numFmtId="0" fontId="15" fillId="5" borderId="0" xfId="54" applyNumberFormat="1" applyFont="1" applyFill="1" applyBorder="1" applyAlignment="1">
      <alignment horizontal="left" vertical="center" wrapText="1"/>
      <protection/>
    </xf>
    <xf numFmtId="0" fontId="100" fillId="38" borderId="16" xfId="54" applyFont="1" applyFill="1" applyBorder="1" applyAlignment="1">
      <alignment horizontal="center" vertical="center" wrapText="1"/>
      <protection/>
    </xf>
    <xf numFmtId="0" fontId="18" fillId="19" borderId="10" xfId="54" applyFont="1" applyFill="1" applyBorder="1" applyAlignment="1">
      <alignment horizontal="center" vertical="center" wrapText="1"/>
      <protection/>
    </xf>
    <xf numFmtId="0" fontId="18" fillId="36" borderId="10" xfId="54" applyFont="1" applyFill="1" applyBorder="1" applyAlignment="1">
      <alignment horizontal="center" vertical="center" wrapText="1"/>
      <protection/>
    </xf>
    <xf numFmtId="0" fontId="18" fillId="11" borderId="10" xfId="54" applyFont="1" applyFill="1" applyBorder="1" applyAlignment="1">
      <alignment horizontal="center" vertical="center" wrapText="1"/>
      <protection/>
    </xf>
    <xf numFmtId="0" fontId="18" fillId="10" borderId="10" xfId="54" applyFont="1" applyFill="1" applyBorder="1" applyAlignment="1">
      <alignment horizontal="center" vertical="center" wrapText="1"/>
      <protection/>
    </xf>
    <xf numFmtId="0" fontId="118" fillId="38" borderId="10" xfId="54" applyFont="1" applyFill="1" applyBorder="1" applyAlignment="1">
      <alignment horizontal="center" vertical="center" wrapText="1"/>
      <protection/>
    </xf>
    <xf numFmtId="0" fontId="80" fillId="38" borderId="10" xfId="54" applyFont="1" applyFill="1" applyBorder="1" applyAlignment="1">
      <alignment horizontal="center" vertical="center" wrapText="1"/>
      <protection/>
    </xf>
    <xf numFmtId="0" fontId="83" fillId="38" borderId="10" xfId="54" applyFont="1" applyFill="1" applyBorder="1" applyAlignment="1">
      <alignment vertical="center" wrapText="1"/>
      <protection/>
    </xf>
    <xf numFmtId="9" fontId="83" fillId="38" borderId="10" xfId="54" applyNumberFormat="1" applyFont="1" applyFill="1" applyBorder="1" applyAlignment="1">
      <alignment horizontal="center" vertical="center" wrapText="1"/>
      <protection/>
    </xf>
    <xf numFmtId="9" fontId="83" fillId="38" borderId="10" xfId="59" applyFont="1" applyFill="1" applyBorder="1" applyAlignment="1">
      <alignment horizontal="center" vertical="center" wrapText="1"/>
    </xf>
    <xf numFmtId="0" fontId="79" fillId="5" borderId="10" xfId="54" applyFont="1" applyFill="1" applyBorder="1" applyAlignment="1">
      <alignment horizontal="center" vertical="center" wrapText="1"/>
      <protection/>
    </xf>
    <xf numFmtId="9" fontId="79" fillId="5" borderId="10" xfId="54" applyNumberFormat="1" applyFont="1" applyFill="1" applyBorder="1" applyAlignment="1">
      <alignment horizontal="center" vertical="center" wrapText="1"/>
      <protection/>
    </xf>
    <xf numFmtId="0" fontId="97" fillId="33" borderId="0" xfId="54" applyFont="1" applyFill="1" applyBorder="1" applyAlignment="1">
      <alignment vertical="top" wrapText="1"/>
      <protection/>
    </xf>
    <xf numFmtId="0" fontId="96" fillId="33" borderId="0" xfId="54" applyNumberFormat="1" applyFont="1" applyFill="1" applyAlignment="1">
      <alignment vertical="center" wrapText="1"/>
      <protection/>
    </xf>
    <xf numFmtId="0" fontId="83" fillId="38" borderId="25" xfId="54" applyFont="1" applyFill="1" applyBorder="1" applyAlignment="1">
      <alignment horizontal="center" vertical="center" wrapText="1"/>
      <protection/>
    </xf>
    <xf numFmtId="0" fontId="83" fillId="38" borderId="26" xfId="54" applyFont="1" applyFill="1" applyBorder="1" applyAlignment="1">
      <alignment horizontal="center" vertical="center" wrapText="1"/>
      <protection/>
    </xf>
    <xf numFmtId="0" fontId="98" fillId="33" borderId="10" xfId="54" applyFont="1" applyFill="1" applyBorder="1" applyAlignment="1">
      <alignment horizontal="center" vertical="center" wrapText="1"/>
      <protection/>
    </xf>
    <xf numFmtId="0" fontId="98" fillId="33" borderId="27" xfId="54" applyFont="1" applyFill="1" applyBorder="1" applyAlignment="1">
      <alignment horizontal="left" vertical="center" wrapText="1"/>
      <protection/>
    </xf>
    <xf numFmtId="0" fontId="98" fillId="33" borderId="26" xfId="54" applyFont="1" applyFill="1" applyBorder="1" applyAlignment="1">
      <alignment horizontal="left" vertical="center" wrapText="1"/>
      <protection/>
    </xf>
    <xf numFmtId="0" fontId="83" fillId="38" borderId="10" xfId="54" applyFont="1" applyFill="1" applyBorder="1" applyAlignment="1">
      <alignment horizontal="center" vertical="center" wrapText="1"/>
      <protection/>
    </xf>
    <xf numFmtId="0" fontId="98" fillId="11" borderId="10" xfId="54" applyFont="1" applyFill="1" applyBorder="1" applyAlignment="1">
      <alignment horizontal="left" vertical="center" wrapText="1"/>
      <protection/>
    </xf>
    <xf numFmtId="3" fontId="17" fillId="11" borderId="10" xfId="59" applyNumberFormat="1" applyFont="1" applyFill="1" applyBorder="1" applyAlignment="1">
      <alignment horizontal="center" vertical="center" wrapText="1"/>
    </xf>
    <xf numFmtId="3" fontId="18" fillId="11" borderId="10" xfId="59" applyNumberFormat="1" applyFont="1" applyFill="1" applyBorder="1" applyAlignment="1">
      <alignment horizontal="center" vertical="center" wrapText="1"/>
    </xf>
    <xf numFmtId="0" fontId="2" fillId="33" borderId="0" xfId="54" applyNumberFormat="1" applyFont="1" applyFill="1" applyBorder="1" applyAlignment="1">
      <alignment vertical="center" wrapText="1"/>
      <protection/>
    </xf>
    <xf numFmtId="0" fontId="36" fillId="33" borderId="0" xfId="0" applyFont="1" applyFill="1" applyBorder="1" applyAlignment="1">
      <alignment vertical="center" wrapText="1"/>
    </xf>
    <xf numFmtId="0" fontId="98" fillId="0" borderId="10" xfId="54" applyFont="1" applyFill="1" applyBorder="1" applyAlignment="1">
      <alignment horizontal="center" vertical="center" wrapText="1"/>
      <protection/>
    </xf>
    <xf numFmtId="9" fontId="119" fillId="33" borderId="0" xfId="54" applyNumberFormat="1" applyFont="1" applyFill="1" applyAlignment="1">
      <alignment vertical="top" wrapText="1"/>
      <protection/>
    </xf>
    <xf numFmtId="9" fontId="120" fillId="33" borderId="0" xfId="54" applyNumberFormat="1" applyFont="1" applyFill="1" applyAlignment="1">
      <alignment horizontal="left" wrapText="1"/>
      <protection/>
    </xf>
    <xf numFmtId="0" fontId="83" fillId="38" borderId="26" xfId="54" applyFont="1" applyFill="1" applyBorder="1" applyAlignment="1">
      <alignment horizontal="center" vertical="center" wrapText="1"/>
      <protection/>
    </xf>
    <xf numFmtId="0" fontId="98" fillId="19" borderId="10" xfId="54" applyFont="1" applyFill="1" applyBorder="1" applyAlignment="1">
      <alignment horizontal="center" vertical="center" wrapText="1"/>
      <protection/>
    </xf>
    <xf numFmtId="0" fontId="17" fillId="19" borderId="10" xfId="54" applyFont="1" applyFill="1" applyBorder="1" applyAlignment="1">
      <alignment horizontal="center" vertical="center" wrapText="1"/>
      <protection/>
    </xf>
    <xf numFmtId="0" fontId="17" fillId="36" borderId="10" xfId="54" applyFont="1" applyFill="1" applyBorder="1" applyAlignment="1">
      <alignment horizontal="center" vertical="center" wrapText="1"/>
      <protection/>
    </xf>
    <xf numFmtId="0" fontId="98" fillId="36" borderId="26" xfId="54" applyFont="1" applyFill="1" applyBorder="1" applyAlignment="1">
      <alignment horizontal="center" vertical="center" wrapText="1"/>
      <protection/>
    </xf>
    <xf numFmtId="0" fontId="98" fillId="0" borderId="26" xfId="54" applyFont="1" applyFill="1" applyBorder="1" applyAlignment="1">
      <alignment horizontal="center" vertical="center" wrapText="1"/>
      <protection/>
    </xf>
    <xf numFmtId="0" fontId="98" fillId="10" borderId="26" xfId="54" applyFont="1" applyFill="1" applyBorder="1" applyAlignment="1">
      <alignment horizontal="center" vertical="center" wrapText="1"/>
      <protection/>
    </xf>
    <xf numFmtId="0" fontId="98" fillId="11" borderId="26" xfId="54" applyFont="1" applyFill="1" applyBorder="1" applyAlignment="1">
      <alignment horizontal="center" vertical="center" wrapText="1"/>
      <protection/>
    </xf>
    <xf numFmtId="0" fontId="98" fillId="19" borderId="26" xfId="54" applyFont="1" applyFill="1" applyBorder="1" applyAlignment="1">
      <alignment horizontal="center" vertical="center" wrapText="1"/>
      <protection/>
    </xf>
    <xf numFmtId="0" fontId="98" fillId="33" borderId="26" xfId="54" applyFont="1" applyFill="1" applyBorder="1" applyAlignment="1">
      <alignment horizontal="center" vertical="center" wrapText="1"/>
      <protection/>
    </xf>
    <xf numFmtId="49" fontId="100" fillId="38" borderId="10" xfId="54" applyNumberFormat="1" applyFont="1" applyFill="1" applyBorder="1" applyAlignment="1">
      <alignment horizontal="center" vertical="center" wrapText="1"/>
      <protection/>
    </xf>
    <xf numFmtId="0" fontId="83" fillId="38" borderId="10" xfId="54" applyFont="1" applyFill="1" applyBorder="1" applyAlignment="1">
      <alignment horizontal="center" vertical="center" wrapText="1"/>
      <protection/>
    </xf>
    <xf numFmtId="0" fontId="98" fillId="33" borderId="10" xfId="54" applyFont="1" applyFill="1" applyBorder="1" applyAlignment="1">
      <alignment horizontal="center" vertical="center" wrapText="1"/>
      <protection/>
    </xf>
    <xf numFmtId="0" fontId="17" fillId="0" borderId="10" xfId="54" applyFont="1" applyFill="1" applyBorder="1" applyAlignment="1">
      <alignment horizontal="center" vertical="center" wrapText="1"/>
      <protection/>
    </xf>
    <xf numFmtId="0" fontId="98" fillId="0" borderId="10" xfId="54" applyFont="1" applyFill="1" applyBorder="1" applyAlignment="1">
      <alignment horizontal="center" vertical="center" wrapText="1"/>
      <protection/>
    </xf>
    <xf numFmtId="0" fontId="98" fillId="11" borderId="10" xfId="54" applyFont="1" applyFill="1" applyBorder="1" applyAlignment="1">
      <alignment horizontal="center" vertical="center" wrapText="1"/>
      <protection/>
    </xf>
    <xf numFmtId="0" fontId="121" fillId="33" borderId="0" xfId="54" applyFont="1" applyFill="1" applyBorder="1" applyAlignment="1">
      <alignment vertical="center" wrapText="1"/>
      <protection/>
    </xf>
    <xf numFmtId="9" fontId="103" fillId="33" borderId="0" xfId="59" applyFont="1" applyFill="1" applyBorder="1" applyAlignment="1">
      <alignment horizontal="left" vertical="center" wrapText="1"/>
    </xf>
    <xf numFmtId="0" fontId="122" fillId="33" borderId="0" xfId="54" applyFont="1" applyFill="1" applyAlignment="1">
      <alignment vertical="center" wrapText="1"/>
      <protection/>
    </xf>
    <xf numFmtId="1" fontId="123" fillId="35" borderId="10" xfId="0" applyNumberFormat="1" applyFont="1" applyFill="1" applyBorder="1" applyAlignment="1">
      <alignment horizontal="center" vertical="center" wrapText="1"/>
    </xf>
    <xf numFmtId="0" fontId="123" fillId="11" borderId="10" xfId="54" applyFont="1" applyFill="1" applyBorder="1" applyAlignment="1">
      <alignment horizontal="center" vertical="center" wrapText="1"/>
      <protection/>
    </xf>
    <xf numFmtId="164" fontId="98" fillId="33" borderId="10" xfId="59" applyNumberFormat="1" applyFont="1" applyFill="1" applyBorder="1" applyAlignment="1">
      <alignment horizontal="right" vertical="center" wrapText="1"/>
    </xf>
    <xf numFmtId="164" fontId="100" fillId="38" borderId="10" xfId="54" applyNumberFormat="1" applyFont="1" applyFill="1" applyBorder="1" applyAlignment="1">
      <alignment horizontal="right" vertical="center" wrapText="1"/>
      <protection/>
    </xf>
    <xf numFmtId="164" fontId="98" fillId="33" borderId="10" xfId="54" applyNumberFormat="1" applyFont="1" applyFill="1" applyBorder="1" applyAlignment="1">
      <alignment horizontal="right" vertical="center" wrapText="1"/>
      <protection/>
    </xf>
    <xf numFmtId="164" fontId="79" fillId="33" borderId="10" xfId="54" applyNumberFormat="1" applyFont="1" applyFill="1" applyBorder="1" applyAlignment="1">
      <alignment horizontal="right" vertical="center" wrapText="1"/>
      <protection/>
    </xf>
    <xf numFmtId="164" fontId="83" fillId="38" borderId="10" xfId="54" applyNumberFormat="1" applyFont="1" applyFill="1" applyBorder="1" applyAlignment="1">
      <alignment horizontal="right" vertical="center" wrapText="1"/>
      <protection/>
    </xf>
    <xf numFmtId="9" fontId="19" fillId="0" borderId="10" xfId="54" applyNumberFormat="1" applyFont="1" applyFill="1" applyBorder="1" applyAlignment="1">
      <alignment horizontal="right" vertical="center" wrapText="1"/>
      <protection/>
    </xf>
    <xf numFmtId="9" fontId="118" fillId="38" borderId="10" xfId="59" applyFont="1" applyFill="1" applyBorder="1" applyAlignment="1">
      <alignment horizontal="right" vertical="center" wrapText="1"/>
    </xf>
    <xf numFmtId="164" fontId="18" fillId="19" borderId="10" xfId="59" applyNumberFormat="1" applyFont="1" applyFill="1" applyBorder="1" applyAlignment="1">
      <alignment horizontal="right" vertical="center" wrapText="1"/>
    </xf>
    <xf numFmtId="164" fontId="18" fillId="36" borderId="10" xfId="59" applyNumberFormat="1" applyFont="1" applyFill="1" applyBorder="1" applyAlignment="1">
      <alignment horizontal="right" vertical="center" wrapText="1"/>
    </xf>
    <xf numFmtId="164" fontId="18" fillId="0" borderId="10" xfId="59" applyNumberFormat="1" applyFont="1" applyFill="1" applyBorder="1" applyAlignment="1">
      <alignment horizontal="right" vertical="center" wrapText="1"/>
    </xf>
    <xf numFmtId="164" fontId="18" fillId="10" borderId="10" xfId="59" applyNumberFormat="1" applyFont="1" applyFill="1" applyBorder="1" applyAlignment="1">
      <alignment horizontal="right" vertical="center" wrapText="1"/>
    </xf>
    <xf numFmtId="164" fontId="18" fillId="11" borderId="10" xfId="59" applyNumberFormat="1" applyFont="1" applyFill="1" applyBorder="1" applyAlignment="1">
      <alignment horizontal="right" vertical="center" wrapText="1"/>
    </xf>
    <xf numFmtId="164" fontId="18" fillId="33" borderId="10" xfId="59" applyNumberFormat="1" applyFont="1" applyFill="1" applyBorder="1" applyAlignment="1">
      <alignment horizontal="right" vertical="center" wrapText="1"/>
    </xf>
    <xf numFmtId="164" fontId="83" fillId="38" borderId="10" xfId="59" applyNumberFormat="1" applyFont="1" applyFill="1" applyBorder="1" applyAlignment="1">
      <alignment horizontal="right" vertical="center" wrapText="1"/>
    </xf>
    <xf numFmtId="9" fontId="98" fillId="33" borderId="10" xfId="54" applyNumberFormat="1" applyFont="1" applyFill="1" applyBorder="1" applyAlignment="1">
      <alignment horizontal="right" vertical="center" wrapText="1"/>
      <protection/>
    </xf>
    <xf numFmtId="9" fontId="18" fillId="19" borderId="10" xfId="59" applyNumberFormat="1" applyFont="1" applyFill="1" applyBorder="1" applyAlignment="1">
      <alignment horizontal="right" vertical="center" wrapText="1"/>
    </xf>
    <xf numFmtId="9" fontId="18" fillId="36" borderId="10" xfId="59" applyNumberFormat="1" applyFont="1" applyFill="1" applyBorder="1" applyAlignment="1">
      <alignment horizontal="right" vertical="center" wrapText="1"/>
    </xf>
    <xf numFmtId="9" fontId="18" fillId="0" borderId="10" xfId="59" applyNumberFormat="1" applyFont="1" applyFill="1" applyBorder="1" applyAlignment="1">
      <alignment horizontal="right" vertical="center" wrapText="1"/>
    </xf>
    <xf numFmtId="9" fontId="18" fillId="10" borderId="10" xfId="59" applyNumberFormat="1" applyFont="1" applyFill="1" applyBorder="1" applyAlignment="1">
      <alignment horizontal="right" vertical="center" wrapText="1"/>
    </xf>
    <xf numFmtId="9" fontId="18" fillId="11" borderId="10" xfId="59" applyNumberFormat="1" applyFont="1" applyFill="1" applyBorder="1" applyAlignment="1">
      <alignment horizontal="right" vertical="center" wrapText="1"/>
    </xf>
    <xf numFmtId="9" fontId="18" fillId="33" borderId="10" xfId="59" applyNumberFormat="1" applyFont="1" applyFill="1" applyBorder="1" applyAlignment="1">
      <alignment horizontal="right" vertical="center" wrapText="1"/>
    </xf>
    <xf numFmtId="9" fontId="83" fillId="38" borderId="10" xfId="59" applyNumberFormat="1" applyFont="1" applyFill="1" applyBorder="1" applyAlignment="1">
      <alignment horizontal="right" vertical="center" wrapText="1"/>
    </xf>
    <xf numFmtId="164" fontId="98" fillId="19" borderId="10" xfId="59" applyNumberFormat="1" applyFont="1" applyFill="1" applyBorder="1" applyAlignment="1">
      <alignment horizontal="right" vertical="center" wrapText="1"/>
    </xf>
    <xf numFmtId="164" fontId="98" fillId="36" borderId="10" xfId="59" applyNumberFormat="1" applyFont="1" applyFill="1" applyBorder="1" applyAlignment="1">
      <alignment horizontal="right" vertical="center" wrapText="1"/>
    </xf>
    <xf numFmtId="164" fontId="98" fillId="0" borderId="10" xfId="59" applyNumberFormat="1" applyFont="1" applyFill="1" applyBorder="1" applyAlignment="1">
      <alignment horizontal="right" vertical="center" wrapText="1"/>
    </xf>
    <xf numFmtId="164" fontId="98" fillId="10" borderId="10" xfId="59" applyNumberFormat="1" applyFont="1" applyFill="1" applyBorder="1" applyAlignment="1">
      <alignment horizontal="right" vertical="center" wrapText="1"/>
    </xf>
    <xf numFmtId="164" fontId="98" fillId="11" borderId="10" xfId="59" applyNumberFormat="1" applyFont="1" applyFill="1" applyBorder="1" applyAlignment="1">
      <alignment horizontal="right" vertical="center" wrapText="1"/>
    </xf>
    <xf numFmtId="164" fontId="100" fillId="38" borderId="10" xfId="59" applyNumberFormat="1" applyFont="1" applyFill="1" applyBorder="1" applyAlignment="1">
      <alignment horizontal="right" vertical="center" wrapText="1"/>
    </xf>
    <xf numFmtId="9" fontId="17" fillId="19" borderId="10" xfId="59" applyNumberFormat="1" applyFont="1" applyFill="1" applyBorder="1" applyAlignment="1">
      <alignment horizontal="right" vertical="center" wrapText="1"/>
    </xf>
    <xf numFmtId="9" fontId="17" fillId="36" borderId="10" xfId="59" applyNumberFormat="1" applyFont="1" applyFill="1" applyBorder="1" applyAlignment="1">
      <alignment horizontal="right" vertical="center" wrapText="1"/>
    </xf>
    <xf numFmtId="9" fontId="17" fillId="0" borderId="10" xfId="59" applyNumberFormat="1" applyFont="1" applyFill="1" applyBorder="1" applyAlignment="1">
      <alignment horizontal="right" vertical="center" wrapText="1"/>
    </xf>
    <xf numFmtId="9" fontId="17" fillId="10" borderId="10" xfId="59" applyNumberFormat="1" applyFont="1" applyFill="1" applyBorder="1" applyAlignment="1">
      <alignment horizontal="right" vertical="center" wrapText="1"/>
    </xf>
    <xf numFmtId="9" fontId="17" fillId="5" borderId="10" xfId="59" applyNumberFormat="1" applyFont="1" applyFill="1" applyBorder="1" applyAlignment="1">
      <alignment horizontal="right" vertical="center" wrapText="1"/>
    </xf>
    <xf numFmtId="9" fontId="17" fillId="33" borderId="10" xfId="59" applyNumberFormat="1" applyFont="1" applyFill="1" applyBorder="1" applyAlignment="1">
      <alignment horizontal="right" vertical="center" wrapText="1"/>
    </xf>
    <xf numFmtId="9" fontId="100" fillId="38" borderId="10" xfId="59" applyNumberFormat="1" applyFont="1" applyFill="1" applyBorder="1" applyAlignment="1">
      <alignment horizontal="right" vertical="center" wrapText="1"/>
    </xf>
    <xf numFmtId="9" fontId="98" fillId="0" borderId="10" xfId="59" applyFont="1" applyBorder="1" applyAlignment="1">
      <alignment horizontal="right" vertical="center" wrapText="1"/>
    </xf>
    <xf numFmtId="9" fontId="79" fillId="33" borderId="10" xfId="54" applyNumberFormat="1" applyFont="1" applyFill="1" applyBorder="1" applyAlignment="1">
      <alignment horizontal="right" vertical="center" wrapText="1"/>
      <protection/>
    </xf>
    <xf numFmtId="9" fontId="83" fillId="38" borderId="10" xfId="54" applyNumberFormat="1" applyFont="1" applyFill="1" applyBorder="1" applyAlignment="1">
      <alignment horizontal="right" vertical="center" wrapText="1"/>
      <protection/>
    </xf>
    <xf numFmtId="0" fontId="98" fillId="33" borderId="10" xfId="54" applyFont="1" applyFill="1" applyBorder="1" applyAlignment="1">
      <alignment horizontal="center" vertical="center" wrapText="1"/>
      <protection/>
    </xf>
    <xf numFmtId="1" fontId="123" fillId="11" borderId="10" xfId="54" applyNumberFormat="1" applyFont="1" applyFill="1" applyBorder="1" applyAlignment="1">
      <alignment horizontal="center" vertical="center" wrapText="1"/>
      <protection/>
    </xf>
    <xf numFmtId="0" fontId="0" fillId="33" borderId="10" xfId="54" applyFont="1" applyFill="1" applyBorder="1" applyAlignment="1">
      <alignment horizontal="center" vertical="center" wrapText="1"/>
      <protection/>
    </xf>
    <xf numFmtId="3" fontId="0" fillId="0" borderId="10" xfId="59" applyNumberFormat="1" applyFont="1" applyFill="1" applyBorder="1" applyAlignment="1">
      <alignment horizontal="center" vertical="center" wrapText="1"/>
    </xf>
    <xf numFmtId="0" fontId="100" fillId="38" borderId="28" xfId="54" applyFont="1" applyFill="1" applyBorder="1" applyAlignment="1">
      <alignment horizontal="center" vertical="center" wrapText="1"/>
      <protection/>
    </xf>
    <xf numFmtId="0" fontId="100" fillId="38" borderId="13" xfId="54" applyFont="1" applyFill="1" applyBorder="1" applyAlignment="1">
      <alignment horizontal="center" vertical="center" wrapText="1"/>
      <protection/>
    </xf>
    <xf numFmtId="0" fontId="100" fillId="38" borderId="29" xfId="54" applyFont="1" applyFill="1" applyBorder="1" applyAlignment="1">
      <alignment horizontal="center" vertical="center" wrapText="1"/>
      <protection/>
    </xf>
    <xf numFmtId="0" fontId="2" fillId="33" borderId="0" xfId="54" applyNumberFormat="1" applyFont="1" applyFill="1" applyBorder="1" applyAlignment="1">
      <alignment horizontal="left" vertical="center" wrapText="1"/>
      <protection/>
    </xf>
    <xf numFmtId="0" fontId="100" fillId="38" borderId="10" xfId="54" applyFont="1" applyFill="1" applyBorder="1" applyAlignment="1">
      <alignment horizontal="center" vertical="center" wrapText="1"/>
      <protection/>
    </xf>
    <xf numFmtId="0" fontId="25" fillId="33" borderId="25" xfId="0" applyFont="1" applyFill="1" applyBorder="1" applyAlignment="1">
      <alignment horizontal="left" vertical="center" wrapText="1"/>
    </xf>
    <xf numFmtId="0" fontId="25" fillId="33" borderId="30" xfId="0" applyFont="1" applyFill="1" applyBorder="1" applyAlignment="1">
      <alignment horizontal="left" vertical="center" wrapText="1"/>
    </xf>
    <xf numFmtId="0" fontId="25" fillId="33" borderId="26" xfId="0" applyFont="1" applyFill="1" applyBorder="1" applyAlignment="1">
      <alignment horizontal="left" vertical="center" wrapText="1"/>
    </xf>
    <xf numFmtId="0" fontId="98" fillId="11" borderId="25" xfId="54" applyFont="1" applyFill="1" applyBorder="1" applyAlignment="1">
      <alignment vertical="center" wrapText="1"/>
      <protection/>
    </xf>
    <xf numFmtId="0" fontId="98" fillId="11" borderId="26" xfId="54" applyFont="1" applyFill="1" applyBorder="1" applyAlignment="1">
      <alignment vertical="center" wrapText="1"/>
      <protection/>
    </xf>
    <xf numFmtId="0" fontId="98" fillId="33" borderId="25" xfId="54" applyFont="1" applyFill="1" applyBorder="1" applyAlignment="1">
      <alignment vertical="center" wrapText="1"/>
      <protection/>
    </xf>
    <xf numFmtId="0" fontId="98" fillId="33" borderId="26" xfId="54" applyFont="1" applyFill="1" applyBorder="1" applyAlignment="1">
      <alignment vertical="center" wrapText="1"/>
      <protection/>
    </xf>
    <xf numFmtId="0" fontId="98" fillId="36" borderId="25" xfId="54" applyFont="1" applyFill="1" applyBorder="1" applyAlignment="1">
      <alignment horizontal="left" vertical="center" wrapText="1"/>
      <protection/>
    </xf>
    <xf numFmtId="0" fontId="98" fillId="36" borderId="26" xfId="54" applyFont="1" applyFill="1" applyBorder="1" applyAlignment="1">
      <alignment horizontal="left" vertical="center" wrapText="1"/>
      <protection/>
    </xf>
    <xf numFmtId="0" fontId="98" fillId="19" borderId="25" xfId="54" applyFont="1" applyFill="1" applyBorder="1" applyAlignment="1">
      <alignment horizontal="left" vertical="center" wrapText="1"/>
      <protection/>
    </xf>
    <xf numFmtId="0" fontId="98" fillId="19" borderId="26" xfId="54" applyFont="1" applyFill="1" applyBorder="1" applyAlignment="1">
      <alignment horizontal="left" vertical="center" wrapText="1"/>
      <protection/>
    </xf>
    <xf numFmtId="0" fontId="83" fillId="38" borderId="25" xfId="54" applyFont="1" applyFill="1" applyBorder="1" applyAlignment="1">
      <alignment horizontal="center" vertical="center" wrapText="1"/>
      <protection/>
    </xf>
    <xf numFmtId="0" fontId="83" fillId="38" borderId="26" xfId="54" applyFont="1" applyFill="1" applyBorder="1" applyAlignment="1">
      <alignment horizontal="center" vertical="center" wrapText="1"/>
      <protection/>
    </xf>
    <xf numFmtId="0" fontId="98" fillId="19" borderId="25" xfId="54" applyFont="1" applyFill="1" applyBorder="1" applyAlignment="1">
      <alignment vertical="center" wrapText="1"/>
      <protection/>
    </xf>
    <xf numFmtId="0" fontId="98" fillId="19" borderId="26" xfId="54" applyFont="1" applyFill="1" applyBorder="1" applyAlignment="1">
      <alignment vertical="center" wrapText="1"/>
      <protection/>
    </xf>
    <xf numFmtId="0" fontId="98" fillId="36" borderId="25" xfId="54" applyFont="1" applyFill="1" applyBorder="1" applyAlignment="1">
      <alignment vertical="center" wrapText="1"/>
      <protection/>
    </xf>
    <xf numFmtId="0" fontId="98" fillId="36" borderId="26" xfId="54" applyFont="1" applyFill="1" applyBorder="1" applyAlignment="1">
      <alignment vertical="center" wrapText="1"/>
      <protection/>
    </xf>
    <xf numFmtId="0" fontId="98" fillId="0" borderId="25" xfId="54" applyFont="1" applyFill="1" applyBorder="1" applyAlignment="1">
      <alignment vertical="center" wrapText="1"/>
      <protection/>
    </xf>
    <xf numFmtId="0" fontId="98" fillId="0" borderId="26" xfId="54" applyFont="1" applyFill="1" applyBorder="1" applyAlignment="1">
      <alignment vertical="center" wrapText="1"/>
      <protection/>
    </xf>
    <xf numFmtId="0" fontId="79" fillId="5" borderId="25" xfId="54" applyFont="1" applyFill="1" applyBorder="1" applyAlignment="1">
      <alignment horizontal="center" vertical="center" wrapText="1"/>
      <protection/>
    </xf>
    <xf numFmtId="0" fontId="79" fillId="5" borderId="26" xfId="54" applyFont="1" applyFill="1" applyBorder="1" applyAlignment="1">
      <alignment horizontal="center" vertical="center" wrapText="1"/>
      <protection/>
    </xf>
    <xf numFmtId="0" fontId="79" fillId="33" borderId="0" xfId="54" applyFont="1" applyFill="1" applyAlignment="1">
      <alignment horizontal="left" vertical="center" wrapText="1"/>
      <protection/>
    </xf>
    <xf numFmtId="0" fontId="79" fillId="33" borderId="0" xfId="54" applyFont="1" applyFill="1" applyBorder="1" applyAlignment="1">
      <alignment horizontal="left" vertical="center" wrapText="1"/>
      <protection/>
    </xf>
    <xf numFmtId="0" fontId="100" fillId="38" borderId="16" xfId="54" applyFont="1" applyFill="1" applyBorder="1" applyAlignment="1">
      <alignment horizontal="center" vertical="center" wrapText="1"/>
      <protection/>
    </xf>
    <xf numFmtId="0" fontId="17" fillId="0" borderId="10" xfId="0" applyFont="1" applyBorder="1" applyAlignment="1">
      <alignment vertical="center" wrapText="1"/>
    </xf>
    <xf numFmtId="0" fontId="19" fillId="0" borderId="25" xfId="54" applyFont="1" applyFill="1" applyBorder="1" applyAlignment="1">
      <alignment horizontal="left" vertical="center" wrapText="1"/>
      <protection/>
    </xf>
    <xf numFmtId="0" fontId="19" fillId="0" borderId="30" xfId="54" applyFont="1" applyFill="1" applyBorder="1" applyAlignment="1">
      <alignment horizontal="left" vertical="center" wrapText="1"/>
      <protection/>
    </xf>
    <xf numFmtId="0" fontId="19" fillId="0" borderId="26" xfId="54" applyFont="1" applyFill="1" applyBorder="1" applyAlignment="1">
      <alignment horizontal="left" vertical="center" wrapText="1"/>
      <protection/>
    </xf>
    <xf numFmtId="0" fontId="79" fillId="33" borderId="25" xfId="54" applyFont="1" applyFill="1" applyBorder="1" applyAlignment="1">
      <alignment horizontal="left" vertical="center" wrapText="1"/>
      <protection/>
    </xf>
    <xf numFmtId="0" fontId="79" fillId="33" borderId="26" xfId="54" applyFont="1" applyFill="1" applyBorder="1" applyAlignment="1">
      <alignment horizontal="left" vertical="center" wrapText="1"/>
      <protection/>
    </xf>
    <xf numFmtId="0" fontId="98" fillId="33" borderId="27" xfId="54" applyFont="1" applyFill="1" applyBorder="1" applyAlignment="1">
      <alignment horizontal="left" vertical="center" wrapText="1"/>
      <protection/>
    </xf>
    <xf numFmtId="0" fontId="98" fillId="33" borderId="26" xfId="54" applyFont="1" applyFill="1" applyBorder="1" applyAlignment="1">
      <alignment horizontal="left" vertical="center" wrapText="1"/>
      <protection/>
    </xf>
    <xf numFmtId="0" fontId="2" fillId="33" borderId="0" xfId="54" applyNumberFormat="1" applyFont="1" applyFill="1" applyBorder="1" applyAlignment="1">
      <alignment horizontal="center" vertical="center" wrapText="1"/>
      <protection/>
    </xf>
    <xf numFmtId="0" fontId="117" fillId="33" borderId="23" xfId="54" applyFont="1" applyFill="1" applyBorder="1" applyAlignment="1">
      <alignment horizontal="center" vertical="center" wrapText="1"/>
      <protection/>
    </xf>
    <xf numFmtId="0" fontId="2" fillId="33" borderId="31" xfId="54" applyNumberFormat="1" applyFont="1" applyFill="1" applyBorder="1" applyAlignment="1">
      <alignment horizontal="center" vertical="center" wrapText="1"/>
      <protection/>
    </xf>
    <xf numFmtId="0" fontId="15" fillId="33" borderId="0" xfId="54" applyNumberFormat="1" applyFont="1" applyFill="1" applyBorder="1" applyAlignment="1">
      <alignment horizontal="left" vertical="center" wrapText="1"/>
      <protection/>
    </xf>
    <xf numFmtId="0" fontId="124" fillId="33" borderId="0" xfId="54" applyFont="1" applyFill="1" applyBorder="1" applyAlignment="1">
      <alignment horizontal="left" vertical="center" wrapText="1"/>
      <protection/>
    </xf>
    <xf numFmtId="0" fontId="114" fillId="33" borderId="0" xfId="54" applyFont="1" applyFill="1" applyBorder="1" applyAlignment="1">
      <alignment horizontal="left" vertical="center" wrapText="1"/>
      <protection/>
    </xf>
    <xf numFmtId="0" fontId="113" fillId="33" borderId="11" xfId="54" applyFont="1" applyFill="1" applyBorder="1" applyAlignment="1">
      <alignment horizontal="center" vertical="center" wrapText="1"/>
      <protection/>
    </xf>
    <xf numFmtId="0" fontId="105" fillId="33" borderId="10" xfId="54" applyFont="1" applyFill="1" applyBorder="1" applyAlignment="1">
      <alignment horizontal="left" vertical="center" wrapText="1"/>
      <protection/>
    </xf>
    <xf numFmtId="0" fontId="100" fillId="38" borderId="32" xfId="54" applyFont="1" applyFill="1" applyBorder="1" applyAlignment="1">
      <alignment horizontal="center" vertical="center" wrapText="1"/>
      <protection/>
    </xf>
    <xf numFmtId="0" fontId="100" fillId="38" borderId="33" xfId="54" applyFont="1" applyFill="1" applyBorder="1" applyAlignment="1">
      <alignment horizontal="center" vertical="center" wrapText="1"/>
      <protection/>
    </xf>
    <xf numFmtId="0" fontId="100" fillId="38" borderId="34" xfId="54" applyFont="1" applyFill="1" applyBorder="1" applyAlignment="1">
      <alignment horizontal="center" vertical="center" wrapText="1"/>
      <protection/>
    </xf>
    <xf numFmtId="0" fontId="105" fillId="33" borderId="11" xfId="54" applyFont="1" applyFill="1" applyBorder="1" applyAlignment="1">
      <alignment horizontal="left" vertical="center" wrapText="1"/>
      <protection/>
    </xf>
    <xf numFmtId="0" fontId="98" fillId="33" borderId="10" xfId="54" applyFont="1" applyFill="1" applyBorder="1" applyAlignment="1">
      <alignment horizontal="center" vertical="center" wrapText="1"/>
      <protection/>
    </xf>
    <xf numFmtId="0" fontId="17" fillId="0" borderId="10" xfId="54" applyFont="1" applyFill="1" applyBorder="1" applyAlignment="1">
      <alignment horizontal="center" vertical="center" wrapText="1"/>
      <protection/>
    </xf>
    <xf numFmtId="0" fontId="98" fillId="0" borderId="10" xfId="54" applyFont="1" applyFill="1" applyBorder="1" applyAlignment="1">
      <alignment horizontal="center" vertical="center" wrapText="1"/>
      <protection/>
    </xf>
    <xf numFmtId="0" fontId="121" fillId="33" borderId="31" xfId="54" applyFont="1" applyFill="1" applyBorder="1" applyAlignment="1">
      <alignment horizontal="center" vertical="center" wrapText="1"/>
      <protection/>
    </xf>
    <xf numFmtId="0" fontId="121" fillId="33" borderId="0" xfId="54" applyFont="1" applyFill="1" applyBorder="1" applyAlignment="1">
      <alignment horizontal="center" vertical="center" wrapText="1"/>
      <protection/>
    </xf>
    <xf numFmtId="0" fontId="125" fillId="33" borderId="27" xfId="54" applyFont="1" applyFill="1" applyBorder="1" applyAlignment="1">
      <alignment horizontal="left" vertical="center" wrapText="1"/>
      <protection/>
    </xf>
    <xf numFmtId="0" fontId="125" fillId="33" borderId="26" xfId="54" applyFont="1" applyFill="1" applyBorder="1" applyAlignment="1">
      <alignment horizontal="left" vertical="center" wrapText="1"/>
      <protection/>
    </xf>
    <xf numFmtId="0" fontId="96" fillId="33" borderId="0" xfId="54" applyFont="1" applyFill="1" applyBorder="1" applyAlignment="1">
      <alignment horizontal="left" vertical="center" wrapText="1"/>
      <protection/>
    </xf>
    <xf numFmtId="0" fontId="79" fillId="33" borderId="25" xfId="54" applyFont="1" applyFill="1" applyBorder="1" applyAlignment="1">
      <alignment horizontal="center" vertical="center" wrapText="1"/>
      <protection/>
    </xf>
    <xf numFmtId="0" fontId="79" fillId="33" borderId="26" xfId="54" applyFont="1" applyFill="1" applyBorder="1" applyAlignment="1">
      <alignment horizontal="center" vertical="center" wrapText="1"/>
      <protection/>
    </xf>
    <xf numFmtId="0" fontId="98" fillId="33" borderId="11" xfId="54" applyFont="1" applyFill="1" applyBorder="1" applyAlignment="1">
      <alignment horizontal="left" vertical="center" wrapText="1"/>
      <protection/>
    </xf>
    <xf numFmtId="0" fontId="98" fillId="33" borderId="0" xfId="54" applyFont="1" applyFill="1" applyBorder="1" applyAlignment="1">
      <alignment horizontal="left" vertical="center" wrapText="1"/>
      <protection/>
    </xf>
    <xf numFmtId="0" fontId="97" fillId="39" borderId="0" xfId="54" applyFont="1" applyFill="1" applyBorder="1" applyAlignment="1">
      <alignment horizontal="center" vertical="center" wrapText="1"/>
      <protection/>
    </xf>
    <xf numFmtId="0" fontId="125" fillId="33" borderId="25" xfId="54" applyFont="1" applyFill="1" applyBorder="1" applyAlignment="1">
      <alignment horizontal="left" vertical="center" wrapText="1"/>
      <protection/>
    </xf>
    <xf numFmtId="0" fontId="36" fillId="33" borderId="0" xfId="0" applyFont="1" applyFill="1" applyBorder="1" applyAlignment="1">
      <alignment horizontal="left" vertical="center" wrapText="1"/>
    </xf>
    <xf numFmtId="0" fontId="83" fillId="38" borderId="10" xfId="54" applyFont="1" applyFill="1" applyBorder="1" applyAlignment="1">
      <alignment horizontal="center" vertical="center" wrapText="1"/>
      <protection/>
    </xf>
    <xf numFmtId="0" fontId="98" fillId="0" borderId="25" xfId="54" applyFont="1" applyFill="1" applyBorder="1" applyAlignment="1">
      <alignment horizontal="left" vertical="center" wrapText="1"/>
      <protection/>
    </xf>
    <xf numFmtId="0" fontId="98" fillId="0" borderId="26" xfId="54" applyFont="1" applyFill="1" applyBorder="1" applyAlignment="1">
      <alignment horizontal="left" vertical="center" wrapText="1"/>
      <protection/>
    </xf>
    <xf numFmtId="0" fontId="98" fillId="10" borderId="25" xfId="54" applyFont="1" applyFill="1" applyBorder="1" applyAlignment="1">
      <alignment vertical="center" wrapText="1"/>
      <protection/>
    </xf>
    <xf numFmtId="0" fontId="98" fillId="10" borderId="26" xfId="54" applyFont="1" applyFill="1" applyBorder="1" applyAlignment="1">
      <alignment vertical="center" wrapText="1"/>
      <protection/>
    </xf>
    <xf numFmtId="9" fontId="107" fillId="11" borderId="0" xfId="54" applyNumberFormat="1" applyFont="1" applyFill="1" applyBorder="1" applyAlignment="1">
      <alignment horizontal="center" vertical="center" wrapText="1"/>
      <protection/>
    </xf>
    <xf numFmtId="0" fontId="98" fillId="33" borderId="25" xfId="54" applyFont="1" applyFill="1" applyBorder="1" applyAlignment="1">
      <alignment horizontal="left" vertical="center" wrapText="1"/>
      <protection/>
    </xf>
    <xf numFmtId="0" fontId="98" fillId="33" borderId="30" xfId="54" applyFont="1" applyFill="1" applyBorder="1" applyAlignment="1">
      <alignment horizontal="left" vertical="center" wrapText="1"/>
      <protection/>
    </xf>
    <xf numFmtId="0" fontId="98" fillId="11" borderId="25" xfId="54" applyFont="1" applyFill="1" applyBorder="1" applyAlignment="1">
      <alignment horizontal="left" vertical="center" wrapText="1"/>
      <protection/>
    </xf>
    <xf numFmtId="0" fontId="98" fillId="11" borderId="30" xfId="54" applyFont="1" applyFill="1" applyBorder="1" applyAlignment="1">
      <alignment horizontal="left" vertical="center" wrapText="1"/>
      <protection/>
    </xf>
    <xf numFmtId="0" fontId="98" fillId="11" borderId="26" xfId="54" applyFont="1" applyFill="1" applyBorder="1" applyAlignment="1">
      <alignment horizontal="left" vertical="center" wrapText="1"/>
      <protection/>
    </xf>
    <xf numFmtId="0" fontId="100" fillId="38" borderId="25" xfId="54" applyFont="1" applyFill="1" applyBorder="1" applyAlignment="1">
      <alignment horizontal="left" vertical="center" wrapText="1"/>
      <protection/>
    </xf>
    <xf numFmtId="0" fontId="100" fillId="38" borderId="30" xfId="54" applyFont="1" applyFill="1" applyBorder="1" applyAlignment="1">
      <alignment horizontal="left" vertical="center" wrapText="1"/>
      <protection/>
    </xf>
    <xf numFmtId="0" fontId="100" fillId="38" borderId="26" xfId="54" applyFont="1" applyFill="1" applyBorder="1" applyAlignment="1">
      <alignment horizontal="left" vertical="center" wrapText="1"/>
      <protection/>
    </xf>
    <xf numFmtId="0" fontId="98" fillId="5" borderId="25" xfId="54" applyFont="1" applyFill="1" applyBorder="1" applyAlignment="1">
      <alignment vertical="center" wrapText="1"/>
      <protection/>
    </xf>
    <xf numFmtId="0" fontId="98" fillId="5" borderId="26" xfId="54" applyFont="1" applyFill="1" applyBorder="1" applyAlignment="1">
      <alignment vertical="center" wrapText="1"/>
      <protection/>
    </xf>
    <xf numFmtId="0" fontId="83" fillId="33" borderId="0" xfId="0" applyFont="1" applyFill="1" applyBorder="1" applyAlignment="1">
      <alignment horizontal="left" vertical="center" wrapText="1"/>
    </xf>
    <xf numFmtId="0" fontId="52" fillId="33" borderId="0" xfId="0" applyFont="1" applyFill="1" applyBorder="1" applyAlignment="1">
      <alignment horizontal="left" vertical="center" wrapText="1"/>
    </xf>
    <xf numFmtId="0" fontId="105" fillId="33" borderId="0" xfId="54" applyFont="1" applyFill="1" applyAlignment="1">
      <alignment horizontal="left" vertical="center" wrapText="1"/>
      <protection/>
    </xf>
    <xf numFmtId="0" fontId="83" fillId="38" borderId="30" xfId="54" applyFont="1" applyFill="1" applyBorder="1" applyAlignment="1">
      <alignment horizontal="center" vertical="center" wrapText="1"/>
      <protection/>
    </xf>
    <xf numFmtId="0" fontId="27" fillId="33" borderId="0" xfId="54" applyNumberFormat="1" applyFont="1" applyFill="1" applyBorder="1" applyAlignment="1">
      <alignment horizontal="left" vertical="center" wrapText="1"/>
      <protection/>
    </xf>
    <xf numFmtId="0" fontId="100" fillId="38" borderId="35" xfId="54" applyFont="1" applyFill="1" applyBorder="1" applyAlignment="1">
      <alignment horizontal="center" vertical="center" wrapText="1"/>
      <protection/>
    </xf>
    <xf numFmtId="0" fontId="2" fillId="5" borderId="0" xfId="54" applyNumberFormat="1" applyFont="1" applyFill="1" applyBorder="1" applyAlignment="1">
      <alignment horizontal="center" vertical="center" wrapText="1"/>
      <protection/>
    </xf>
    <xf numFmtId="0" fontId="98" fillId="0" borderId="30" xfId="54" applyFont="1" applyFill="1" applyBorder="1" applyAlignment="1">
      <alignment horizontal="left" vertical="center" wrapText="1"/>
      <protection/>
    </xf>
    <xf numFmtId="0" fontId="98" fillId="19" borderId="30" xfId="54" applyFont="1" applyFill="1" applyBorder="1" applyAlignment="1">
      <alignment horizontal="left" vertical="center" wrapText="1"/>
      <protection/>
    </xf>
    <xf numFmtId="0" fontId="98" fillId="36" borderId="30" xfId="54" applyFont="1" applyFill="1" applyBorder="1" applyAlignment="1">
      <alignment horizontal="left" vertical="center" wrapText="1"/>
      <protection/>
    </xf>
    <xf numFmtId="0" fontId="83" fillId="38" borderId="36" xfId="54" applyFont="1" applyFill="1" applyBorder="1" applyAlignment="1">
      <alignment horizontal="center" vertical="center" wrapText="1"/>
      <protection/>
    </xf>
    <xf numFmtId="0" fontId="83" fillId="38" borderId="37" xfId="54" applyFont="1" applyFill="1" applyBorder="1" applyAlignment="1">
      <alignment horizontal="center" vertical="center" wrapText="1"/>
      <protection/>
    </xf>
    <xf numFmtId="0" fontId="100" fillId="38" borderId="38" xfId="54" applyFont="1" applyFill="1" applyBorder="1" applyAlignment="1">
      <alignment horizontal="center" vertical="center" wrapText="1"/>
      <protection/>
    </xf>
    <xf numFmtId="0" fontId="95" fillId="33" borderId="0" xfId="54" applyFont="1" applyFill="1" applyAlignment="1">
      <alignment horizontal="left" vertical="center" wrapText="1"/>
      <protection/>
    </xf>
    <xf numFmtId="0" fontId="97" fillId="33" borderId="0" xfId="54" applyFont="1" applyFill="1" applyBorder="1" applyAlignment="1">
      <alignment horizontal="center" vertical="center" wrapText="1"/>
      <protection/>
    </xf>
    <xf numFmtId="0" fontId="15" fillId="33" borderId="0" xfId="54" applyFont="1" applyFill="1" applyBorder="1" applyAlignment="1">
      <alignment horizontal="center" vertical="center" wrapText="1"/>
      <protection/>
    </xf>
    <xf numFmtId="0" fontId="126" fillId="33" borderId="31" xfId="54" applyFont="1" applyFill="1" applyBorder="1" applyAlignment="1">
      <alignment horizontal="center" vertical="center" wrapText="1"/>
      <protection/>
    </xf>
    <xf numFmtId="0" fontId="100" fillId="38" borderId="39" xfId="54" applyFont="1" applyFill="1" applyBorder="1" applyAlignment="1">
      <alignment horizontal="center" vertical="center" wrapText="1"/>
      <protection/>
    </xf>
    <xf numFmtId="0" fontId="100" fillId="38" borderId="40" xfId="54" applyFont="1" applyFill="1" applyBorder="1" applyAlignment="1">
      <alignment horizontal="center" vertical="center" wrapText="1"/>
      <protection/>
    </xf>
    <xf numFmtId="0" fontId="100" fillId="38" borderId="41" xfId="54" applyFont="1" applyFill="1" applyBorder="1" applyAlignment="1">
      <alignment horizontal="center" vertical="center" wrapText="1"/>
      <protection/>
    </xf>
    <xf numFmtId="0" fontId="100" fillId="38" borderId="25" xfId="54" applyFont="1" applyFill="1" applyBorder="1" applyAlignment="1">
      <alignment horizontal="center" vertical="center" wrapText="1"/>
      <protection/>
    </xf>
    <xf numFmtId="0" fontId="127" fillId="38" borderId="25" xfId="0" applyFont="1" applyFill="1" applyBorder="1" applyAlignment="1">
      <alignment vertical="center" wrapText="1"/>
    </xf>
    <xf numFmtId="0" fontId="20" fillId="33" borderId="31" xfId="54" applyFont="1" applyFill="1" applyBorder="1" applyAlignment="1">
      <alignment horizontal="center" vertical="center" wrapText="1"/>
      <protection/>
    </xf>
    <xf numFmtId="0" fontId="20" fillId="33" borderId="0" xfId="54" applyFont="1" applyFill="1" applyBorder="1" applyAlignment="1">
      <alignment horizontal="center" vertical="center" wrapText="1"/>
      <protection/>
    </xf>
    <xf numFmtId="0" fontId="98" fillId="10" borderId="25" xfId="54" applyFont="1" applyFill="1" applyBorder="1" applyAlignment="1">
      <alignment horizontal="left" vertical="center" wrapText="1"/>
      <protection/>
    </xf>
    <xf numFmtId="0" fontId="98" fillId="10" borderId="30" xfId="54" applyFont="1" applyFill="1" applyBorder="1" applyAlignment="1">
      <alignment horizontal="left" vertical="center" wrapText="1"/>
      <protection/>
    </xf>
    <xf numFmtId="0" fontId="98" fillId="10" borderId="26" xfId="54" applyFont="1" applyFill="1" applyBorder="1" applyAlignment="1">
      <alignment horizontal="left" vertical="center" wrapText="1"/>
      <protection/>
    </xf>
    <xf numFmtId="0" fontId="83" fillId="38" borderId="16" xfId="54" applyFont="1" applyFill="1" applyBorder="1" applyAlignment="1">
      <alignment horizontal="center" vertical="center" wrapText="1"/>
      <protection/>
    </xf>
    <xf numFmtId="0" fontId="83" fillId="38" borderId="13" xfId="54" applyFont="1" applyFill="1" applyBorder="1" applyAlignment="1">
      <alignment horizontal="center" vertical="center" wrapText="1"/>
      <protection/>
    </xf>
    <xf numFmtId="0" fontId="125" fillId="5" borderId="25" xfId="54" applyFont="1" applyFill="1" applyBorder="1" applyAlignment="1">
      <alignment horizontal="center" vertical="center" wrapText="1"/>
      <protection/>
    </xf>
    <xf numFmtId="0" fontId="125" fillId="5" borderId="26" xfId="54" applyFont="1" applyFill="1" applyBorder="1" applyAlignment="1">
      <alignment horizontal="center" vertical="center" wrapText="1"/>
      <protection/>
    </xf>
    <xf numFmtId="0" fontId="83" fillId="38" borderId="25" xfId="54" applyFont="1" applyFill="1" applyBorder="1" applyAlignment="1">
      <alignment horizontal="left" vertical="center" wrapText="1"/>
      <protection/>
    </xf>
    <xf numFmtId="0" fontId="83" fillId="38" borderId="26" xfId="54" applyFont="1" applyFill="1" applyBorder="1" applyAlignment="1">
      <alignment horizontal="left" vertical="center" wrapText="1"/>
      <protection/>
    </xf>
    <xf numFmtId="0" fontId="14" fillId="33" borderId="25" xfId="54" applyNumberFormat="1" applyFont="1" applyFill="1" applyBorder="1" applyAlignment="1">
      <alignment horizontal="justify" vertical="center" wrapText="1"/>
      <protection/>
    </xf>
    <xf numFmtId="0" fontId="14" fillId="33" borderId="30" xfId="54" applyNumberFormat="1" applyFont="1" applyFill="1" applyBorder="1" applyAlignment="1">
      <alignment horizontal="justify" vertical="center" wrapText="1"/>
      <protection/>
    </xf>
    <xf numFmtId="0" fontId="14" fillId="33" borderId="26" xfId="54" applyNumberFormat="1" applyFont="1" applyFill="1" applyBorder="1" applyAlignment="1">
      <alignment horizontal="justify" vertical="center" wrapText="1"/>
      <protection/>
    </xf>
    <xf numFmtId="0" fontId="100" fillId="38" borderId="10" xfId="54" applyFont="1" applyFill="1" applyBorder="1" applyAlignment="1">
      <alignment vertical="center" wrapText="1"/>
      <protection/>
    </xf>
    <xf numFmtId="0" fontId="99" fillId="40" borderId="0" xfId="54" applyFont="1" applyFill="1" applyBorder="1" applyAlignment="1">
      <alignment horizontal="left" vertical="center" wrapText="1"/>
      <protection/>
    </xf>
    <xf numFmtId="0" fontId="99" fillId="40" borderId="0" xfId="54" applyNumberFormat="1" applyFont="1" applyFill="1" applyBorder="1" applyAlignment="1">
      <alignment horizontal="left" vertical="center" wrapText="1"/>
      <protection/>
    </xf>
    <xf numFmtId="0" fontId="2" fillId="33" borderId="31" xfId="54" applyNumberFormat="1" applyFont="1" applyFill="1" applyBorder="1" applyAlignment="1">
      <alignment horizontal="left" vertical="center" wrapText="1"/>
      <protection/>
    </xf>
    <xf numFmtId="0" fontId="99" fillId="40" borderId="42" xfId="54" applyFont="1" applyFill="1" applyBorder="1" applyAlignment="1">
      <alignment horizontal="left" vertical="center" wrapText="1"/>
      <protection/>
    </xf>
    <xf numFmtId="0" fontId="100" fillId="38" borderId="30" xfId="54" applyFont="1" applyFill="1" applyBorder="1" applyAlignment="1">
      <alignment horizontal="center" vertical="center" wrapText="1"/>
      <protection/>
    </xf>
    <xf numFmtId="0" fontId="100" fillId="38" borderId="26" xfId="54" applyFont="1" applyFill="1" applyBorder="1" applyAlignment="1">
      <alignment horizontal="center" vertical="center" wrapText="1"/>
      <protection/>
    </xf>
    <xf numFmtId="0" fontId="118" fillId="38" borderId="25" xfId="54" applyFont="1" applyFill="1" applyBorder="1" applyAlignment="1">
      <alignment horizontal="center" vertical="center" wrapText="1"/>
      <protection/>
    </xf>
    <xf numFmtId="0" fontId="118" fillId="38" borderId="26" xfId="54" applyFont="1" applyFill="1" applyBorder="1" applyAlignment="1">
      <alignment horizontal="center" vertical="center" wrapText="1"/>
      <protection/>
    </xf>
    <xf numFmtId="0" fontId="118" fillId="38" borderId="25" xfId="0" applyFont="1" applyFill="1" applyBorder="1" applyAlignment="1">
      <alignment horizontal="left" vertical="center" wrapText="1"/>
    </xf>
    <xf numFmtId="0" fontId="118" fillId="38" borderId="26" xfId="0" applyFont="1" applyFill="1" applyBorder="1" applyAlignment="1">
      <alignment horizontal="left" vertical="center" wrapText="1"/>
    </xf>
    <xf numFmtId="0" fontId="15" fillId="33" borderId="0" xfId="54" applyNumberFormat="1" applyFont="1" applyFill="1" applyBorder="1" applyAlignment="1">
      <alignment horizontal="center" vertical="center" wrapText="1"/>
      <protection/>
    </xf>
    <xf numFmtId="9" fontId="119" fillId="33" borderId="0" xfId="54" applyNumberFormat="1" applyFont="1" applyFill="1" applyAlignment="1">
      <alignment horizontal="right" wrapText="1"/>
      <protection/>
    </xf>
    <xf numFmtId="0" fontId="126" fillId="33" borderId="0" xfId="54" applyFont="1" applyFill="1" applyAlignment="1">
      <alignment horizontal="center" vertical="center" wrapText="1"/>
      <protection/>
    </xf>
    <xf numFmtId="0" fontId="115" fillId="37" borderId="38" xfId="54" applyFont="1" applyFill="1" applyBorder="1" applyAlignment="1">
      <alignment horizontal="center" vertical="center" wrapText="1"/>
      <protection/>
    </xf>
    <xf numFmtId="0" fontId="115" fillId="37" borderId="33" xfId="54" applyFont="1" applyFill="1" applyBorder="1" applyAlignment="1">
      <alignment horizontal="center" vertical="center" wrapText="1"/>
      <protection/>
    </xf>
    <xf numFmtId="0" fontId="115" fillId="37" borderId="34" xfId="54" applyFont="1" applyFill="1" applyBorder="1" applyAlignment="1">
      <alignment horizontal="center" vertical="center" wrapText="1"/>
      <protection/>
    </xf>
    <xf numFmtId="0" fontId="97" fillId="33" borderId="0" xfId="54" applyFont="1" applyFill="1" applyBorder="1" applyAlignment="1">
      <alignment horizontal="left" vertical="center" wrapText="1"/>
      <protection/>
    </xf>
    <xf numFmtId="0" fontId="98" fillId="11" borderId="10" xfId="54" applyFont="1" applyFill="1" applyBorder="1" applyAlignment="1">
      <alignment horizontal="center" vertical="center" wrapText="1"/>
      <protection/>
    </xf>
    <xf numFmtId="0" fontId="128" fillId="33" borderId="0" xfId="54" applyFont="1" applyFill="1" applyAlignment="1">
      <alignment horizontal="center" vertical="center" wrapText="1"/>
      <protection/>
    </xf>
    <xf numFmtId="0" fontId="118" fillId="38" borderId="30" xfId="54" applyFont="1" applyFill="1" applyBorder="1" applyAlignment="1">
      <alignment horizontal="center" vertical="center" wrapText="1"/>
      <protection/>
    </xf>
    <xf numFmtId="0" fontId="79" fillId="33" borderId="11" xfId="54" applyFont="1" applyFill="1" applyBorder="1" applyAlignment="1">
      <alignment horizontal="left" vertical="center" wrapText="1"/>
      <protection/>
    </xf>
    <xf numFmtId="0" fontId="99" fillId="41" borderId="0" xfId="54" applyFont="1" applyFill="1" applyBorder="1" applyAlignment="1">
      <alignment horizontal="left"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Moneda 2" xfId="51"/>
    <cellStyle name="Moneda 3" xfId="52"/>
    <cellStyle name="Neutral" xfId="53"/>
    <cellStyle name="Normal 2" xfId="54"/>
    <cellStyle name="Normal 2 2" xfId="55"/>
    <cellStyle name="Normal 3" xfId="56"/>
    <cellStyle name="Normal 4" xfId="57"/>
    <cellStyle name="Notas" xfId="58"/>
    <cellStyle name="Percent" xfId="59"/>
    <cellStyle name="Porcentual 2" xfId="60"/>
    <cellStyle name="Porcentual 2 2" xfId="61"/>
    <cellStyle name="Porcentual 3"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Embarazo </a:t>
            </a:r>
          </a:p>
        </c:rich>
      </c:tx>
      <c:layout>
        <c:manualLayout>
          <c:xMode val="factor"/>
          <c:yMode val="factor"/>
          <c:x val="0.0035"/>
          <c:y val="-0.03925"/>
        </c:manualLayout>
      </c:layout>
      <c:spPr>
        <a:noFill/>
        <a:ln w="3175">
          <a:noFill/>
        </a:ln>
      </c:spPr>
    </c:title>
    <c:plotArea>
      <c:layout>
        <c:manualLayout>
          <c:xMode val="edge"/>
          <c:yMode val="edge"/>
          <c:x val="0.29475"/>
          <c:y val="0.309"/>
          <c:w val="0.372"/>
          <c:h val="0.69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4F81BD"/>
                  </a:gs>
                  <a:gs pos="100000">
                    <a:srgbClr val="95B3D7"/>
                  </a:gs>
                </a:gsLst>
                <a:lin ang="5400000" scaled="1"/>
              </a:gradFill>
              <a:ln w="12700">
                <a:solidFill>
                  <a:srgbClr val="FFFFFF"/>
                </a:solidFill>
              </a:ln>
            </c:spPr>
          </c:dPt>
          <c:dPt>
            <c:idx val="1"/>
            <c:spPr>
              <a:gradFill rotWithShape="1">
                <a:gsLst>
                  <a:gs pos="0">
                    <a:srgbClr val="C0504D"/>
                  </a:gs>
                  <a:gs pos="100000">
                    <a:srgbClr val="D99694"/>
                  </a:gs>
                </a:gsLst>
                <a:lin ang="5400000" scaled="1"/>
              </a:gradFill>
              <a:ln w="12700">
                <a:solidFill>
                  <a:srgbClr val="FFFFFF"/>
                </a:solidFill>
              </a:ln>
            </c:spPr>
          </c:dPt>
          <c:dPt>
            <c:idx val="2"/>
            <c:spPr>
              <a:gradFill rotWithShape="1">
                <a:gsLst>
                  <a:gs pos="0">
                    <a:srgbClr val="9BBB59"/>
                  </a:gs>
                  <a:gs pos="100000">
                    <a:srgbClr val="C3D69B"/>
                  </a:gs>
                </a:gsLst>
                <a:lin ang="5400000" scaled="1"/>
              </a:gradFill>
              <a:ln w="12700">
                <a:solidFill>
                  <a:srgbClr val="FFFFFF"/>
                </a:solidFill>
              </a:ln>
            </c:spPr>
          </c:dP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FEMINICIDIO!$N$213:$N$215</c:f>
              <c:strCache/>
            </c:strRef>
          </c:cat>
          <c:val>
            <c:numRef>
              <c:f>FEMINICIDIO!$Q$213:$Q$215</c:f>
              <c:numCache/>
            </c:numRef>
          </c:val>
        </c:ser>
      </c:pieChart>
      <c:spPr>
        <a:noFill/>
        <a:ln>
          <a:noFill/>
        </a:ln>
      </c:spPr>
    </c:plotArea>
    <c:plotVisOnly val="1"/>
    <c:dispBlanksAs val="zero"/>
    <c:showDLblsOverMax val="0"/>
  </c:chart>
  <c:spPr>
    <a:pattFill prst="dkDnDiag">
      <a:fgClr>
        <a:srgbClr val="FFFFFF"/>
      </a:fgClr>
      <a:bgClr>
        <a:srgbClr val="E5E5E5"/>
      </a:bgClr>
    </a:patt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14525"/>
          <c:w val="0.90425"/>
          <c:h val="0.7455"/>
        </c:manualLayout>
      </c:layout>
      <c:lineChart>
        <c:grouping val="standard"/>
        <c:varyColors val="0"/>
        <c:ser>
          <c:idx val="0"/>
          <c:order val="0"/>
          <c:tx>
            <c:strRef>
              <c:f>FEMINICIDIO!$B$153</c:f>
              <c:strCache>
                <c:ptCount val="1"/>
                <c:pt idx="0">
                  <c:v>Feminicidio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9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3366"/>
                    </a:solidFill>
                  </a:defRPr>
                </a:pPr>
              </a:p>
            </c:txPr>
            <c:showLegendKey val="0"/>
            <c:showVal val="1"/>
            <c:showBubbleSize val="0"/>
            <c:showCatName val="0"/>
            <c:showSerName val="0"/>
            <c:showLeaderLines val="1"/>
            <c:showPercent val="0"/>
          </c:dLbls>
          <c:cat>
            <c:numRef>
              <c:f>FEMINICIDIO!$A$146:$A$151</c:f>
              <c:numCache/>
            </c:numRef>
          </c:cat>
          <c:val>
            <c:numRef>
              <c:f>FEMINICIDIO!$B$146:$B$151</c:f>
              <c:numCache/>
            </c:numRef>
          </c:val>
          <c:smooth val="0"/>
        </c:ser>
        <c:ser>
          <c:idx val="1"/>
          <c:order val="1"/>
          <c:tx>
            <c:strRef>
              <c:f>FEMINICIDIO!$C$153</c:f>
              <c:strCache>
                <c:ptCount val="1"/>
                <c:pt idx="0">
                  <c:v>Tentativa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9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FF0000"/>
                    </a:solidFill>
                  </a:defRPr>
                </a:pPr>
              </a:p>
            </c:txPr>
            <c:showLegendKey val="0"/>
            <c:showVal val="1"/>
            <c:showBubbleSize val="0"/>
            <c:showCatName val="0"/>
            <c:showSerName val="0"/>
            <c:showLeaderLines val="1"/>
            <c:showPercent val="0"/>
          </c:dLbls>
          <c:cat>
            <c:numRef>
              <c:f>FEMINICIDIO!$A$146:$A$151</c:f>
              <c:numCache/>
            </c:numRef>
          </c:cat>
          <c:val>
            <c:numRef>
              <c:f>FEMINICIDIO!$C$146:$C$151</c:f>
              <c:numCache/>
            </c:numRef>
          </c:val>
          <c:smooth val="0"/>
        </c:ser>
        <c:marker val="1"/>
        <c:axId val="44314671"/>
        <c:axId val="63287720"/>
      </c:lineChart>
      <c:catAx>
        <c:axId val="443146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63287720"/>
        <c:crosses val="autoZero"/>
        <c:auto val="1"/>
        <c:lblOffset val="100"/>
        <c:tickLblSkip val="1"/>
        <c:noMultiLvlLbl val="0"/>
      </c:catAx>
      <c:valAx>
        <c:axId val="632877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1" i="0" u="none" baseline="0">
                <a:solidFill>
                  <a:srgbClr val="000000"/>
                </a:solidFill>
              </a:defRPr>
            </a:pPr>
          </a:p>
        </c:txPr>
        <c:crossAx val="44314671"/>
        <c:crossesAt val="1"/>
        <c:crossBetween val="between"/>
        <c:dispUnits/>
        <c:majorUnit val="3"/>
      </c:valAx>
      <c:spPr>
        <a:noFill/>
        <a:ln>
          <a:noFill/>
        </a:ln>
      </c:spPr>
    </c:plotArea>
    <c:legend>
      <c:legendPos val="b"/>
      <c:layout>
        <c:manualLayout>
          <c:xMode val="edge"/>
          <c:yMode val="edge"/>
          <c:x val="0.2635"/>
          <c:y val="0.89675"/>
          <c:w val="0.468"/>
          <c:h val="0.0785"/>
        </c:manualLayout>
      </c:layout>
      <c:overlay val="0"/>
      <c:spPr>
        <a:noFill/>
        <a:ln w="3175">
          <a:noFill/>
        </a:ln>
      </c:spPr>
      <c:txPr>
        <a:bodyPr vert="horz" rot="0"/>
        <a:lstStyle/>
        <a:p>
          <a:pPr>
            <a:defRPr lang="en-US" cap="none" sz="755" b="1" i="0" u="none" baseline="0">
              <a:solidFill>
                <a:srgbClr val="000000"/>
              </a:solidFill>
            </a:defRPr>
          </a:pPr>
        </a:p>
      </c:txPr>
    </c:legend>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445"/>
          <c:y val="0.29875"/>
          <c:w val="0.7395"/>
          <c:h val="0.720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4"/>
              <c:delete val="1"/>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1"/>
            <c:showSerName val="0"/>
            <c:showLeaderLines val="1"/>
            <c:showPercent val="1"/>
            <c:leaderLines>
              <c:spPr>
                <a:ln w="3175">
                  <a:solidFill>
                    <a:srgbClr val="000000"/>
                  </a:solidFill>
                </a:ln>
              </c:spPr>
            </c:leaderLines>
          </c:dLbls>
          <c:cat>
            <c:multiLvlStrRef>
              <c:f>FEMINICIDIO!$A$230:$D$233</c:f>
              <c:multiLvlStrCache/>
            </c:multiLvlStrRef>
          </c:cat>
          <c:val>
            <c:numRef>
              <c:f>FEMINICIDIO!$G$230:$G$233</c:f>
              <c:numCache/>
            </c:numRef>
          </c:val>
        </c:ser>
      </c:pie3DChart>
      <c:spPr>
        <a:noFill/>
        <a:ln>
          <a:noFill/>
        </a:ln>
      </c:spPr>
    </c:plotArea>
    <c:sideWall>
      <c:thickness val="0"/>
    </c:sideWall>
    <c:backWall>
      <c:thickness val="0"/>
    </c:backWall>
    <c:plotVisOnly val="1"/>
    <c:dispBlanksAs val="gap"/>
    <c:showDLblsOverMax val="0"/>
  </c:chart>
  <c:spPr>
    <a:solidFill>
      <a:srgbClr val="FDEADA"/>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65"/>
          <c:y val="0.20475"/>
          <c:w val="0.90475"/>
          <c:h val="0.760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1"/>
            <c:showSerName val="0"/>
            <c:showLeaderLines val="1"/>
            <c:showPercent val="1"/>
          </c:dLbls>
          <c:cat>
            <c:strRef>
              <c:f>FEMINICIDIO!$A$258:$A$262</c:f>
              <c:strCache/>
            </c:strRef>
          </c:cat>
          <c:val>
            <c:numRef>
              <c:f>FEMINICIDIO!$D$258:$D$262</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Modalidad de Feminicidio/tentativa</a:t>
            </a:r>
          </a:p>
        </c:rich>
      </c:tx>
      <c:layout>
        <c:manualLayout>
          <c:xMode val="factor"/>
          <c:yMode val="factor"/>
          <c:x val="-0.03775"/>
          <c:y val="0.006"/>
        </c:manualLayout>
      </c:layout>
      <c:spPr>
        <a:noFill/>
        <a:ln w="3175">
          <a:noFill/>
        </a:ln>
      </c:spPr>
    </c:title>
    <c:plotArea>
      <c:layout>
        <c:manualLayout>
          <c:xMode val="edge"/>
          <c:yMode val="edge"/>
          <c:x val="-0.0055"/>
          <c:y val="0.16575"/>
          <c:w val="0.98275"/>
          <c:h val="0.83425"/>
        </c:manualLayout>
      </c:layout>
      <c:barChart>
        <c:barDir val="bar"/>
        <c:grouping val="stacked"/>
        <c:varyColors val="0"/>
        <c:ser>
          <c:idx val="0"/>
          <c:order val="0"/>
          <c:spPr>
            <a:solidFill>
              <a:srgbClr val="4F622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FEMINICIDIO!$A$309:$B$320</c:f>
              <c:multiLvlStrCache/>
            </c:multiLvlStrRef>
          </c:cat>
          <c:val>
            <c:numRef>
              <c:f>FEMINICIDIO!$E$309:$E$320</c:f>
              <c:numCache/>
            </c:numRef>
          </c:val>
        </c:ser>
        <c:overlap val="100"/>
        <c:gapWidth val="55"/>
        <c:axId val="11317653"/>
        <c:axId val="34750014"/>
      </c:barChart>
      <c:catAx>
        <c:axId val="11317653"/>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0000"/>
                </a:solidFill>
              </a:defRPr>
            </a:pPr>
          </a:p>
        </c:txPr>
        <c:crossAx val="34750014"/>
        <c:crosses val="autoZero"/>
        <c:auto val="1"/>
        <c:lblOffset val="100"/>
        <c:tickLblSkip val="1"/>
        <c:noMultiLvlLbl val="0"/>
      </c:catAx>
      <c:valAx>
        <c:axId val="34750014"/>
        <c:scaling>
          <c:orientation val="minMax"/>
        </c:scaling>
        <c:axPos val="t"/>
        <c:title>
          <c:tx>
            <c:rich>
              <a:bodyPr vert="horz" rot="0" anchor="ctr"/>
              <a:lstStyle/>
              <a:p>
                <a:pPr algn="ctr">
                  <a:defRPr/>
                </a:pPr>
                <a:r>
                  <a:rPr lang="en-US" cap="none" sz="1000" b="1" i="0" u="none" baseline="0">
                    <a:solidFill>
                      <a:srgbClr val="000000"/>
                    </a:solidFill>
                  </a:rPr>
                  <a:t>N</a:t>
                </a:r>
                <a:r>
                  <a:rPr lang="en-US" cap="none" sz="1000" b="1" i="0" u="none" baseline="0">
                    <a:solidFill>
                      <a:srgbClr val="000000"/>
                    </a:solidFill>
                  </a:rPr>
                  <a:t>°</a:t>
                </a:r>
                <a:r>
                  <a:rPr lang="en-US" cap="none" sz="1000" b="1" i="0" u="none" baseline="0">
                    <a:solidFill>
                      <a:srgbClr val="000000"/>
                    </a:solidFill>
                  </a:rPr>
                  <a:t> casos</a:t>
                </a:r>
              </a:p>
            </c:rich>
          </c:tx>
          <c:layout>
            <c:manualLayout>
              <c:xMode val="factor"/>
              <c:yMode val="factor"/>
              <c:x val="0.02725"/>
              <c:y val="0.115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11317653"/>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225"/>
          <c:y val="0.05825"/>
          <c:w val="0.651"/>
          <c:h val="0.935"/>
        </c:manualLayout>
      </c:layout>
      <c:doughnut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0"/>
            <c:showBubbleSize val="0"/>
            <c:showCatName val="1"/>
            <c:showSerName val="0"/>
            <c:showLeaderLines val="0"/>
            <c:showPercent val="1"/>
          </c:dLbls>
          <c:cat>
            <c:strRef>
              <c:f>FEMINICIDIO!$B$294:$B$297</c:f>
              <c:strCache/>
            </c:strRef>
          </c:cat>
          <c:val>
            <c:numRef>
              <c:f>FEMINICIDIO!$C$294:$C$297</c:f>
              <c:numCache/>
            </c:numRef>
          </c:val>
        </c:ser>
        <c:ser>
          <c:idx val="1"/>
          <c:order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cat>
            <c:strRef>
              <c:f>FEMINICIDIO!$F$294:$F$296</c:f>
              <c:strCache/>
            </c:strRef>
          </c:cat>
          <c:val>
            <c:numRef>
              <c:f>FEMINICIDIO!$H$294:$H$296</c:f>
              <c:numCache/>
            </c:numRef>
          </c:val>
        </c:ser>
        <c:firstSliceAng val="295"/>
        <c:holeSize val="32"/>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75"/>
          <c:y val="0.08"/>
          <c:w val="0.56925"/>
          <c:h val="0.91325"/>
        </c:manualLayout>
      </c:layout>
      <c:doughnut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0"/>
            <c:showBubbleSize val="0"/>
            <c:showCatName val="1"/>
            <c:showSerName val="0"/>
            <c:showLeaderLines val="0"/>
            <c:showPercent val="1"/>
          </c:dLbls>
          <c:cat>
            <c:strRef>
              <c:f>FEMINICIDIO!$F$294:$F$297</c:f>
              <c:strCache/>
            </c:strRef>
          </c:cat>
          <c:val>
            <c:numRef>
              <c:f>FEMINICIDIO!$G$294:$G$297</c:f>
              <c:numCache/>
            </c:numRef>
          </c:val>
        </c:ser>
        <c:ser>
          <c:idx val="1"/>
          <c:order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FEMINICIDIO!$F$294:$F$297</c:f>
              <c:strCache/>
            </c:strRef>
          </c:cat>
          <c:val>
            <c:numRef>
              <c:f>FEMINICIDIO!$H$294:$H$297</c:f>
              <c:numCache/>
            </c:numRef>
          </c:val>
        </c:ser>
        <c:firstSliceAng val="287"/>
        <c:holeSize val="31"/>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0"/>
      <c:hPercent val="100"/>
      <c:rotY val="20"/>
      <c:depthPercent val="100"/>
      <c:rAngAx val="1"/>
    </c:view3D>
    <c:plotArea>
      <c:layout>
        <c:manualLayout>
          <c:xMode val="edge"/>
          <c:yMode val="edge"/>
          <c:x val="0.22975"/>
          <c:y val="0.38225"/>
          <c:w val="0.625"/>
          <c:h val="0.611"/>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solidFill>
                <a:srgbClr val="92D050"/>
              </a:soli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multiLvlStrRef>
              <c:f>FEMINICIDIO!$A$377:$B$385</c:f>
              <c:multiLvlStrCache/>
            </c:multiLvlStrRef>
          </c:cat>
          <c:val>
            <c:numRef>
              <c:f>FEMINICIDIO!$E$377:$E$385</c:f>
              <c:numCache/>
            </c:numRef>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260"/>
      <c:depthPercent val="100"/>
      <c:rAngAx val="1"/>
    </c:view3D>
    <c:plotArea>
      <c:layout>
        <c:manualLayout>
          <c:xMode val="edge"/>
          <c:yMode val="edge"/>
          <c:x val="0.13625"/>
          <c:y val="0.2095"/>
          <c:w val="0.81125"/>
          <c:h val="0.805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3A2C7"/>
              </a:solidFill>
              <a:ln w="3175">
                <a:noFill/>
              </a:ln>
              <a:effectLst>
                <a:outerShdw dist="35921" dir="2700000" algn="br">
                  <a:prstClr val="black"/>
                </a:outerShdw>
              </a:effectLst>
            </c:spPr>
          </c:dPt>
          <c:dPt>
            <c:idx val="1"/>
            <c:spPr>
              <a:solidFill>
                <a:srgbClr val="558ED5"/>
              </a:soli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FEMINICIDIO!$O$383:$O$385</c:f>
              <c:strCache/>
            </c:strRef>
          </c:cat>
          <c:val>
            <c:numRef>
              <c:f>FEMINICIDIO!$S$383:$S$385</c:f>
              <c:numCache/>
            </c:numRef>
          </c:val>
        </c:ser>
        <c:firstSliceAng val="26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5"/>
          <c:y val="0.15"/>
          <c:w val="0.575"/>
          <c:h val="0.8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4F81BD"/>
                  </a:gs>
                  <a:gs pos="100000">
                    <a:srgbClr val="95B3D7"/>
                  </a:gs>
                </a:gsLst>
                <a:lin ang="5400000" scaled="1"/>
              </a:gradFill>
              <a:ln w="12700">
                <a:solidFill>
                  <a:srgbClr val="FFFFFF"/>
                </a:solidFill>
              </a:ln>
            </c:spPr>
          </c:dPt>
          <c:dPt>
            <c:idx val="1"/>
            <c:spPr>
              <a:gradFill rotWithShape="1">
                <a:gsLst>
                  <a:gs pos="0">
                    <a:srgbClr val="C0504D"/>
                  </a:gs>
                  <a:gs pos="100000">
                    <a:srgbClr val="D99694"/>
                  </a:gs>
                </a:gsLst>
                <a:lin ang="5400000" scaled="1"/>
              </a:gradFill>
              <a:ln w="12700">
                <a:solidFill>
                  <a:srgbClr val="FFFFFF"/>
                </a:solidFill>
              </a:ln>
            </c:spPr>
          </c:dPt>
          <c:dPt>
            <c:idx val="2"/>
            <c:spPr>
              <a:gradFill rotWithShape="1">
                <a:gsLst>
                  <a:gs pos="0">
                    <a:srgbClr val="9BBB59"/>
                  </a:gs>
                  <a:gs pos="100000">
                    <a:srgbClr val="C3D69B"/>
                  </a:gs>
                </a:gsLst>
                <a:lin ang="5400000" scaled="1"/>
              </a:gradFill>
              <a:ln w="12700">
                <a:solidFill>
                  <a:srgbClr val="FFFFFF"/>
                </a:solidFill>
              </a:ln>
            </c:spPr>
          </c:dPt>
          <c:dPt>
            <c:idx val="3"/>
            <c:spPr>
              <a:gradFill rotWithShape="1">
                <a:gsLst>
                  <a:gs pos="0">
                    <a:srgbClr val="8064A2"/>
                  </a:gs>
                  <a:gs pos="100000">
                    <a:srgbClr val="B3A2C7"/>
                  </a:gs>
                </a:gsLst>
                <a:lin ang="5400000" scaled="1"/>
              </a:gradFill>
              <a:ln w="12700">
                <a:solidFill>
                  <a:srgbClr val="FFFFFF"/>
                </a:solidFill>
              </a:ln>
            </c:spPr>
          </c:dPt>
          <c:dPt>
            <c:idx val="4"/>
            <c:spPr>
              <a:gradFill rotWithShape="1">
                <a:gsLst>
                  <a:gs pos="0">
                    <a:srgbClr val="4BACC6"/>
                  </a:gs>
                  <a:gs pos="100000">
                    <a:srgbClr val="93CDDD"/>
                  </a:gs>
                </a:gsLst>
                <a:lin ang="5400000" scaled="1"/>
              </a:gradFill>
              <a:ln w="12700">
                <a:solidFill>
                  <a:srgbClr val="FFFFFF"/>
                </a:solidFill>
              </a:ln>
            </c:spPr>
          </c:dPt>
          <c:dPt>
            <c:idx val="5"/>
            <c:spPr>
              <a:gradFill rotWithShape="1">
                <a:gsLst>
                  <a:gs pos="0">
                    <a:srgbClr val="F79646"/>
                  </a:gs>
                  <a:gs pos="100000">
                    <a:srgbClr val="FAC090"/>
                  </a:gs>
                </a:gsLst>
                <a:lin ang="5400000" scaled="1"/>
              </a:gradFill>
              <a:ln w="12700">
                <a:solidFill>
                  <a:srgbClr val="FFFFFF"/>
                </a:solidFill>
              </a:ln>
            </c:spPr>
          </c:dP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multiLvlStrRef>
              <c:f>FEMINICIDIO!$K$243:$L$248</c:f>
              <c:multiLvlStrCache/>
            </c:multiLvlStrRef>
          </c:cat>
          <c:val>
            <c:numRef>
              <c:f>FEMINICIDIO!$M$243:$M$248</c:f>
              <c:numCache/>
            </c:numRef>
          </c:val>
        </c:ser>
      </c:pieChart>
      <c:spPr>
        <a:noFill/>
        <a:ln>
          <a:noFill/>
        </a:ln>
      </c:spPr>
    </c:plotArea>
    <c:plotVisOnly val="1"/>
    <c:dispBlanksAs val="zero"/>
    <c:showDLblsOverMax val="0"/>
  </c:chart>
  <c:spPr>
    <a:pattFill prst="dkDnDiag">
      <a:fgClr>
        <a:srgbClr val="FFFFFF"/>
      </a:fgClr>
      <a:bgClr>
        <a:srgbClr val="E5E5E5"/>
      </a:bgClr>
    </a:patt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0"/>
      <c:hPercent val="100"/>
      <c:rotY val="45"/>
      <c:depthPercent val="100"/>
      <c:rAngAx val="1"/>
    </c:view3D>
    <c:plotArea>
      <c:layout>
        <c:manualLayout>
          <c:xMode val="edge"/>
          <c:yMode val="edge"/>
          <c:x val="0.233"/>
          <c:y val="0.06425"/>
          <c:w val="0.59175"/>
          <c:h val="0.89675"/>
        </c:manualLayout>
      </c:layout>
      <c:pie3D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4F81BD"/>
                  </a:gs>
                  <a:gs pos="100000">
                    <a:srgbClr val="95B3D7"/>
                  </a:gs>
                </a:gsLst>
                <a:lin ang="5400000" scaled="1"/>
              </a:gradFill>
              <a:ln w="12700">
                <a:solidFill>
                  <a:srgbClr val="FFFFFF"/>
                </a:solidFill>
              </a:ln>
            </c:spPr>
          </c:dPt>
          <c:dPt>
            <c:idx val="1"/>
            <c:explosion val="3"/>
            <c:spPr>
              <a:gradFill rotWithShape="1">
                <a:gsLst>
                  <a:gs pos="0">
                    <a:srgbClr val="C0504D"/>
                  </a:gs>
                  <a:gs pos="100000">
                    <a:srgbClr val="D99694"/>
                  </a:gs>
                </a:gsLst>
                <a:lin ang="5400000" scaled="1"/>
              </a:gradFill>
              <a:ln w="12700">
                <a:solidFill>
                  <a:srgbClr val="FFFFFF"/>
                </a:solidFill>
              </a:ln>
            </c:spPr>
          </c:dPt>
          <c:dPt>
            <c:idx val="2"/>
            <c:spPr>
              <a:gradFill rotWithShape="1">
                <a:gsLst>
                  <a:gs pos="0">
                    <a:srgbClr val="9BBB59"/>
                  </a:gs>
                  <a:gs pos="100000">
                    <a:srgbClr val="C3D69B"/>
                  </a:gs>
                </a:gsLst>
                <a:lin ang="5400000" scaled="1"/>
              </a:gradFill>
              <a:ln w="12700">
                <a:solidFill>
                  <a:srgbClr val="FFFFFF"/>
                </a:solidFill>
              </a:ln>
            </c:spPr>
          </c:dPt>
          <c:dPt>
            <c:idx val="3"/>
            <c:spPr>
              <a:gradFill rotWithShape="1">
                <a:gsLst>
                  <a:gs pos="0">
                    <a:srgbClr val="8064A2"/>
                  </a:gs>
                  <a:gs pos="100000">
                    <a:srgbClr val="B3A2C7"/>
                  </a:gs>
                </a:gsLst>
                <a:lin ang="5400000" scaled="1"/>
              </a:gradFill>
              <a:ln w="12700">
                <a:solidFill>
                  <a:srgbClr val="FFFFFF"/>
                </a:solidFill>
              </a:ln>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delete val="1"/>
            </c:dLbl>
            <c:dLbl>
              <c:idx val="3"/>
              <c:delete val="1"/>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leaderLines>
              <c:spPr>
                <a:ln w="3175">
                  <a:solidFill>
                    <a:srgbClr val="969696"/>
                  </a:solidFill>
                </a:ln>
              </c:spPr>
            </c:leaderLines>
          </c:dLbls>
          <c:cat>
            <c:strRef>
              <c:f>FEMINICIDIO!$A$200:$A$203</c:f>
              <c:strCache/>
            </c:strRef>
          </c:cat>
          <c:val>
            <c:numRef>
              <c:f>FEMINICIDIO!$D$200:$D$203</c:f>
              <c:numCache/>
            </c:numRef>
          </c:val>
        </c:ser>
        <c:firstSliceAng val="45"/>
      </c:pie3DChart>
      <c:spPr>
        <a:noFill/>
        <a:ln>
          <a:noFill/>
        </a:ln>
      </c:spPr>
    </c:plotArea>
    <c:sideWall>
      <c:thickness val="0"/>
    </c:sideWall>
    <c:backWall>
      <c:thickness val="0"/>
    </c:backWall>
    <c:plotVisOnly val="1"/>
    <c:dispBlanksAs val="zero"/>
    <c:showDLblsOverMax val="0"/>
  </c:chart>
  <c:spPr>
    <a:no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0"/>
      <c:hPercent val="100"/>
      <c:rotY val="10"/>
      <c:depthPercent val="100"/>
      <c:rAngAx val="1"/>
    </c:view3D>
    <c:plotArea>
      <c:layout>
        <c:manualLayout>
          <c:xMode val="edge"/>
          <c:yMode val="edge"/>
          <c:x val="0.11625"/>
          <c:y val="0.3785"/>
          <c:w val="0.83775"/>
          <c:h val="0.635"/>
        </c:manualLayout>
      </c:layout>
      <c:pie3DChart>
        <c:varyColors val="1"/>
        <c:ser>
          <c:idx val="0"/>
          <c:order val="0"/>
          <c:tx>
            <c:strRef>
              <c:f>FEMINICIDIO!$L$328</c:f>
              <c:strCache>
                <c:ptCount val="1"/>
                <c:pt idx="0">
                  <c:v>Total</c:v>
                </c:pt>
              </c:strCache>
            </c:strRef>
          </c:tx>
          <c:spPr>
            <a:solidFill>
              <a:srgbClr val="4F81BD"/>
            </a:solidFill>
            <a:ln w="3175">
              <a:noFill/>
            </a:ln>
          </c:spPr>
          <c:explosion val="8"/>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multiLvlStrRef>
              <c:f>FEMINICIDIO!$H$329:$I$333</c:f>
              <c:multiLvlStrCache/>
            </c:multiLvlStrRef>
          </c:cat>
          <c:val>
            <c:numRef>
              <c:f>FEMINICIDIO!$L$329:$L$333</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FEMINICIDIO!$H$329:$I$333</c:f>
              <c:multiLvlStrCache/>
            </c:multiLvlStrRef>
          </c:cat>
          <c:val>
            <c:numRef>
              <c:f>FEMINICIDIO!$L$329:$L$333</c:f>
              <c:numCache/>
            </c:numRef>
          </c:val>
        </c:ser>
        <c:firstSliceAng val="10"/>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chart" Target="/xl/charts/chart1.xml" /><Relationship Id="rId7" Type="http://schemas.openxmlformats.org/officeDocument/2006/relationships/image" Target="../media/image6.png" /><Relationship Id="rId8" Type="http://schemas.openxmlformats.org/officeDocument/2006/relationships/image" Target="../media/image7.png" /><Relationship Id="rId9" Type="http://schemas.openxmlformats.org/officeDocument/2006/relationships/image" Target="../media/image8.png" /><Relationship Id="rId10" Type="http://schemas.openxmlformats.org/officeDocument/2006/relationships/image" Target="../media/image9.png" /><Relationship Id="rId11" Type="http://schemas.openxmlformats.org/officeDocument/2006/relationships/image" Target="../media/image10.png" /><Relationship Id="rId12" Type="http://schemas.openxmlformats.org/officeDocument/2006/relationships/chart" Target="/xl/charts/chart2.xml" /><Relationship Id="rId13" Type="http://schemas.openxmlformats.org/officeDocument/2006/relationships/image" Target="../media/image11.jpeg" /><Relationship Id="rId14" Type="http://schemas.openxmlformats.org/officeDocument/2006/relationships/image" Target="../media/image12.jpeg" /><Relationship Id="rId15" Type="http://schemas.openxmlformats.org/officeDocument/2006/relationships/chart" Target="/xl/charts/chart3.xml" /><Relationship Id="rId16" Type="http://schemas.openxmlformats.org/officeDocument/2006/relationships/chart" Target="/xl/charts/chart4.xml" /><Relationship Id="rId17" Type="http://schemas.openxmlformats.org/officeDocument/2006/relationships/chart" Target="/xl/charts/chart5.xml" /><Relationship Id="rId18" Type="http://schemas.openxmlformats.org/officeDocument/2006/relationships/chart" Target="/xl/charts/chart6.xml" /><Relationship Id="rId19" Type="http://schemas.openxmlformats.org/officeDocument/2006/relationships/chart" Target="/xl/charts/chart7.xml" /><Relationship Id="rId20" Type="http://schemas.openxmlformats.org/officeDocument/2006/relationships/chart" Target="/xl/charts/chart8.xml" /><Relationship Id="rId21" Type="http://schemas.openxmlformats.org/officeDocument/2006/relationships/chart" Target="/xl/charts/chart9.xml" /><Relationship Id="rId22" Type="http://schemas.openxmlformats.org/officeDocument/2006/relationships/chart" Target="/xl/charts/chart10.xml" /><Relationship Id="rId23" Type="http://schemas.openxmlformats.org/officeDocument/2006/relationships/chart" Target="/xl/charts/chart11.xml" /><Relationship Id="rId24" Type="http://schemas.openxmlformats.org/officeDocument/2006/relationships/chart" Target="/xl/charts/chart12.xml" /><Relationship Id="rId25" Type="http://schemas.openxmlformats.org/officeDocument/2006/relationships/image" Target="../media/image1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0.08175</cdr:x>
      <cdr:y>0.0025</cdr:y>
    </cdr:from>
    <cdr:to>
      <cdr:x>0.9645</cdr:x>
      <cdr:y>0.19025</cdr:y>
    </cdr:to>
    <cdr:sp>
      <cdr:nvSpPr>
        <cdr:cNvPr id="1" name="1 Rectángulo"/>
        <cdr:cNvSpPr>
          <a:spLocks/>
        </cdr:cNvSpPr>
      </cdr:nvSpPr>
      <cdr:spPr>
        <a:xfrm>
          <a:off x="304800" y="0"/>
          <a:ext cx="3314700" cy="495300"/>
        </a:xfrm>
        <a:prstGeom prst="rect">
          <a:avLst/>
        </a:prstGeom>
        <a:solidFill>
          <a:srgbClr val="CCC1DA"/>
        </a:solidFill>
        <a:ln w="12700" cmpd="sng">
          <a:solidFill>
            <a:srgbClr val="B3A2C7"/>
          </a:solidFill>
          <a:headEnd type="none"/>
          <a:tailEnd type="none"/>
        </a:ln>
      </cdr:spPr>
      <cdr:txBody>
        <a:bodyPr vertOverflow="clip" wrap="square" lIns="18288" tIns="0" rIns="0" bIns="0"/>
        <a:p>
          <a:pPr algn="ctr">
            <a:defRPr/>
          </a:pPr>
          <a:r>
            <a:rPr lang="en-US" cap="none" sz="1100" b="1" i="0" u="none" baseline="0">
              <a:solidFill>
                <a:srgbClr val="000000"/>
              </a:solidFill>
            </a:rPr>
            <a:t>Casos</a:t>
          </a:r>
          <a:r>
            <a:rPr lang="en-US" cap="none" sz="1100" b="1" i="0" u="none" baseline="0">
              <a:solidFill>
                <a:srgbClr val="000000"/>
              </a:solidFill>
            </a:rPr>
            <a:t> de </a:t>
          </a:r>
          <a:r>
            <a:rPr lang="en-US" cap="none" sz="1100" b="1" i="0" u="sng" baseline="0">
              <a:solidFill>
                <a:srgbClr val="000000"/>
              </a:solidFill>
            </a:rPr>
            <a:t>f</a:t>
          </a:r>
          <a:r>
            <a:rPr lang="en-US" cap="none" sz="1100" b="1" i="0" u="sng" baseline="0">
              <a:solidFill>
                <a:srgbClr val="000000"/>
              </a:solidFill>
            </a:rPr>
            <a:t>eminicidio</a:t>
          </a:r>
          <a:r>
            <a:rPr lang="en-US" cap="none" sz="1100" b="1" i="0" u="none" baseline="0">
              <a:solidFill>
                <a:srgbClr val="000000"/>
              </a:solidFill>
            </a:rPr>
            <a:t> según grupo de edad  del presunto agresor.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0.02525</cdr:y>
    </cdr:from>
    <cdr:to>
      <cdr:x>0.98575</cdr:x>
      <cdr:y>0.21625</cdr:y>
    </cdr:to>
    <cdr:sp>
      <cdr:nvSpPr>
        <cdr:cNvPr id="1" name="1 Rectángulo"/>
        <cdr:cNvSpPr>
          <a:spLocks/>
        </cdr:cNvSpPr>
      </cdr:nvSpPr>
      <cdr:spPr>
        <a:xfrm>
          <a:off x="276225" y="57150"/>
          <a:ext cx="3838575" cy="504825"/>
        </a:xfrm>
        <a:prstGeom prst="rect">
          <a:avLst/>
        </a:prstGeom>
        <a:solidFill>
          <a:srgbClr val="CCC1DA"/>
        </a:solidFill>
        <a:ln w="12700" cmpd="sng">
          <a:solidFill>
            <a:srgbClr val="B3A2C7"/>
          </a:solidFill>
          <a:headEnd type="none"/>
          <a:tailEnd type="none"/>
        </a:ln>
      </cdr:spPr>
      <cdr:txBody>
        <a:bodyPr vertOverflow="clip" wrap="square" lIns="18288" tIns="0" rIns="0" bIns="0"/>
        <a:p>
          <a:pPr algn="ctr">
            <a:defRPr/>
          </a:pPr>
          <a:r>
            <a:rPr lang="en-US" cap="none" sz="1100" b="1" i="0" u="none" baseline="0">
              <a:solidFill>
                <a:srgbClr val="000000"/>
              </a:solidFill>
            </a:rPr>
            <a:t>Casos</a:t>
          </a:r>
          <a:r>
            <a:rPr lang="en-US" cap="none" sz="1100" b="1" i="0" u="none" baseline="0">
              <a:solidFill>
                <a:srgbClr val="000000"/>
              </a:solidFill>
            </a:rPr>
            <a:t> de </a:t>
          </a:r>
          <a:r>
            <a:rPr lang="en-US" cap="none" sz="1100" b="1" i="0" u="sng" baseline="0">
              <a:solidFill>
                <a:srgbClr val="000000"/>
              </a:solidFill>
            </a:rPr>
            <a:t>tentativa</a:t>
          </a:r>
          <a:r>
            <a:rPr lang="en-US" cap="none" sz="1100" b="1" i="0" u="none" baseline="0">
              <a:solidFill>
                <a:srgbClr val="000000"/>
              </a:solidFill>
            </a:rPr>
            <a:t> de f</a:t>
          </a:r>
          <a:r>
            <a:rPr lang="en-US" cap="none" sz="1100" b="1" i="0" u="none" baseline="0">
              <a:solidFill>
                <a:srgbClr val="000000"/>
              </a:solidFill>
            </a:rPr>
            <a:t>eminicidio según grupo de edad  del presunto agresor.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0.03575</cdr:x>
      <cdr:y>0.01875</cdr:y>
    </cdr:from>
    <cdr:to>
      <cdr:x>0.99875</cdr:x>
      <cdr:y>0.1985</cdr:y>
    </cdr:to>
    <cdr:sp>
      <cdr:nvSpPr>
        <cdr:cNvPr id="1" name="1 Rectángulo"/>
        <cdr:cNvSpPr>
          <a:spLocks/>
        </cdr:cNvSpPr>
      </cdr:nvSpPr>
      <cdr:spPr>
        <a:xfrm>
          <a:off x="114300" y="38100"/>
          <a:ext cx="3114675" cy="447675"/>
        </a:xfrm>
        <a:prstGeom prst="rect">
          <a:avLst/>
        </a:prstGeom>
        <a:solidFill>
          <a:srgbClr val="FFFFFF"/>
        </a:solidFill>
        <a:ln w="25400" cmpd="sng">
          <a:noFill/>
        </a:ln>
      </cdr:spPr>
      <cdr:txBody>
        <a:bodyPr vertOverflow="clip" wrap="square" lIns="18288" tIns="0" rIns="0" bIns="0"/>
        <a:p>
          <a:pPr algn="ctr">
            <a:defRPr/>
          </a:pPr>
          <a:r>
            <a:rPr lang="en-US" cap="none" sz="1100" b="1" i="0" u="none" baseline="0">
              <a:solidFill>
                <a:srgbClr val="000000"/>
              </a:solidFill>
            </a:rPr>
            <a:t>Acciones que tomo la victima frente al Feminicidio y /o</a:t>
          </a:r>
          <a:r>
            <a:rPr lang="en-US" cap="none" sz="1100" b="1" i="0" u="none" baseline="0">
              <a:solidFill>
                <a:srgbClr val="000000"/>
              </a:solidFill>
            </a:rPr>
            <a:t> tentativa de feminicidio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-0.00325</cdr:y>
    </cdr:from>
    <cdr:to>
      <cdr:x>1</cdr:x>
      <cdr:y>0.14125</cdr:y>
    </cdr:to>
    <cdr:sp>
      <cdr:nvSpPr>
        <cdr:cNvPr id="1" name="1 Rectángulo"/>
        <cdr:cNvSpPr>
          <a:spLocks/>
        </cdr:cNvSpPr>
      </cdr:nvSpPr>
      <cdr:spPr>
        <a:xfrm>
          <a:off x="-9524" y="0"/>
          <a:ext cx="3371850" cy="295275"/>
        </a:xfrm>
        <a:prstGeom prst="rect">
          <a:avLst/>
        </a:prstGeom>
        <a:solidFill>
          <a:srgbClr val="FFFFFF"/>
        </a:solidFill>
        <a:ln w="25400" cmpd="sng">
          <a:noFill/>
        </a:ln>
      </cdr:spPr>
      <cdr:txBody>
        <a:bodyPr vertOverflow="clip" wrap="square" lIns="18288" tIns="0" rIns="0" bIns="0"/>
        <a:p>
          <a:pPr algn="ctr">
            <a:defRPr/>
          </a:pPr>
          <a:r>
            <a:rPr lang="en-US" cap="none" sz="1200" b="1" i="0" u="none" baseline="0">
              <a:solidFill>
                <a:srgbClr val="000000"/>
              </a:solidFill>
            </a:rPr>
            <a:t>Escenario</a:t>
          </a:r>
          <a:r>
            <a:rPr lang="en-US" cap="none" sz="1200" b="1" i="0" u="none" baseline="0">
              <a:solidFill>
                <a:srgbClr val="000000"/>
              </a:solidFill>
            </a:rPr>
            <a:t> del Feminicidio y/o Tentativa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0.03625</cdr:y>
    </cdr:from>
    <cdr:to>
      <cdr:x>0.98675</cdr:x>
      <cdr:y>0.1715</cdr:y>
    </cdr:to>
    <cdr:sp>
      <cdr:nvSpPr>
        <cdr:cNvPr id="1" name="1 Rectángulo"/>
        <cdr:cNvSpPr>
          <a:spLocks/>
        </cdr:cNvSpPr>
      </cdr:nvSpPr>
      <cdr:spPr>
        <a:xfrm>
          <a:off x="180975" y="104775"/>
          <a:ext cx="3228975" cy="390525"/>
        </a:xfrm>
        <a:prstGeom prst="rect">
          <a:avLst/>
        </a:prstGeom>
        <a:solidFill>
          <a:srgbClr val="CCC1DA"/>
        </a:solidFill>
        <a:ln w="12700" cmpd="sng">
          <a:solidFill>
            <a:srgbClr val="EAEAEA"/>
          </a:solidFill>
          <a:headEnd type="none"/>
          <a:tailEnd type="none"/>
        </a:ln>
      </cdr:spPr>
      <cdr:txBody>
        <a:bodyPr vertOverflow="clip" wrap="square" lIns="18288" tIns="0" rIns="0" bIns="0"/>
        <a:p>
          <a:pPr algn="ctr">
            <a:defRPr/>
          </a:pPr>
          <a:r>
            <a:rPr lang="en-US" cap="none" sz="1100" b="1" i="0" u="none" baseline="0">
              <a:solidFill>
                <a:srgbClr val="000000"/>
              </a:solidFill>
            </a:rPr>
            <a:t>Estado de la persona agresora después del hecho de feminicidio o tentativa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0.008</cdr:y>
    </cdr:from>
    <cdr:to>
      <cdr:x>0.979</cdr:x>
      <cdr:y>0.1535</cdr:y>
    </cdr:to>
    <cdr:sp>
      <cdr:nvSpPr>
        <cdr:cNvPr id="1" name="Rectángulo 1"/>
        <cdr:cNvSpPr>
          <a:spLocks/>
        </cdr:cNvSpPr>
      </cdr:nvSpPr>
      <cdr:spPr>
        <a:xfrm>
          <a:off x="47625" y="19050"/>
          <a:ext cx="3676650" cy="352425"/>
        </a:xfrm>
        <a:prstGeom prst="rect">
          <a:avLst/>
        </a:prstGeom>
        <a:noFill/>
        <a:ln w="12700" cmpd="sng">
          <a:noFill/>
        </a:ln>
      </cdr:spPr>
      <cdr:txBody>
        <a:bodyPr vertOverflow="clip" wrap="square" lIns="18288" tIns="0" rIns="0" bIns="0" anchor="ctr"/>
        <a:p>
          <a:pPr algn="ctr">
            <a:defRPr/>
          </a:pPr>
          <a:r>
            <a:rPr lang="en-US" cap="none" sz="1000" b="1" i="1" u="none" baseline="0">
              <a:solidFill>
                <a:srgbClr val="000000"/>
              </a:solidFill>
            </a:rPr>
            <a:t>Promedio</a:t>
          </a:r>
          <a:r>
            <a:rPr lang="en-US" cap="none" sz="1000" b="1" i="1" u="none" baseline="0">
              <a:solidFill>
                <a:srgbClr val="000000"/>
              </a:solidFill>
            </a:rPr>
            <a:t> mensual según año. 
</a:t>
          </a:r>
          <a:r>
            <a:rPr lang="en-US" cap="none" sz="1000" b="1" i="1" u="none" baseline="0">
              <a:solidFill>
                <a:srgbClr val="000000"/>
              </a:solidFill>
            </a:rPr>
            <a:t>Periodo 2009 -2014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258</xdr:row>
      <xdr:rowOff>19050</xdr:rowOff>
    </xdr:from>
    <xdr:to>
      <xdr:col>7</xdr:col>
      <xdr:colOff>28575</xdr:colOff>
      <xdr:row>261</xdr:row>
      <xdr:rowOff>161925</xdr:rowOff>
    </xdr:to>
    <xdr:pic>
      <xdr:nvPicPr>
        <xdr:cNvPr id="1" name="61 Imagen" descr="siluetas niños.jpg"/>
        <xdr:cNvPicPr preferRelativeResize="1">
          <a:picLocks noChangeAspect="1"/>
        </xdr:cNvPicPr>
      </xdr:nvPicPr>
      <xdr:blipFill>
        <a:blip r:embed="rId1"/>
        <a:stretch>
          <a:fillRect/>
        </a:stretch>
      </xdr:blipFill>
      <xdr:spPr>
        <a:xfrm>
          <a:off x="3257550" y="29794200"/>
          <a:ext cx="457200" cy="771525"/>
        </a:xfrm>
        <a:prstGeom prst="rect">
          <a:avLst/>
        </a:prstGeom>
        <a:noFill/>
        <a:ln w="9525" cmpd="sng">
          <a:noFill/>
        </a:ln>
      </xdr:spPr>
    </xdr:pic>
    <xdr:clientData/>
  </xdr:twoCellAnchor>
  <xdr:twoCellAnchor>
    <xdr:from>
      <xdr:col>15</xdr:col>
      <xdr:colOff>419100</xdr:colOff>
      <xdr:row>184</xdr:row>
      <xdr:rowOff>142875</xdr:rowOff>
    </xdr:from>
    <xdr:to>
      <xdr:col>20</xdr:col>
      <xdr:colOff>28575</xdr:colOff>
      <xdr:row>193</xdr:row>
      <xdr:rowOff>47625</xdr:rowOff>
    </xdr:to>
    <xdr:sp>
      <xdr:nvSpPr>
        <xdr:cNvPr id="2" name="27 Rectángulo"/>
        <xdr:cNvSpPr>
          <a:spLocks/>
        </xdr:cNvSpPr>
      </xdr:nvSpPr>
      <xdr:spPr>
        <a:xfrm>
          <a:off x="8258175" y="14230350"/>
          <a:ext cx="2219325" cy="1857375"/>
        </a:xfrm>
        <a:prstGeom prst="rect">
          <a:avLst/>
        </a:prstGeom>
        <a:solidFill>
          <a:srgbClr val="FFFFFF"/>
        </a:solidFill>
        <a:ln w="12700" cmpd="sng">
          <a:solidFill>
            <a:srgbClr val="C0504D"/>
          </a:solidFill>
          <a:headEnd type="none"/>
          <a:tailEnd type="none"/>
        </a:ln>
      </xdr:spPr>
      <xdr:txBody>
        <a:bodyPr vertOverflow="clip" wrap="square" lIns="36000" tIns="0" rIns="0" bIns="0"/>
        <a:p>
          <a:pPr algn="l">
            <a:defRPr/>
          </a:pPr>
          <a:r>
            <a:rPr lang="en-US" cap="none" sz="1050" b="1" i="0" u="none" baseline="0">
              <a:solidFill>
                <a:srgbClr val="993300"/>
              </a:solidFill>
            </a:rPr>
            <a:t>Regiones</a:t>
          </a:r>
          <a:r>
            <a:rPr lang="en-US" cap="none" sz="1050" b="1" i="0" u="none" baseline="0">
              <a:solidFill>
                <a:srgbClr val="993300"/>
              </a:solidFill>
            </a:rPr>
            <a:t> con mayor N</a:t>
          </a:r>
          <a:r>
            <a:rPr lang="en-US" cap="none" sz="1050" b="1" i="0" u="none" baseline="0">
              <a:solidFill>
                <a:srgbClr val="993300"/>
              </a:solidFill>
            </a:rPr>
            <a:t>° casos feminicidio y/o tentativas:
 Al año 2014: Ancash, Arequipa, Ayacucho, Cajamarca, Callao, Cusco, Huanuco, Junin, La Libertad, Lima, Loreto, Puno  y San Martin 
Acumulado (2009-2014): Lima, Ancash, Ayacucho, Cajamarca, Junín, Arequipa, Puno, Callao, Cusco, Huanuco, Ica, La Libertad, Pasco y Lambayeque.</a:t>
          </a:r>
        </a:p>
      </xdr:txBody>
    </xdr:sp>
    <xdr:clientData/>
  </xdr:twoCellAnchor>
  <xdr:twoCellAnchor editAs="oneCell">
    <xdr:from>
      <xdr:col>13</xdr:col>
      <xdr:colOff>76200</xdr:colOff>
      <xdr:row>184</xdr:row>
      <xdr:rowOff>47625</xdr:rowOff>
    </xdr:from>
    <xdr:to>
      <xdr:col>15</xdr:col>
      <xdr:colOff>257175</xdr:colOff>
      <xdr:row>192</xdr:row>
      <xdr:rowOff>133350</xdr:rowOff>
    </xdr:to>
    <xdr:pic>
      <xdr:nvPicPr>
        <xdr:cNvPr id="3" name="29 Imagen" descr="mapa.bmp"/>
        <xdr:cNvPicPr preferRelativeResize="1">
          <a:picLocks noChangeAspect="1"/>
        </xdr:cNvPicPr>
      </xdr:nvPicPr>
      <xdr:blipFill>
        <a:blip r:embed="rId2"/>
        <a:stretch>
          <a:fillRect/>
        </a:stretch>
      </xdr:blipFill>
      <xdr:spPr>
        <a:xfrm>
          <a:off x="6810375" y="14135100"/>
          <a:ext cx="1285875" cy="1866900"/>
        </a:xfrm>
        <a:prstGeom prst="rect">
          <a:avLst/>
        </a:prstGeom>
        <a:noFill/>
        <a:ln w="9525" cmpd="sng">
          <a:noFill/>
        </a:ln>
      </xdr:spPr>
    </xdr:pic>
    <xdr:clientData/>
  </xdr:twoCellAnchor>
  <xdr:twoCellAnchor>
    <xdr:from>
      <xdr:col>5</xdr:col>
      <xdr:colOff>209550</xdr:colOff>
      <xdr:row>211</xdr:row>
      <xdr:rowOff>200025</xdr:rowOff>
    </xdr:from>
    <xdr:to>
      <xdr:col>10</xdr:col>
      <xdr:colOff>295275</xdr:colOff>
      <xdr:row>224</xdr:row>
      <xdr:rowOff>209550</xdr:rowOff>
    </xdr:to>
    <xdr:sp>
      <xdr:nvSpPr>
        <xdr:cNvPr id="4" name="36 Rectángulo redondeado"/>
        <xdr:cNvSpPr>
          <a:spLocks/>
        </xdr:cNvSpPr>
      </xdr:nvSpPr>
      <xdr:spPr>
        <a:xfrm>
          <a:off x="2990850" y="19697700"/>
          <a:ext cx="2428875" cy="2619375"/>
        </a:xfrm>
        <a:prstGeom prst="roundRect">
          <a:avLst/>
        </a:prstGeom>
        <a:noFill/>
        <a:ln w="25400" cmpd="sng">
          <a:solidFill>
            <a:srgbClr val="403152"/>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5</xdr:col>
      <xdr:colOff>419100</xdr:colOff>
      <xdr:row>211</xdr:row>
      <xdr:rowOff>295275</xdr:rowOff>
    </xdr:from>
    <xdr:to>
      <xdr:col>6</xdr:col>
      <xdr:colOff>342900</xdr:colOff>
      <xdr:row>214</xdr:row>
      <xdr:rowOff>114300</xdr:rowOff>
    </xdr:to>
    <xdr:pic>
      <xdr:nvPicPr>
        <xdr:cNvPr id="5" name="38 Imagen" descr="siluetas niños.jpg"/>
        <xdr:cNvPicPr preferRelativeResize="1">
          <a:picLocks noChangeAspect="1"/>
        </xdr:cNvPicPr>
      </xdr:nvPicPr>
      <xdr:blipFill>
        <a:blip r:embed="rId3"/>
        <a:stretch>
          <a:fillRect/>
        </a:stretch>
      </xdr:blipFill>
      <xdr:spPr>
        <a:xfrm>
          <a:off x="3200400" y="19792950"/>
          <a:ext cx="371475" cy="619125"/>
        </a:xfrm>
        <a:prstGeom prst="rect">
          <a:avLst/>
        </a:prstGeom>
        <a:noFill/>
        <a:ln w="9525" cmpd="sng">
          <a:noFill/>
        </a:ln>
      </xdr:spPr>
    </xdr:pic>
    <xdr:clientData/>
  </xdr:twoCellAnchor>
  <xdr:twoCellAnchor editAs="oneCell">
    <xdr:from>
      <xdr:col>5</xdr:col>
      <xdr:colOff>419100</xdr:colOff>
      <xdr:row>220</xdr:row>
      <xdr:rowOff>0</xdr:rowOff>
    </xdr:from>
    <xdr:to>
      <xdr:col>6</xdr:col>
      <xdr:colOff>381000</xdr:colOff>
      <xdr:row>224</xdr:row>
      <xdr:rowOff>47625</xdr:rowOff>
    </xdr:to>
    <xdr:pic>
      <xdr:nvPicPr>
        <xdr:cNvPr id="6" name="39 Imagen" descr="siluetas4.jpg"/>
        <xdr:cNvPicPr preferRelativeResize="1">
          <a:picLocks noChangeAspect="1"/>
        </xdr:cNvPicPr>
      </xdr:nvPicPr>
      <xdr:blipFill>
        <a:blip r:embed="rId4"/>
        <a:stretch>
          <a:fillRect/>
        </a:stretch>
      </xdr:blipFill>
      <xdr:spPr>
        <a:xfrm>
          <a:off x="3200400" y="21383625"/>
          <a:ext cx="409575" cy="771525"/>
        </a:xfrm>
        <a:prstGeom prst="rect">
          <a:avLst/>
        </a:prstGeom>
        <a:noFill/>
        <a:ln w="9525" cmpd="sng">
          <a:noFill/>
        </a:ln>
      </xdr:spPr>
    </xdr:pic>
    <xdr:clientData/>
  </xdr:twoCellAnchor>
  <xdr:twoCellAnchor editAs="oneCell">
    <xdr:from>
      <xdr:col>5</xdr:col>
      <xdr:colOff>438150</xdr:colOff>
      <xdr:row>214</xdr:row>
      <xdr:rowOff>161925</xdr:rowOff>
    </xdr:from>
    <xdr:to>
      <xdr:col>6</xdr:col>
      <xdr:colOff>361950</xdr:colOff>
      <xdr:row>219</xdr:row>
      <xdr:rowOff>66675</xdr:rowOff>
    </xdr:to>
    <xdr:pic>
      <xdr:nvPicPr>
        <xdr:cNvPr id="7" name="40 Imagen" descr="SOMBRA PAREJA.jpg"/>
        <xdr:cNvPicPr preferRelativeResize="1">
          <a:picLocks noChangeAspect="1"/>
        </xdr:cNvPicPr>
      </xdr:nvPicPr>
      <xdr:blipFill>
        <a:blip r:embed="rId5"/>
        <a:stretch>
          <a:fillRect/>
        </a:stretch>
      </xdr:blipFill>
      <xdr:spPr>
        <a:xfrm>
          <a:off x="3219450" y="20459700"/>
          <a:ext cx="371475" cy="809625"/>
        </a:xfrm>
        <a:prstGeom prst="rect">
          <a:avLst/>
        </a:prstGeom>
        <a:noFill/>
        <a:ln w="9525" cmpd="sng">
          <a:noFill/>
        </a:ln>
      </xdr:spPr>
    </xdr:pic>
    <xdr:clientData/>
  </xdr:twoCellAnchor>
  <xdr:twoCellAnchor>
    <xdr:from>
      <xdr:col>12</xdr:col>
      <xdr:colOff>409575</xdr:colOff>
      <xdr:row>216</xdr:row>
      <xdr:rowOff>152400</xdr:rowOff>
    </xdr:from>
    <xdr:to>
      <xdr:col>18</xdr:col>
      <xdr:colOff>57150</xdr:colOff>
      <xdr:row>224</xdr:row>
      <xdr:rowOff>247650</xdr:rowOff>
    </xdr:to>
    <xdr:graphicFrame>
      <xdr:nvGraphicFramePr>
        <xdr:cNvPr id="8" name="51 Gráfico"/>
        <xdr:cNvGraphicFramePr/>
      </xdr:nvGraphicFramePr>
      <xdr:xfrm>
        <a:off x="6734175" y="20812125"/>
        <a:ext cx="2790825" cy="1543050"/>
      </xdr:xfrm>
      <a:graphic>
        <a:graphicData uri="http://schemas.openxmlformats.org/drawingml/2006/chart">
          <c:chart xmlns:c="http://schemas.openxmlformats.org/drawingml/2006/chart" r:id="rId6"/>
        </a:graphicData>
      </a:graphic>
    </xdr:graphicFrame>
    <xdr:clientData/>
  </xdr:twoCellAnchor>
  <xdr:twoCellAnchor>
    <xdr:from>
      <xdr:col>5</xdr:col>
      <xdr:colOff>200025</xdr:colOff>
      <xdr:row>278</xdr:row>
      <xdr:rowOff>19050</xdr:rowOff>
    </xdr:from>
    <xdr:to>
      <xdr:col>9</xdr:col>
      <xdr:colOff>180975</xdr:colOff>
      <xdr:row>292</xdr:row>
      <xdr:rowOff>142875</xdr:rowOff>
    </xdr:to>
    <xdr:sp>
      <xdr:nvSpPr>
        <xdr:cNvPr id="9" name="52 Rectángulo redondeado"/>
        <xdr:cNvSpPr>
          <a:spLocks/>
        </xdr:cNvSpPr>
      </xdr:nvSpPr>
      <xdr:spPr>
        <a:xfrm>
          <a:off x="2981325" y="34223325"/>
          <a:ext cx="1847850" cy="2867025"/>
        </a:xfrm>
        <a:prstGeom prst="roundRect">
          <a:avLst/>
        </a:prstGeom>
        <a:noFill/>
        <a:ln w="25400" cmpd="sng">
          <a:solidFill>
            <a:srgbClr val="00206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5</xdr:col>
      <xdr:colOff>428625</xdr:colOff>
      <xdr:row>281</xdr:row>
      <xdr:rowOff>104775</xdr:rowOff>
    </xdr:from>
    <xdr:to>
      <xdr:col>6</xdr:col>
      <xdr:colOff>400050</xdr:colOff>
      <xdr:row>286</xdr:row>
      <xdr:rowOff>9525</xdr:rowOff>
    </xdr:to>
    <xdr:pic>
      <xdr:nvPicPr>
        <xdr:cNvPr id="10" name="53 Imagen" descr="SOMBRA PAREJA.jpg"/>
        <xdr:cNvPicPr preferRelativeResize="1">
          <a:picLocks noChangeAspect="1"/>
        </xdr:cNvPicPr>
      </xdr:nvPicPr>
      <xdr:blipFill>
        <a:blip r:embed="rId7"/>
        <a:stretch>
          <a:fillRect/>
        </a:stretch>
      </xdr:blipFill>
      <xdr:spPr>
        <a:xfrm>
          <a:off x="3209925" y="35042475"/>
          <a:ext cx="419100" cy="809625"/>
        </a:xfrm>
        <a:prstGeom prst="rect">
          <a:avLst/>
        </a:prstGeom>
        <a:noFill/>
        <a:ln w="9525" cmpd="sng">
          <a:noFill/>
        </a:ln>
      </xdr:spPr>
    </xdr:pic>
    <xdr:clientData/>
  </xdr:twoCellAnchor>
  <xdr:twoCellAnchor editAs="oneCell">
    <xdr:from>
      <xdr:col>5</xdr:col>
      <xdr:colOff>428625</xdr:colOff>
      <xdr:row>278</xdr:row>
      <xdr:rowOff>114300</xdr:rowOff>
    </xdr:from>
    <xdr:to>
      <xdr:col>6</xdr:col>
      <xdr:colOff>428625</xdr:colOff>
      <xdr:row>281</xdr:row>
      <xdr:rowOff>114300</xdr:rowOff>
    </xdr:to>
    <xdr:pic>
      <xdr:nvPicPr>
        <xdr:cNvPr id="11" name="55 Imagen" descr="siluetas adolescentes hombres.jpg"/>
        <xdr:cNvPicPr preferRelativeResize="1">
          <a:picLocks noChangeAspect="1"/>
        </xdr:cNvPicPr>
      </xdr:nvPicPr>
      <xdr:blipFill>
        <a:blip r:embed="rId8"/>
        <a:stretch>
          <a:fillRect/>
        </a:stretch>
      </xdr:blipFill>
      <xdr:spPr>
        <a:xfrm>
          <a:off x="3209925" y="34318575"/>
          <a:ext cx="447675" cy="733425"/>
        </a:xfrm>
        <a:prstGeom prst="rect">
          <a:avLst/>
        </a:prstGeom>
        <a:noFill/>
        <a:ln w="9525" cmpd="sng">
          <a:noFill/>
        </a:ln>
      </xdr:spPr>
    </xdr:pic>
    <xdr:clientData/>
  </xdr:twoCellAnchor>
  <xdr:twoCellAnchor editAs="oneCell">
    <xdr:from>
      <xdr:col>6</xdr:col>
      <xdr:colOff>76200</xdr:colOff>
      <xdr:row>286</xdr:row>
      <xdr:rowOff>104775</xdr:rowOff>
    </xdr:from>
    <xdr:to>
      <xdr:col>6</xdr:col>
      <xdr:colOff>400050</xdr:colOff>
      <xdr:row>290</xdr:row>
      <xdr:rowOff>123825</xdr:rowOff>
    </xdr:to>
    <xdr:pic>
      <xdr:nvPicPr>
        <xdr:cNvPr id="12" name="56 Imagen" descr="silueta anciano.jpg"/>
        <xdr:cNvPicPr preferRelativeResize="1">
          <a:picLocks noChangeAspect="1"/>
        </xdr:cNvPicPr>
      </xdr:nvPicPr>
      <xdr:blipFill>
        <a:blip r:embed="rId9"/>
        <a:stretch>
          <a:fillRect/>
        </a:stretch>
      </xdr:blipFill>
      <xdr:spPr>
        <a:xfrm>
          <a:off x="3305175" y="35947350"/>
          <a:ext cx="323850" cy="742950"/>
        </a:xfrm>
        <a:prstGeom prst="rect">
          <a:avLst/>
        </a:prstGeom>
        <a:noFill/>
        <a:ln w="9525" cmpd="sng">
          <a:noFill/>
        </a:ln>
      </xdr:spPr>
    </xdr:pic>
    <xdr:clientData/>
  </xdr:twoCellAnchor>
  <xdr:twoCellAnchor editAs="oneCell">
    <xdr:from>
      <xdr:col>18</xdr:col>
      <xdr:colOff>266700</xdr:colOff>
      <xdr:row>211</xdr:row>
      <xdr:rowOff>0</xdr:rowOff>
    </xdr:from>
    <xdr:to>
      <xdr:col>20</xdr:col>
      <xdr:colOff>28575</xdr:colOff>
      <xdr:row>216</xdr:row>
      <xdr:rowOff>9525</xdr:rowOff>
    </xdr:to>
    <xdr:pic>
      <xdr:nvPicPr>
        <xdr:cNvPr id="13" name="57 Imagen" descr="silueta embarazo.jpg"/>
        <xdr:cNvPicPr preferRelativeResize="1">
          <a:picLocks noChangeAspect="1"/>
        </xdr:cNvPicPr>
      </xdr:nvPicPr>
      <xdr:blipFill>
        <a:blip r:embed="rId10"/>
        <a:stretch>
          <a:fillRect/>
        </a:stretch>
      </xdr:blipFill>
      <xdr:spPr>
        <a:xfrm>
          <a:off x="9734550" y="19497675"/>
          <a:ext cx="742950" cy="1171575"/>
        </a:xfrm>
        <a:prstGeom prst="rect">
          <a:avLst/>
        </a:prstGeom>
        <a:noFill/>
        <a:ln w="9525" cmpd="sng">
          <a:noFill/>
        </a:ln>
      </xdr:spPr>
    </xdr:pic>
    <xdr:clientData/>
  </xdr:twoCellAnchor>
  <xdr:twoCellAnchor editAs="oneCell">
    <xdr:from>
      <xdr:col>5</xdr:col>
      <xdr:colOff>85725</xdr:colOff>
      <xdr:row>256</xdr:row>
      <xdr:rowOff>0</xdr:rowOff>
    </xdr:from>
    <xdr:to>
      <xdr:col>6</xdr:col>
      <xdr:colOff>104775</xdr:colOff>
      <xdr:row>262</xdr:row>
      <xdr:rowOff>161925</xdr:rowOff>
    </xdr:to>
    <xdr:pic>
      <xdr:nvPicPr>
        <xdr:cNvPr id="14" name="59 Imagen" descr="silueta-de-padres-e-hijos.jpg"/>
        <xdr:cNvPicPr preferRelativeResize="1">
          <a:picLocks noChangeAspect="1"/>
        </xdr:cNvPicPr>
      </xdr:nvPicPr>
      <xdr:blipFill>
        <a:blip r:embed="rId11"/>
        <a:stretch>
          <a:fillRect/>
        </a:stretch>
      </xdr:blipFill>
      <xdr:spPr>
        <a:xfrm>
          <a:off x="2867025" y="29375100"/>
          <a:ext cx="466725" cy="1400175"/>
        </a:xfrm>
        <a:prstGeom prst="rect">
          <a:avLst/>
        </a:prstGeom>
        <a:noFill/>
        <a:ln w="9525" cmpd="sng">
          <a:noFill/>
        </a:ln>
      </xdr:spPr>
    </xdr:pic>
    <xdr:clientData/>
  </xdr:twoCellAnchor>
  <xdr:twoCellAnchor>
    <xdr:from>
      <xdr:col>8</xdr:col>
      <xdr:colOff>190500</xdr:colOff>
      <xdr:row>305</xdr:row>
      <xdr:rowOff>180975</xdr:rowOff>
    </xdr:from>
    <xdr:to>
      <xdr:col>18</xdr:col>
      <xdr:colOff>285750</xdr:colOff>
      <xdr:row>322</xdr:row>
      <xdr:rowOff>0</xdr:rowOff>
    </xdr:to>
    <xdr:graphicFrame>
      <xdr:nvGraphicFramePr>
        <xdr:cNvPr id="15" name="31 Gráfico"/>
        <xdr:cNvGraphicFramePr/>
      </xdr:nvGraphicFramePr>
      <xdr:xfrm>
        <a:off x="4371975" y="40147875"/>
        <a:ext cx="5381625" cy="3286125"/>
      </xdr:xfrm>
      <a:graphic>
        <a:graphicData uri="http://schemas.openxmlformats.org/drawingml/2006/chart">
          <c:chart xmlns:c="http://schemas.openxmlformats.org/drawingml/2006/chart" r:id="rId12"/>
        </a:graphicData>
      </a:graphic>
    </xdr:graphicFrame>
    <xdr:clientData/>
  </xdr:twoCellAnchor>
  <xdr:twoCellAnchor>
    <xdr:from>
      <xdr:col>4</xdr:col>
      <xdr:colOff>390525</xdr:colOff>
      <xdr:row>208</xdr:row>
      <xdr:rowOff>9525</xdr:rowOff>
    </xdr:from>
    <xdr:to>
      <xdr:col>7</xdr:col>
      <xdr:colOff>409575</xdr:colOff>
      <xdr:row>210</xdr:row>
      <xdr:rowOff>57150</xdr:rowOff>
    </xdr:to>
    <xdr:sp>
      <xdr:nvSpPr>
        <xdr:cNvPr id="16" name="32 Flecha curvada hacia la izquierda"/>
        <xdr:cNvSpPr>
          <a:spLocks/>
        </xdr:cNvSpPr>
      </xdr:nvSpPr>
      <xdr:spPr>
        <a:xfrm rot="16200000">
          <a:off x="2695575" y="18821400"/>
          <a:ext cx="1400175" cy="638175"/>
        </a:xfrm>
        <a:prstGeom prst="curvedLeftArrow">
          <a:avLst>
            <a:gd name="adj1" fmla="val 32259"/>
            <a:gd name="adj2" fmla="val 45564"/>
            <a:gd name="adj3" fmla="val -3949"/>
          </a:avLst>
        </a:prstGeom>
        <a:solidFill>
          <a:srgbClr val="C00000"/>
        </a:solidFill>
        <a:ln w="12700" cmpd="sng">
          <a:solidFill>
            <a:srgbClr val="EAEAEA"/>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5</xdr:col>
      <xdr:colOff>66675</xdr:colOff>
      <xdr:row>116</xdr:row>
      <xdr:rowOff>28575</xdr:rowOff>
    </xdr:from>
    <xdr:to>
      <xdr:col>12</xdr:col>
      <xdr:colOff>219075</xdr:colOff>
      <xdr:row>116</xdr:row>
      <xdr:rowOff>28575</xdr:rowOff>
    </xdr:to>
    <xdr:pic>
      <xdr:nvPicPr>
        <xdr:cNvPr id="17" name="Imagen 1" descr="logoMIMP "/>
        <xdr:cNvPicPr preferRelativeResize="1">
          <a:picLocks noChangeAspect="1"/>
        </xdr:cNvPicPr>
      </xdr:nvPicPr>
      <xdr:blipFill>
        <a:blip r:embed="rId13"/>
        <a:stretch>
          <a:fillRect/>
        </a:stretch>
      </xdr:blipFill>
      <xdr:spPr>
        <a:xfrm>
          <a:off x="2847975" y="762000"/>
          <a:ext cx="3695700" cy="0"/>
        </a:xfrm>
        <a:prstGeom prst="rect">
          <a:avLst/>
        </a:prstGeom>
        <a:noFill/>
        <a:ln w="9525" cmpd="sng">
          <a:noFill/>
        </a:ln>
      </xdr:spPr>
    </xdr:pic>
    <xdr:clientData/>
  </xdr:twoCellAnchor>
  <xdr:twoCellAnchor>
    <xdr:from>
      <xdr:col>5</xdr:col>
      <xdr:colOff>257175</xdr:colOff>
      <xdr:row>113</xdr:row>
      <xdr:rowOff>28575</xdr:rowOff>
    </xdr:from>
    <xdr:to>
      <xdr:col>10</xdr:col>
      <xdr:colOff>381000</xdr:colOff>
      <xdr:row>114</xdr:row>
      <xdr:rowOff>257175</xdr:rowOff>
    </xdr:to>
    <xdr:pic>
      <xdr:nvPicPr>
        <xdr:cNvPr id="18" name="Imagen 1" descr="logoMIMP "/>
        <xdr:cNvPicPr preferRelativeResize="1">
          <a:picLocks noChangeAspect="1"/>
        </xdr:cNvPicPr>
      </xdr:nvPicPr>
      <xdr:blipFill>
        <a:blip r:embed="rId13"/>
        <a:stretch>
          <a:fillRect/>
        </a:stretch>
      </xdr:blipFill>
      <xdr:spPr>
        <a:xfrm>
          <a:off x="3038475" y="38100"/>
          <a:ext cx="2466975" cy="419100"/>
        </a:xfrm>
        <a:prstGeom prst="rect">
          <a:avLst/>
        </a:prstGeom>
        <a:noFill/>
        <a:ln w="9525" cmpd="sng">
          <a:noFill/>
        </a:ln>
      </xdr:spPr>
    </xdr:pic>
    <xdr:clientData/>
  </xdr:twoCellAnchor>
  <xdr:twoCellAnchor editAs="oneCell">
    <xdr:from>
      <xdr:col>0</xdr:col>
      <xdr:colOff>400050</xdr:colOff>
      <xdr:row>389</xdr:row>
      <xdr:rowOff>123825</xdr:rowOff>
    </xdr:from>
    <xdr:to>
      <xdr:col>0</xdr:col>
      <xdr:colOff>895350</xdr:colOff>
      <xdr:row>393</xdr:row>
      <xdr:rowOff>0</xdr:rowOff>
    </xdr:to>
    <xdr:pic>
      <xdr:nvPicPr>
        <xdr:cNvPr id="19" name="41 Imagen" descr="porque las matan.jpg"/>
        <xdr:cNvPicPr preferRelativeResize="1">
          <a:picLocks noChangeAspect="1"/>
        </xdr:cNvPicPr>
      </xdr:nvPicPr>
      <xdr:blipFill>
        <a:blip r:embed="rId14"/>
        <a:stretch>
          <a:fillRect/>
        </a:stretch>
      </xdr:blipFill>
      <xdr:spPr>
        <a:xfrm>
          <a:off x="400050" y="58197750"/>
          <a:ext cx="495300" cy="600075"/>
        </a:xfrm>
        <a:prstGeom prst="rect">
          <a:avLst/>
        </a:prstGeom>
        <a:noFill/>
        <a:ln w="9525" cmpd="sng">
          <a:noFill/>
        </a:ln>
      </xdr:spPr>
    </xdr:pic>
    <xdr:clientData/>
  </xdr:twoCellAnchor>
  <xdr:twoCellAnchor>
    <xdr:from>
      <xdr:col>0</xdr:col>
      <xdr:colOff>161925</xdr:colOff>
      <xdr:row>394</xdr:row>
      <xdr:rowOff>38100</xdr:rowOff>
    </xdr:from>
    <xdr:to>
      <xdr:col>11</xdr:col>
      <xdr:colOff>257175</xdr:colOff>
      <xdr:row>402</xdr:row>
      <xdr:rowOff>104775</xdr:rowOff>
    </xdr:to>
    <xdr:sp>
      <xdr:nvSpPr>
        <xdr:cNvPr id="20" name="30 CuadroTexto"/>
        <xdr:cNvSpPr txBox="1">
          <a:spLocks noChangeArrowheads="1"/>
        </xdr:cNvSpPr>
      </xdr:nvSpPr>
      <xdr:spPr>
        <a:xfrm>
          <a:off x="161925" y="59016900"/>
          <a:ext cx="5819775" cy="1514475"/>
        </a:xfrm>
        <a:prstGeom prst="rect">
          <a:avLst/>
        </a:prstGeom>
        <a:solidFill>
          <a:srgbClr val="C6D9F1"/>
        </a:solidFill>
        <a:ln w="9525" cmpd="sng">
          <a:solidFill>
            <a:srgbClr val="D7E4BD"/>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CHIMBOTE:</a:t>
          </a:r>
          <a:r>
            <a:rPr lang="en-US" cap="none" sz="1100" b="0" i="1" u="none" baseline="0">
              <a:solidFill>
                <a:srgbClr val="000000"/>
              </a:solidFill>
              <a:latin typeface="Calibri"/>
              <a:ea typeface="Calibri"/>
              <a:cs typeface="Calibri"/>
            </a:rPr>
            <a:t> EN VISPERAS DE NAVIDAD MATAN A MADRE POR DEFENDER A HIJA.
</a:t>
          </a:r>
          <a:r>
            <a:rPr lang="en-US" cap="none" sz="1100" b="1" i="1" u="none" baseline="0">
              <a:solidFill>
                <a:srgbClr val="000000"/>
              </a:solidFill>
              <a:latin typeface="Calibri"/>
              <a:ea typeface="Calibri"/>
              <a:cs typeface="Calibri"/>
            </a:rPr>
            <a:t>HUACHIPA: </a:t>
          </a:r>
          <a:r>
            <a:rPr lang="en-US" cap="none" sz="1100" b="0" i="1" u="none" baseline="0">
              <a:solidFill>
                <a:srgbClr val="000000"/>
              </a:solidFill>
              <a:latin typeface="Calibri"/>
              <a:ea typeface="Calibri"/>
              <a:cs typeface="Calibri"/>
            </a:rPr>
            <a:t>JOVEN DE 19 AÑOS CONFESÓ HABER ASESINADO A MUJER</a:t>
          </a:r>
          <a:r>
            <a:rPr lang="en-US" cap="none" sz="1100" b="1" i="1" u="none" baseline="0">
              <a:solidFill>
                <a:srgbClr val="000000"/>
              </a:solidFill>
              <a:latin typeface="Calibri"/>
              <a:ea typeface="Calibri"/>
              <a:cs typeface="Calibri"/>
            </a:rPr>
            <a:t>.</a:t>
          </a:r>
          <a:r>
            <a:rPr lang="en-US" cap="none" sz="1100" b="0"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LAMBAYEQUE: </a:t>
          </a:r>
          <a:r>
            <a:rPr lang="en-US" cap="none" sz="1100" b="0" i="1" u="none" baseline="0">
              <a:solidFill>
                <a:srgbClr val="000000"/>
              </a:solidFill>
              <a:latin typeface="Calibri"/>
              <a:ea typeface="Calibri"/>
              <a:cs typeface="Calibri"/>
            </a:rPr>
            <a:t>ASESINA A SU CONVIVIENTE DE SEIS PUÑALADAS EN PRESENCIA DE SUS HIJOS.
</a:t>
          </a:r>
          <a:r>
            <a:rPr lang="en-US" cap="none" sz="1100" b="1" i="1" u="none" baseline="0">
              <a:solidFill>
                <a:srgbClr val="000000"/>
              </a:solidFill>
              <a:latin typeface="Calibri"/>
              <a:ea typeface="Calibri"/>
              <a:cs typeface="Calibri"/>
            </a:rPr>
            <a:t>MALA: </a:t>
          </a:r>
          <a:r>
            <a:rPr lang="en-US" cap="none" sz="1100" b="0" i="1" u="none" baseline="0">
              <a:solidFill>
                <a:srgbClr val="000000"/>
              </a:solidFill>
              <a:latin typeface="Calibri"/>
              <a:ea typeface="Calibri"/>
              <a:cs typeface="Calibri"/>
            </a:rPr>
            <a:t>POLICIA INVESTIGA MUERTE DE EMPRESARIA EN SU VIVIENDA.
</a:t>
          </a:r>
          <a:r>
            <a:rPr lang="en-US" cap="none" sz="1100" b="1" i="1" u="none" baseline="0">
              <a:solidFill>
                <a:srgbClr val="000000"/>
              </a:solidFill>
              <a:latin typeface="Calibri"/>
              <a:ea typeface="Calibri"/>
              <a:cs typeface="Calibri"/>
            </a:rPr>
            <a:t>SJL: </a:t>
          </a:r>
          <a:r>
            <a:rPr lang="en-US" cap="none" sz="1100" b="0" i="1" u="none" baseline="0">
              <a:solidFill>
                <a:srgbClr val="000000"/>
              </a:solidFill>
              <a:latin typeface="Calibri"/>
              <a:ea typeface="Calibri"/>
              <a:cs typeface="Calibri"/>
            </a:rPr>
            <a:t>CHOFER Y  COBRADORA MUEREN A BALAZOS DENTRO DEL CUSTER.
</a:t>
          </a:r>
          <a:r>
            <a:rPr lang="en-US" cap="none" sz="1100" b="1" i="1" u="none" baseline="0">
              <a:solidFill>
                <a:srgbClr val="000000"/>
              </a:solidFill>
              <a:latin typeface="Calibri"/>
              <a:ea typeface="Calibri"/>
              <a:cs typeface="Calibri"/>
            </a:rPr>
            <a:t>SMP: </a:t>
          </a:r>
          <a:r>
            <a:rPr lang="en-US" cap="none" sz="1100" b="0" i="1" u="none" baseline="0">
              <a:solidFill>
                <a:srgbClr val="000000"/>
              </a:solidFill>
              <a:latin typeface="Calibri"/>
              <a:ea typeface="Calibri"/>
              <a:cs typeface="Calibri"/>
            </a:rPr>
            <a:t>CELOSO MATA A PAREJA 15 AÑOS MENOR DE UN BALAZO EN EL PECHO.
</a:t>
          </a:r>
          <a:r>
            <a:rPr lang="en-US" cap="none" sz="1100" b="1" i="1" u="none" baseline="0">
              <a:solidFill>
                <a:srgbClr val="000000"/>
              </a:solidFill>
              <a:latin typeface="Calibri"/>
              <a:ea typeface="Calibri"/>
              <a:cs typeface="Calibri"/>
            </a:rPr>
            <a:t>SURCO: </a:t>
          </a:r>
          <a:r>
            <a:rPr lang="en-US" cap="none" sz="1100" b="0" i="1" u="none" baseline="0">
              <a:solidFill>
                <a:srgbClr val="000000"/>
              </a:solidFill>
              <a:latin typeface="Calibri"/>
              <a:ea typeface="Calibri"/>
              <a:cs typeface="Calibri"/>
            </a:rPr>
            <a:t>PNP BALEA ESPOSA Y CREYÉNDOLA MUERTA SE DISPARA EN LA CABEZA.
</a:t>
          </a:r>
          <a:r>
            <a:rPr lang="en-US" cap="none" sz="1100" b="1" i="1" u="none" baseline="0">
              <a:solidFill>
                <a:srgbClr val="000000"/>
              </a:solidFill>
              <a:latin typeface="Calibri"/>
              <a:ea typeface="Calibri"/>
              <a:cs typeface="Calibri"/>
            </a:rPr>
            <a:t>TACNA: </a:t>
          </a:r>
          <a:r>
            <a:rPr lang="en-US" cap="none" sz="1100" b="0" i="1" u="none" baseline="0">
              <a:solidFill>
                <a:srgbClr val="000000"/>
              </a:solidFill>
              <a:latin typeface="Calibri"/>
              <a:ea typeface="Calibri"/>
              <a:cs typeface="Calibri"/>
            </a:rPr>
            <a:t>MUJER ES ASESINADA CON UN MARTILLO Y UN CINCEL.</a:t>
          </a:r>
        </a:p>
      </xdr:txBody>
    </xdr:sp>
    <xdr:clientData/>
  </xdr:twoCellAnchor>
  <xdr:twoCellAnchor>
    <xdr:from>
      <xdr:col>13</xdr:col>
      <xdr:colOff>381000</xdr:colOff>
      <xdr:row>224</xdr:row>
      <xdr:rowOff>285750</xdr:rowOff>
    </xdr:from>
    <xdr:to>
      <xdr:col>19</xdr:col>
      <xdr:colOff>342900</xdr:colOff>
      <xdr:row>226</xdr:row>
      <xdr:rowOff>142875</xdr:rowOff>
    </xdr:to>
    <xdr:sp>
      <xdr:nvSpPr>
        <xdr:cNvPr id="21" name="29 CuadroTexto"/>
        <xdr:cNvSpPr txBox="1">
          <a:spLocks noChangeArrowheads="1"/>
        </xdr:cNvSpPr>
      </xdr:nvSpPr>
      <xdr:spPr>
        <a:xfrm>
          <a:off x="7115175" y="22431375"/>
          <a:ext cx="3143250" cy="390525"/>
        </a:xfrm>
        <a:prstGeom prst="rect">
          <a:avLst/>
        </a:prstGeom>
        <a:noFill/>
        <a:ln w="9525" cmpd="sng">
          <a:noFill/>
        </a:ln>
      </xdr:spPr>
      <xdr:txBody>
        <a:bodyPr vertOverflow="clip" wrap="square"/>
        <a:p>
          <a:pPr algn="ctr">
            <a:defRPr/>
          </a:pPr>
          <a:r>
            <a:rPr lang="en-US" cap="none" sz="1050" b="1" i="1" u="none" baseline="0">
              <a:solidFill>
                <a:srgbClr val="000000"/>
              </a:solidFill>
              <a:latin typeface="Calibri"/>
              <a:ea typeface="Calibri"/>
              <a:cs typeface="Calibri"/>
            </a:rPr>
            <a:t>Los porcentajes están</a:t>
          </a:r>
          <a:r>
            <a:rPr lang="en-US" cap="none" sz="1050" b="1" i="1" u="none" baseline="0">
              <a:solidFill>
                <a:srgbClr val="000000"/>
              </a:solidFill>
              <a:latin typeface="Calibri"/>
              <a:ea typeface="Calibri"/>
              <a:cs typeface="Calibri"/>
            </a:rPr>
            <a:t> referidos  al grupo de casos vinculados a una relación de pareja</a:t>
          </a:r>
        </a:p>
      </xdr:txBody>
    </xdr:sp>
    <xdr:clientData/>
  </xdr:twoCellAnchor>
  <xdr:twoCellAnchor>
    <xdr:from>
      <xdr:col>4</xdr:col>
      <xdr:colOff>314325</xdr:colOff>
      <xdr:row>276</xdr:row>
      <xdr:rowOff>219075</xdr:rowOff>
    </xdr:from>
    <xdr:to>
      <xdr:col>7</xdr:col>
      <xdr:colOff>123825</xdr:colOff>
      <xdr:row>277</xdr:row>
      <xdr:rowOff>47625</xdr:rowOff>
    </xdr:to>
    <xdr:sp>
      <xdr:nvSpPr>
        <xdr:cNvPr id="22" name="31 Flecha curvada hacia la izquierda"/>
        <xdr:cNvSpPr>
          <a:spLocks/>
        </xdr:cNvSpPr>
      </xdr:nvSpPr>
      <xdr:spPr>
        <a:xfrm rot="16200000">
          <a:off x="2619375" y="33670875"/>
          <a:ext cx="1190625" cy="476250"/>
        </a:xfrm>
        <a:prstGeom prst="curvedLeftArrow">
          <a:avLst>
            <a:gd name="adj1" fmla="val 28847"/>
            <a:gd name="adj2" fmla="val 44712"/>
            <a:gd name="adj3" fmla="val -3949"/>
          </a:avLst>
        </a:prstGeom>
        <a:solidFill>
          <a:srgbClr val="C00000"/>
        </a:solidFill>
        <a:ln w="12700" cmpd="sng">
          <a:solidFill>
            <a:srgbClr val="EAEAEA"/>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0</xdr:col>
      <xdr:colOff>552450</xdr:colOff>
      <xdr:row>293</xdr:row>
      <xdr:rowOff>0</xdr:rowOff>
    </xdr:from>
    <xdr:to>
      <xdr:col>8</xdr:col>
      <xdr:colOff>123825</xdr:colOff>
      <xdr:row>304</xdr:row>
      <xdr:rowOff>28575</xdr:rowOff>
    </xdr:to>
    <xdr:graphicFrame>
      <xdr:nvGraphicFramePr>
        <xdr:cNvPr id="23" name="34 Gráfico"/>
        <xdr:cNvGraphicFramePr/>
      </xdr:nvGraphicFramePr>
      <xdr:xfrm>
        <a:off x="552450" y="37204650"/>
        <a:ext cx="3752850" cy="2638425"/>
      </xdr:xfrm>
      <a:graphic>
        <a:graphicData uri="http://schemas.openxmlformats.org/drawingml/2006/chart">
          <c:chart xmlns:c="http://schemas.openxmlformats.org/drawingml/2006/chart" r:id="rId15"/>
        </a:graphicData>
      </a:graphic>
    </xdr:graphicFrame>
    <xdr:clientData/>
  </xdr:twoCellAnchor>
  <xdr:twoCellAnchor>
    <xdr:from>
      <xdr:col>11</xdr:col>
      <xdr:colOff>333375</xdr:colOff>
      <xdr:row>293</xdr:row>
      <xdr:rowOff>38100</xdr:rowOff>
    </xdr:from>
    <xdr:to>
      <xdr:col>19</xdr:col>
      <xdr:colOff>323850</xdr:colOff>
      <xdr:row>304</xdr:row>
      <xdr:rowOff>66675</xdr:rowOff>
    </xdr:to>
    <xdr:graphicFrame>
      <xdr:nvGraphicFramePr>
        <xdr:cNvPr id="24" name="35 Gráfico"/>
        <xdr:cNvGraphicFramePr/>
      </xdr:nvGraphicFramePr>
      <xdr:xfrm>
        <a:off x="6057900" y="37242750"/>
        <a:ext cx="4181475" cy="2638425"/>
      </xdr:xfrm>
      <a:graphic>
        <a:graphicData uri="http://schemas.openxmlformats.org/drawingml/2006/chart">
          <c:chart xmlns:c="http://schemas.openxmlformats.org/drawingml/2006/chart" r:id="rId16"/>
        </a:graphicData>
      </a:graphic>
    </xdr:graphicFrame>
    <xdr:clientData/>
  </xdr:twoCellAnchor>
  <xdr:twoCellAnchor>
    <xdr:from>
      <xdr:col>12</xdr:col>
      <xdr:colOff>76200</xdr:colOff>
      <xdr:row>390</xdr:row>
      <xdr:rowOff>95250</xdr:rowOff>
    </xdr:from>
    <xdr:to>
      <xdr:col>19</xdr:col>
      <xdr:colOff>466725</xdr:colOff>
      <xdr:row>402</xdr:row>
      <xdr:rowOff>171450</xdr:rowOff>
    </xdr:to>
    <xdr:graphicFrame>
      <xdr:nvGraphicFramePr>
        <xdr:cNvPr id="25" name="37 Gráfico"/>
        <xdr:cNvGraphicFramePr/>
      </xdr:nvGraphicFramePr>
      <xdr:xfrm>
        <a:off x="6400800" y="58350150"/>
        <a:ext cx="3981450" cy="2247900"/>
      </xdr:xfrm>
      <a:graphic>
        <a:graphicData uri="http://schemas.openxmlformats.org/drawingml/2006/chart">
          <c:chart xmlns:c="http://schemas.openxmlformats.org/drawingml/2006/chart" r:id="rId17"/>
        </a:graphicData>
      </a:graphic>
    </xdr:graphicFrame>
    <xdr:clientData/>
  </xdr:twoCellAnchor>
  <xdr:twoCellAnchor>
    <xdr:from>
      <xdr:col>12</xdr:col>
      <xdr:colOff>219075</xdr:colOff>
      <xdr:row>387</xdr:row>
      <xdr:rowOff>180975</xdr:rowOff>
    </xdr:from>
    <xdr:to>
      <xdr:col>19</xdr:col>
      <xdr:colOff>523875</xdr:colOff>
      <xdr:row>390</xdr:row>
      <xdr:rowOff>19050</xdr:rowOff>
    </xdr:to>
    <xdr:sp>
      <xdr:nvSpPr>
        <xdr:cNvPr id="26" name="38 Rectángulo"/>
        <xdr:cNvSpPr>
          <a:spLocks/>
        </xdr:cNvSpPr>
      </xdr:nvSpPr>
      <xdr:spPr>
        <a:xfrm>
          <a:off x="6543675" y="57892950"/>
          <a:ext cx="3895725" cy="381000"/>
        </a:xfrm>
        <a:prstGeom prst="rect">
          <a:avLst/>
        </a:prstGeom>
        <a:solidFill>
          <a:srgbClr val="E6E0EC"/>
        </a:solidFill>
        <a:ln w="12700" cmpd="sng">
          <a:solidFill>
            <a:srgbClr val="EAEAEA"/>
          </a:solidFill>
          <a:headEnd type="none"/>
          <a:tailEnd type="none"/>
        </a:ln>
      </xdr:spPr>
      <xdr:txBody>
        <a:bodyPr vertOverflow="clip" wrap="square" lIns="18288" tIns="0" rIns="0" bIns="0" anchor="ctr"/>
        <a:p>
          <a:pPr algn="ctr">
            <a:defRPr/>
          </a:pPr>
          <a:r>
            <a:rPr lang="en-US" cap="none" sz="1200" b="1" i="0" u="none" baseline="0">
              <a:solidFill>
                <a:srgbClr val="000000"/>
              </a:solidFill>
            </a:rPr>
            <a:t>Medidas</a:t>
          </a:r>
          <a:r>
            <a:rPr lang="en-US" cap="none" sz="1200" b="1" i="0" u="none" baseline="0">
              <a:solidFill>
                <a:srgbClr val="000000"/>
              </a:solidFill>
            </a:rPr>
            <a:t> que tomo la victima frente al feminicidio y 
</a:t>
          </a:r>
          <a:r>
            <a:rPr lang="en-US" cap="none" sz="1200" b="1" i="0" u="none" baseline="0">
              <a:solidFill>
                <a:srgbClr val="000000"/>
              </a:solidFill>
            </a:rPr>
            <a:t>tentativa de feminicidio</a:t>
          </a:r>
        </a:p>
      </xdr:txBody>
    </xdr:sp>
    <xdr:clientData/>
  </xdr:twoCellAnchor>
  <xdr:twoCellAnchor>
    <xdr:from>
      <xdr:col>6</xdr:col>
      <xdr:colOff>161925</xdr:colOff>
      <xdr:row>373</xdr:row>
      <xdr:rowOff>161925</xdr:rowOff>
    </xdr:from>
    <xdr:to>
      <xdr:col>12</xdr:col>
      <xdr:colOff>304800</xdr:colOff>
      <xdr:row>384</xdr:row>
      <xdr:rowOff>228600</xdr:rowOff>
    </xdr:to>
    <xdr:graphicFrame>
      <xdr:nvGraphicFramePr>
        <xdr:cNvPr id="27" name="39 Gráfico"/>
        <xdr:cNvGraphicFramePr/>
      </xdr:nvGraphicFramePr>
      <xdr:xfrm>
        <a:off x="3390900" y="54549675"/>
        <a:ext cx="3238500" cy="2486025"/>
      </xdr:xfrm>
      <a:graphic>
        <a:graphicData uri="http://schemas.openxmlformats.org/drawingml/2006/chart">
          <c:chart xmlns:c="http://schemas.openxmlformats.org/drawingml/2006/chart" r:id="rId18"/>
        </a:graphicData>
      </a:graphic>
    </xdr:graphicFrame>
    <xdr:clientData/>
  </xdr:twoCellAnchor>
  <xdr:twoCellAnchor>
    <xdr:from>
      <xdr:col>11</xdr:col>
      <xdr:colOff>180975</xdr:colOff>
      <xdr:row>382</xdr:row>
      <xdr:rowOff>180975</xdr:rowOff>
    </xdr:from>
    <xdr:to>
      <xdr:col>12</xdr:col>
      <xdr:colOff>314325</xdr:colOff>
      <xdr:row>388</xdr:row>
      <xdr:rowOff>19050</xdr:rowOff>
    </xdr:to>
    <xdr:sp>
      <xdr:nvSpPr>
        <xdr:cNvPr id="28" name="40 Flecha a la derecha con bandas"/>
        <xdr:cNvSpPr>
          <a:spLocks/>
        </xdr:cNvSpPr>
      </xdr:nvSpPr>
      <xdr:spPr>
        <a:xfrm rot="3568871">
          <a:off x="5905500" y="56626125"/>
          <a:ext cx="733425" cy="1285875"/>
        </a:xfrm>
        <a:custGeom>
          <a:pathLst>
            <a:path h="733425" w="1285599">
              <a:moveTo>
                <a:pt x="0" y="183356"/>
              </a:moveTo>
              <a:lnTo>
                <a:pt x="22920" y="183356"/>
              </a:lnTo>
              <a:lnTo>
                <a:pt x="22920" y="550069"/>
              </a:lnTo>
              <a:lnTo>
                <a:pt x="0" y="550069"/>
              </a:lnTo>
              <a:lnTo>
                <a:pt x="0" y="183356"/>
              </a:lnTo>
              <a:close/>
              <a:moveTo>
                <a:pt x="0" y="183356"/>
              </a:moveTo>
              <a:lnTo>
                <a:pt x="45839" y="183356"/>
              </a:lnTo>
              <a:lnTo>
                <a:pt x="91678" y="183356"/>
              </a:lnTo>
              <a:lnTo>
                <a:pt x="91678" y="550069"/>
              </a:lnTo>
              <a:lnTo>
                <a:pt x="45839" y="550069"/>
              </a:lnTo>
              <a:close/>
              <a:moveTo>
                <a:pt x="45839" y="550069"/>
              </a:moveTo>
              <a:lnTo>
                <a:pt x="45839" y="183356"/>
              </a:lnTo>
              <a:lnTo>
                <a:pt x="114598" y="183356"/>
              </a:lnTo>
              <a:lnTo>
                <a:pt x="918887" y="183356"/>
              </a:lnTo>
              <a:lnTo>
                <a:pt x="918887" y="0"/>
              </a:lnTo>
              <a:lnTo>
                <a:pt x="1285599" y="366713"/>
              </a:lnTo>
              <a:lnTo>
                <a:pt x="918887" y="733425"/>
              </a:lnTo>
              <a:lnTo>
                <a:pt x="918887" y="550069"/>
              </a:lnTo>
              <a:close/>
            </a:path>
          </a:pathLst>
        </a:custGeom>
        <a:solidFill>
          <a:srgbClr val="17375E"/>
        </a:solidFill>
        <a:ln w="12700" cmpd="sng">
          <a:solidFill>
            <a:srgbClr val="EAEAEA"/>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14</xdr:col>
      <xdr:colOff>161925</xdr:colOff>
      <xdr:row>238</xdr:row>
      <xdr:rowOff>142875</xdr:rowOff>
    </xdr:from>
    <xdr:to>
      <xdr:col>19</xdr:col>
      <xdr:colOff>390525</xdr:colOff>
      <xdr:row>249</xdr:row>
      <xdr:rowOff>47625</xdr:rowOff>
    </xdr:to>
    <xdr:graphicFrame>
      <xdr:nvGraphicFramePr>
        <xdr:cNvPr id="29" name="41 Gráfico"/>
        <xdr:cNvGraphicFramePr/>
      </xdr:nvGraphicFramePr>
      <xdr:xfrm>
        <a:off x="7486650" y="25888950"/>
        <a:ext cx="2819400" cy="2009775"/>
      </xdr:xfrm>
      <a:graphic>
        <a:graphicData uri="http://schemas.openxmlformats.org/drawingml/2006/chart">
          <c:chart xmlns:c="http://schemas.openxmlformats.org/drawingml/2006/chart" r:id="rId19"/>
        </a:graphicData>
      </a:graphic>
    </xdr:graphicFrame>
    <xdr:clientData/>
  </xdr:twoCellAnchor>
  <xdr:twoCellAnchor>
    <xdr:from>
      <xdr:col>13</xdr:col>
      <xdr:colOff>285750</xdr:colOff>
      <xdr:row>196</xdr:row>
      <xdr:rowOff>171450</xdr:rowOff>
    </xdr:from>
    <xdr:to>
      <xdr:col>19</xdr:col>
      <xdr:colOff>409575</xdr:colOff>
      <xdr:row>208</xdr:row>
      <xdr:rowOff>28575</xdr:rowOff>
    </xdr:to>
    <xdr:graphicFrame>
      <xdr:nvGraphicFramePr>
        <xdr:cNvPr id="30" name="45 Gráfico"/>
        <xdr:cNvGraphicFramePr/>
      </xdr:nvGraphicFramePr>
      <xdr:xfrm>
        <a:off x="7019925" y="16821150"/>
        <a:ext cx="3305175" cy="2057400"/>
      </xdr:xfrm>
      <a:graphic>
        <a:graphicData uri="http://schemas.openxmlformats.org/drawingml/2006/chart">
          <c:chart xmlns:c="http://schemas.openxmlformats.org/drawingml/2006/chart" r:id="rId20"/>
        </a:graphicData>
      </a:graphic>
    </xdr:graphicFrame>
    <xdr:clientData/>
  </xdr:twoCellAnchor>
  <xdr:twoCellAnchor>
    <xdr:from>
      <xdr:col>0</xdr:col>
      <xdr:colOff>38100</xdr:colOff>
      <xdr:row>263</xdr:row>
      <xdr:rowOff>66675</xdr:rowOff>
    </xdr:from>
    <xdr:to>
      <xdr:col>4</xdr:col>
      <xdr:colOff>200025</xdr:colOff>
      <xdr:row>264</xdr:row>
      <xdr:rowOff>161925</xdr:rowOff>
    </xdr:to>
    <xdr:sp>
      <xdr:nvSpPr>
        <xdr:cNvPr id="31" name="1 Rectángulo"/>
        <xdr:cNvSpPr>
          <a:spLocks/>
        </xdr:cNvSpPr>
      </xdr:nvSpPr>
      <xdr:spPr>
        <a:xfrm>
          <a:off x="38100" y="30918150"/>
          <a:ext cx="2466975" cy="342900"/>
        </a:xfrm>
        <a:prstGeom prst="rect">
          <a:avLst/>
        </a:prstGeom>
        <a:solidFill>
          <a:srgbClr val="FFFFFF"/>
        </a:solidFill>
        <a:ln w="25400" cmpd="sng">
          <a:noFill/>
        </a:ln>
      </xdr:spPr>
      <xdr:txBody>
        <a:bodyPr vertOverflow="clip" wrap="square" lIns="18288" tIns="0" rIns="0" bIns="0"/>
        <a:p>
          <a:pPr algn="ctr">
            <a:defRPr/>
          </a:pPr>
          <a:r>
            <a:rPr lang="en-US" cap="none" sz="1100" b="1" i="0" u="none" baseline="0">
              <a:solidFill>
                <a:srgbClr val="000000"/>
              </a:solidFill>
            </a:rPr>
            <a:t>Número de hijos de la persona victima de feminicidio/</a:t>
          </a:r>
          <a:r>
            <a:rPr lang="en-US" cap="none" sz="1100" b="1" i="0" u="none" baseline="0">
              <a:solidFill>
                <a:srgbClr val="000000"/>
              </a:solidFill>
            </a:rPr>
            <a:t>tentativa de feminicidio</a:t>
          </a:r>
        </a:p>
      </xdr:txBody>
    </xdr:sp>
    <xdr:clientData/>
  </xdr:twoCellAnchor>
  <xdr:twoCellAnchor>
    <xdr:from>
      <xdr:col>13</xdr:col>
      <xdr:colOff>171450</xdr:colOff>
      <xdr:row>325</xdr:row>
      <xdr:rowOff>190500</xdr:rowOff>
    </xdr:from>
    <xdr:to>
      <xdr:col>19</xdr:col>
      <xdr:colOff>457200</xdr:colOff>
      <xdr:row>337</xdr:row>
      <xdr:rowOff>180975</xdr:rowOff>
    </xdr:to>
    <xdr:graphicFrame>
      <xdr:nvGraphicFramePr>
        <xdr:cNvPr id="32" name="Gráfico 1"/>
        <xdr:cNvGraphicFramePr/>
      </xdr:nvGraphicFramePr>
      <xdr:xfrm>
        <a:off x="6905625" y="44453175"/>
        <a:ext cx="3467100" cy="2914650"/>
      </xdr:xfrm>
      <a:graphic>
        <a:graphicData uri="http://schemas.openxmlformats.org/drawingml/2006/chart">
          <c:chart xmlns:c="http://schemas.openxmlformats.org/drawingml/2006/chart" r:id="rId21"/>
        </a:graphicData>
      </a:graphic>
    </xdr:graphicFrame>
    <xdr:clientData/>
  </xdr:twoCellAnchor>
  <xdr:twoCellAnchor>
    <xdr:from>
      <xdr:col>3</xdr:col>
      <xdr:colOff>66675</xdr:colOff>
      <xdr:row>141</xdr:row>
      <xdr:rowOff>76200</xdr:rowOff>
    </xdr:from>
    <xdr:to>
      <xdr:col>11</xdr:col>
      <xdr:colOff>47625</xdr:colOff>
      <xdr:row>151</xdr:row>
      <xdr:rowOff>104775</xdr:rowOff>
    </xdr:to>
    <xdr:graphicFrame>
      <xdr:nvGraphicFramePr>
        <xdr:cNvPr id="33" name="Gráfico 1"/>
        <xdr:cNvGraphicFramePr/>
      </xdr:nvGraphicFramePr>
      <xdr:xfrm>
        <a:off x="1962150" y="6219825"/>
        <a:ext cx="3810000" cy="2390775"/>
      </xdr:xfrm>
      <a:graphic>
        <a:graphicData uri="http://schemas.openxmlformats.org/drawingml/2006/chart">
          <c:chart xmlns:c="http://schemas.openxmlformats.org/drawingml/2006/chart" r:id="rId22"/>
        </a:graphicData>
      </a:graphic>
    </xdr:graphicFrame>
    <xdr:clientData/>
  </xdr:twoCellAnchor>
  <xdr:twoCellAnchor>
    <xdr:from>
      <xdr:col>12</xdr:col>
      <xdr:colOff>323850</xdr:colOff>
      <xdr:row>226</xdr:row>
      <xdr:rowOff>133350</xdr:rowOff>
    </xdr:from>
    <xdr:to>
      <xdr:col>19</xdr:col>
      <xdr:colOff>409575</xdr:colOff>
      <xdr:row>235</xdr:row>
      <xdr:rowOff>0</xdr:rowOff>
    </xdr:to>
    <xdr:graphicFrame>
      <xdr:nvGraphicFramePr>
        <xdr:cNvPr id="34" name="Gráfico 3"/>
        <xdr:cNvGraphicFramePr/>
      </xdr:nvGraphicFramePr>
      <xdr:xfrm>
        <a:off x="6648450" y="22812375"/>
        <a:ext cx="3676650" cy="2209800"/>
      </xdr:xfrm>
      <a:graphic>
        <a:graphicData uri="http://schemas.openxmlformats.org/drawingml/2006/chart">
          <c:chart xmlns:c="http://schemas.openxmlformats.org/drawingml/2006/chart" r:id="rId23"/>
        </a:graphicData>
      </a:graphic>
    </xdr:graphicFrame>
    <xdr:clientData/>
  </xdr:twoCellAnchor>
  <xdr:twoCellAnchor>
    <xdr:from>
      <xdr:col>0</xdr:col>
      <xdr:colOff>66675</xdr:colOff>
      <xdr:row>264</xdr:row>
      <xdr:rowOff>171450</xdr:rowOff>
    </xdr:from>
    <xdr:to>
      <xdr:col>5</xdr:col>
      <xdr:colOff>314325</xdr:colOff>
      <xdr:row>273</xdr:row>
      <xdr:rowOff>9525</xdr:rowOff>
    </xdr:to>
    <xdr:graphicFrame>
      <xdr:nvGraphicFramePr>
        <xdr:cNvPr id="35" name="Gráfico 4"/>
        <xdr:cNvGraphicFramePr/>
      </xdr:nvGraphicFramePr>
      <xdr:xfrm>
        <a:off x="66675" y="31270575"/>
        <a:ext cx="3028950" cy="1743075"/>
      </xdr:xfrm>
      <a:graphic>
        <a:graphicData uri="http://schemas.openxmlformats.org/drawingml/2006/chart">
          <c:chart xmlns:c="http://schemas.openxmlformats.org/drawingml/2006/chart" r:id="rId24"/>
        </a:graphicData>
      </a:graphic>
    </xdr:graphicFrame>
    <xdr:clientData/>
  </xdr:twoCellAnchor>
  <xdr:twoCellAnchor>
    <xdr:from>
      <xdr:col>8</xdr:col>
      <xdr:colOff>228600</xdr:colOff>
      <xdr:row>228</xdr:row>
      <xdr:rowOff>180975</xdr:rowOff>
    </xdr:from>
    <xdr:to>
      <xdr:col>12</xdr:col>
      <xdr:colOff>381000</xdr:colOff>
      <xdr:row>233</xdr:row>
      <xdr:rowOff>152400</xdr:rowOff>
    </xdr:to>
    <xdr:grpSp>
      <xdr:nvGrpSpPr>
        <xdr:cNvPr id="36" name="Grupo 5"/>
        <xdr:cNvGrpSpPr>
          <a:grpSpLocks/>
        </xdr:cNvGrpSpPr>
      </xdr:nvGrpSpPr>
      <xdr:grpSpPr>
        <a:xfrm>
          <a:off x="4410075" y="23221950"/>
          <a:ext cx="2295525" cy="1552575"/>
          <a:chOff x="4329834" y="23194817"/>
          <a:chExt cx="2298989" cy="1145597"/>
        </a:xfrm>
        <a:solidFill>
          <a:srgbClr val="FFFFFF"/>
        </a:solidFill>
      </xdr:grpSpPr>
      <xdr:pic>
        <xdr:nvPicPr>
          <xdr:cNvPr id="38" name="58 Imagen" descr="siluetas-de-parejas.jpg"/>
          <xdr:cNvPicPr preferRelativeResize="1">
            <a:picLocks noChangeAspect="1"/>
          </xdr:cNvPicPr>
        </xdr:nvPicPr>
        <xdr:blipFill>
          <a:blip r:embed="rId25"/>
          <a:srcRect r="70249" b="46716"/>
          <a:stretch>
            <a:fillRect/>
          </a:stretch>
        </xdr:blipFill>
        <xdr:spPr>
          <a:xfrm>
            <a:off x="4520075" y="23404461"/>
            <a:ext cx="532791" cy="74521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U470"/>
  <sheetViews>
    <sheetView showGridLines="0" tabSelected="1" view="pageBreakPreview" zoomScaleSheetLayoutView="100" zoomScalePageLayoutView="0" workbookViewId="0" topLeftCell="A114">
      <selection activeCell="B153" sqref="B153"/>
    </sheetView>
  </sheetViews>
  <sheetFormatPr defaultColWidth="11.421875" defaultRowHeight="12.75"/>
  <cols>
    <col min="1" max="1" width="14.8515625" style="1" bestFit="1" customWidth="1"/>
    <col min="2" max="2" width="6.8515625" style="1" customWidth="1"/>
    <col min="3" max="3" width="6.7109375" style="1" customWidth="1"/>
    <col min="4" max="4" width="6.140625" style="1" customWidth="1"/>
    <col min="5" max="5" width="7.140625" style="1" customWidth="1"/>
    <col min="6" max="6" width="6.7109375" style="1" customWidth="1"/>
    <col min="7" max="7" width="6.8515625" style="1" customWidth="1"/>
    <col min="8" max="8" width="7.421875" style="1" customWidth="1"/>
    <col min="9" max="9" width="7.00390625" style="1" customWidth="1"/>
    <col min="10" max="10" width="7.140625" style="1" customWidth="1"/>
    <col min="11" max="12" width="9.00390625" style="1" customWidth="1"/>
    <col min="13" max="13" width="6.140625" style="1" customWidth="1"/>
    <col min="14" max="14" width="8.8515625" style="1" customWidth="1"/>
    <col min="15" max="15" width="7.7109375" style="1" customWidth="1"/>
    <col min="16" max="16" width="7.8515625" style="1" customWidth="1"/>
    <col min="17" max="18" width="8.28125" style="1" customWidth="1"/>
    <col min="19" max="19" width="6.7109375" style="1" customWidth="1"/>
    <col min="20" max="20" width="8.00390625" style="1" customWidth="1"/>
    <col min="21" max="21" width="0.9921875" style="1" customWidth="1"/>
    <col min="22" max="22" width="1.28515625" style="1" customWidth="1"/>
    <col min="23" max="16384" width="11.421875" style="1" customWidth="1"/>
  </cols>
  <sheetData>
    <row r="1" spans="1:21" ht="63" hidden="1">
      <c r="A1" s="1" t="s">
        <v>0</v>
      </c>
      <c r="B1" s="1" t="s">
        <v>97</v>
      </c>
      <c r="C1" s="1" t="s">
        <v>0</v>
      </c>
      <c r="D1" s="1" t="s">
        <v>97</v>
      </c>
      <c r="G1" s="1" t="s">
        <v>294</v>
      </c>
      <c r="H1" s="1" t="s">
        <v>0</v>
      </c>
      <c r="I1" s="1" t="s">
        <v>294</v>
      </c>
      <c r="J1" s="1" t="s">
        <v>0</v>
      </c>
      <c r="M1" s="1" t="s">
        <v>5</v>
      </c>
      <c r="N1" s="1" t="s">
        <v>0</v>
      </c>
      <c r="P1" s="1" t="s">
        <v>5</v>
      </c>
      <c r="Q1" s="1" t="s">
        <v>0</v>
      </c>
      <c r="R1" s="1" t="s">
        <v>0</v>
      </c>
      <c r="T1" s="1" t="s">
        <v>148</v>
      </c>
      <c r="U1" s="1" t="s">
        <v>0</v>
      </c>
    </row>
    <row r="2" spans="1:21" ht="15.75" hidden="1">
      <c r="A2" s="1">
        <v>1</v>
      </c>
      <c r="B2" s="1">
        <v>1</v>
      </c>
      <c r="C2" s="1">
        <v>2</v>
      </c>
      <c r="D2" s="1">
        <v>1</v>
      </c>
      <c r="G2" s="182">
        <v>1</v>
      </c>
      <c r="H2" s="1">
        <v>1</v>
      </c>
      <c r="I2" s="1" t="s">
        <v>59</v>
      </c>
      <c r="J2" s="1">
        <v>2</v>
      </c>
      <c r="M2" s="1">
        <v>1</v>
      </c>
      <c r="N2" s="1">
        <v>1</v>
      </c>
      <c r="P2" s="1">
        <v>1</v>
      </c>
      <c r="Q2" s="1">
        <v>2</v>
      </c>
      <c r="R2" s="1">
        <v>1</v>
      </c>
      <c r="T2" s="1">
        <v>1</v>
      </c>
      <c r="U2" s="1">
        <v>1</v>
      </c>
    </row>
    <row r="3" spans="1:21" ht="63" hidden="1">
      <c r="A3" s="1" t="s">
        <v>0</v>
      </c>
      <c r="B3" s="1" t="s">
        <v>97</v>
      </c>
      <c r="C3" s="1" t="s">
        <v>0</v>
      </c>
      <c r="D3" s="1" t="s">
        <v>97</v>
      </c>
      <c r="G3" s="1" t="s">
        <v>294</v>
      </c>
      <c r="H3" s="1" t="s">
        <v>0</v>
      </c>
      <c r="I3" s="1" t="s">
        <v>294</v>
      </c>
      <c r="J3" s="1" t="s">
        <v>0</v>
      </c>
      <c r="M3" s="1" t="s">
        <v>5</v>
      </c>
      <c r="N3" s="1" t="s">
        <v>0</v>
      </c>
      <c r="P3" s="1" t="s">
        <v>5</v>
      </c>
      <c r="Q3" s="1" t="s">
        <v>0</v>
      </c>
      <c r="R3" s="1" t="s">
        <v>0</v>
      </c>
      <c r="T3" s="1" t="s">
        <v>148</v>
      </c>
      <c r="U3" s="1" t="s">
        <v>0</v>
      </c>
    </row>
    <row r="4" spans="1:21" ht="15.75" hidden="1">
      <c r="A4" s="1">
        <v>1</v>
      </c>
      <c r="B4" s="1">
        <v>2</v>
      </c>
      <c r="C4" s="1">
        <v>2</v>
      </c>
      <c r="D4" s="1">
        <v>2</v>
      </c>
      <c r="G4" s="1" t="s">
        <v>60</v>
      </c>
      <c r="H4" s="1">
        <v>1</v>
      </c>
      <c r="I4" s="1" t="s">
        <v>60</v>
      </c>
      <c r="J4" s="1">
        <v>2</v>
      </c>
      <c r="M4" s="1">
        <v>2</v>
      </c>
      <c r="N4" s="1">
        <v>1</v>
      </c>
      <c r="P4" s="1">
        <v>2</v>
      </c>
      <c r="Q4" s="1">
        <v>2</v>
      </c>
      <c r="R4" s="1">
        <v>1</v>
      </c>
      <c r="T4" s="1">
        <v>2</v>
      </c>
      <c r="U4" s="1">
        <v>1</v>
      </c>
    </row>
    <row r="5" spans="1:21" ht="63" hidden="1">
      <c r="A5" s="1" t="s">
        <v>0</v>
      </c>
      <c r="B5" s="1" t="s">
        <v>97</v>
      </c>
      <c r="C5" s="1" t="s">
        <v>0</v>
      </c>
      <c r="D5" s="1" t="s">
        <v>97</v>
      </c>
      <c r="G5" s="1" t="s">
        <v>294</v>
      </c>
      <c r="H5" s="1" t="s">
        <v>0</v>
      </c>
      <c r="I5" s="1" t="s">
        <v>294</v>
      </c>
      <c r="J5" s="1" t="s">
        <v>0</v>
      </c>
      <c r="M5" s="1" t="s">
        <v>5</v>
      </c>
      <c r="N5" s="1" t="s">
        <v>0</v>
      </c>
      <c r="P5" s="1" t="s">
        <v>5</v>
      </c>
      <c r="Q5" s="1" t="s">
        <v>0</v>
      </c>
      <c r="R5" s="1" t="s">
        <v>0</v>
      </c>
      <c r="T5" s="1" t="s">
        <v>148</v>
      </c>
      <c r="U5" s="1" t="s">
        <v>0</v>
      </c>
    </row>
    <row r="6" spans="1:21" ht="15.75" hidden="1">
      <c r="A6" s="1">
        <v>1</v>
      </c>
      <c r="B6" s="1">
        <v>3</v>
      </c>
      <c r="C6" s="1">
        <v>2</v>
      </c>
      <c r="D6" s="1">
        <v>3</v>
      </c>
      <c r="G6" s="1" t="s">
        <v>61</v>
      </c>
      <c r="H6" s="1">
        <v>1</v>
      </c>
      <c r="I6" s="1" t="s">
        <v>61</v>
      </c>
      <c r="J6" s="1">
        <v>2</v>
      </c>
      <c r="M6" s="1">
        <v>3</v>
      </c>
      <c r="N6" s="1">
        <v>1</v>
      </c>
      <c r="P6" s="1">
        <v>3</v>
      </c>
      <c r="Q6" s="1">
        <v>2</v>
      </c>
      <c r="R6" s="1">
        <v>1</v>
      </c>
      <c r="T6" s="1">
        <v>3</v>
      </c>
      <c r="U6" s="1">
        <v>1</v>
      </c>
    </row>
    <row r="7" spans="1:21" ht="63" hidden="1">
      <c r="A7" s="1" t="s">
        <v>0</v>
      </c>
      <c r="B7" s="1" t="s">
        <v>97</v>
      </c>
      <c r="C7" s="1" t="s">
        <v>0</v>
      </c>
      <c r="D7" s="1" t="s">
        <v>97</v>
      </c>
      <c r="G7" s="1" t="s">
        <v>294</v>
      </c>
      <c r="H7" s="1" t="s">
        <v>0</v>
      </c>
      <c r="I7" s="1" t="s">
        <v>294</v>
      </c>
      <c r="J7" s="1" t="s">
        <v>0</v>
      </c>
      <c r="M7" s="1" t="s">
        <v>5</v>
      </c>
      <c r="N7" s="1" t="s">
        <v>0</v>
      </c>
      <c r="P7" s="1" t="s">
        <v>5</v>
      </c>
      <c r="Q7" s="1" t="s">
        <v>0</v>
      </c>
      <c r="R7" s="1" t="s">
        <v>0</v>
      </c>
      <c r="T7" s="1" t="s">
        <v>148</v>
      </c>
      <c r="U7" s="1" t="s">
        <v>0</v>
      </c>
    </row>
    <row r="8" spans="1:21" ht="15.75" hidden="1">
      <c r="A8" s="1">
        <v>1</v>
      </c>
      <c r="B8" s="1">
        <v>4</v>
      </c>
      <c r="C8" s="1">
        <v>2</v>
      </c>
      <c r="D8" s="1">
        <v>4</v>
      </c>
      <c r="G8" s="1" t="s">
        <v>62</v>
      </c>
      <c r="H8" s="1">
        <v>1</v>
      </c>
      <c r="I8" s="1" t="s">
        <v>62</v>
      </c>
      <c r="J8" s="1">
        <v>2</v>
      </c>
      <c r="M8" s="1">
        <v>4</v>
      </c>
      <c r="N8" s="1">
        <v>1</v>
      </c>
      <c r="P8" s="1">
        <v>4</v>
      </c>
      <c r="Q8" s="1">
        <v>2</v>
      </c>
      <c r="R8" s="1">
        <v>1</v>
      </c>
      <c r="T8" s="1">
        <v>4</v>
      </c>
      <c r="U8" s="1">
        <v>1</v>
      </c>
    </row>
    <row r="9" spans="1:21" ht="63" hidden="1">
      <c r="A9" s="1" t="s">
        <v>0</v>
      </c>
      <c r="B9" s="1" t="s">
        <v>97</v>
      </c>
      <c r="C9" s="1" t="s">
        <v>0</v>
      </c>
      <c r="D9" s="1" t="s">
        <v>97</v>
      </c>
      <c r="G9" s="1" t="s">
        <v>294</v>
      </c>
      <c r="H9" s="1" t="s">
        <v>0</v>
      </c>
      <c r="I9" s="1" t="s">
        <v>294</v>
      </c>
      <c r="J9" s="1" t="s">
        <v>0</v>
      </c>
      <c r="M9" s="1" t="s">
        <v>5</v>
      </c>
      <c r="N9" s="1" t="s">
        <v>0</v>
      </c>
      <c r="P9" s="1" t="s">
        <v>5</v>
      </c>
      <c r="Q9" s="1" t="s">
        <v>0</v>
      </c>
      <c r="R9" s="1" t="s">
        <v>0</v>
      </c>
      <c r="T9" s="1" t="s">
        <v>148</v>
      </c>
      <c r="U9" s="1" t="s">
        <v>0</v>
      </c>
    </row>
    <row r="10" spans="1:21" ht="15.75" hidden="1">
      <c r="A10" s="1">
        <v>1</v>
      </c>
      <c r="B10" s="1">
        <v>5</v>
      </c>
      <c r="C10" s="1">
        <v>2</v>
      </c>
      <c r="D10" s="1">
        <v>5</v>
      </c>
      <c r="G10" s="1" t="s">
        <v>63</v>
      </c>
      <c r="H10" s="1">
        <v>1</v>
      </c>
      <c r="I10" s="1" t="s">
        <v>63</v>
      </c>
      <c r="J10" s="1">
        <v>2</v>
      </c>
      <c r="M10" s="1">
        <v>5</v>
      </c>
      <c r="N10" s="1">
        <v>1</v>
      </c>
      <c r="P10" s="1">
        <v>5</v>
      </c>
      <c r="Q10" s="1">
        <v>2</v>
      </c>
      <c r="R10" s="1">
        <v>1</v>
      </c>
      <c r="T10" s="1">
        <v>5</v>
      </c>
      <c r="U10" s="1">
        <v>1</v>
      </c>
    </row>
    <row r="11" spans="1:21" ht="63" hidden="1">
      <c r="A11" s="1" t="s">
        <v>0</v>
      </c>
      <c r="B11" s="1" t="s">
        <v>97</v>
      </c>
      <c r="C11" s="1" t="s">
        <v>0</v>
      </c>
      <c r="D11" s="1" t="s">
        <v>97</v>
      </c>
      <c r="G11" s="1" t="s">
        <v>294</v>
      </c>
      <c r="H11" s="1" t="s">
        <v>0</v>
      </c>
      <c r="I11" s="1" t="s">
        <v>294</v>
      </c>
      <c r="J11" s="1" t="s">
        <v>0</v>
      </c>
      <c r="M11" s="1" t="s">
        <v>5</v>
      </c>
      <c r="N11" s="1" t="s">
        <v>0</v>
      </c>
      <c r="P11" s="1" t="s">
        <v>5</v>
      </c>
      <c r="Q11" s="1" t="s">
        <v>0</v>
      </c>
      <c r="R11" s="1" t="s">
        <v>0</v>
      </c>
      <c r="T11" s="1" t="s">
        <v>148</v>
      </c>
      <c r="U11" s="1" t="s">
        <v>0</v>
      </c>
    </row>
    <row r="12" spans="1:21" ht="15.75" hidden="1">
      <c r="A12" s="1">
        <v>1</v>
      </c>
      <c r="B12" s="1">
        <v>6</v>
      </c>
      <c r="C12" s="1">
        <v>2</v>
      </c>
      <c r="D12" s="1">
        <v>6</v>
      </c>
      <c r="G12" s="1" t="s">
        <v>64</v>
      </c>
      <c r="H12" s="1">
        <v>1</v>
      </c>
      <c r="I12" s="1" t="s">
        <v>64</v>
      </c>
      <c r="J12" s="1">
        <v>2</v>
      </c>
      <c r="M12" s="1">
        <v>6</v>
      </c>
      <c r="N12" s="1">
        <v>1</v>
      </c>
      <c r="P12" s="1">
        <v>6</v>
      </c>
      <c r="Q12" s="1">
        <v>2</v>
      </c>
      <c r="R12" s="1">
        <v>1</v>
      </c>
      <c r="T12" s="1">
        <v>6</v>
      </c>
      <c r="U12" s="1">
        <v>1</v>
      </c>
    </row>
    <row r="13" spans="1:21" ht="63" hidden="1">
      <c r="A13" s="1" t="s">
        <v>0</v>
      </c>
      <c r="B13" s="1" t="s">
        <v>97</v>
      </c>
      <c r="C13" s="1" t="s">
        <v>0</v>
      </c>
      <c r="D13" s="1" t="s">
        <v>97</v>
      </c>
      <c r="G13" s="1" t="s">
        <v>294</v>
      </c>
      <c r="H13" s="1" t="s">
        <v>0</v>
      </c>
      <c r="I13" s="1" t="s">
        <v>294</v>
      </c>
      <c r="J13" s="1" t="s">
        <v>0</v>
      </c>
      <c r="M13" s="1" t="s">
        <v>5</v>
      </c>
      <c r="N13" s="1" t="s">
        <v>0</v>
      </c>
      <c r="P13" s="1" t="s">
        <v>5</v>
      </c>
      <c r="Q13" s="1" t="s">
        <v>0</v>
      </c>
      <c r="R13" s="1" t="s">
        <v>0</v>
      </c>
      <c r="T13" s="1" t="s">
        <v>148</v>
      </c>
      <c r="U13" s="1" t="s">
        <v>0</v>
      </c>
    </row>
    <row r="14" spans="1:21" ht="15.75" hidden="1">
      <c r="A14" s="1">
        <v>1</v>
      </c>
      <c r="B14" s="1">
        <v>7</v>
      </c>
      <c r="C14" s="1">
        <v>2</v>
      </c>
      <c r="D14" s="1">
        <v>7</v>
      </c>
      <c r="G14" s="1" t="s">
        <v>65</v>
      </c>
      <c r="H14" s="1">
        <v>1</v>
      </c>
      <c r="I14" s="1" t="s">
        <v>65</v>
      </c>
      <c r="J14" s="1">
        <v>2</v>
      </c>
      <c r="M14" s="1">
        <v>7</v>
      </c>
      <c r="N14" s="1">
        <v>1</v>
      </c>
      <c r="P14" s="1">
        <v>7</v>
      </c>
      <c r="Q14" s="1">
        <v>2</v>
      </c>
      <c r="R14" s="1">
        <v>1</v>
      </c>
      <c r="T14" s="1">
        <v>7</v>
      </c>
      <c r="U14" s="1">
        <v>1</v>
      </c>
    </row>
    <row r="15" spans="1:21" ht="63" hidden="1">
      <c r="A15" s="1" t="s">
        <v>0</v>
      </c>
      <c r="B15" s="1" t="s">
        <v>97</v>
      </c>
      <c r="C15" s="1" t="s">
        <v>0</v>
      </c>
      <c r="D15" s="1" t="s">
        <v>97</v>
      </c>
      <c r="G15" s="1" t="s">
        <v>294</v>
      </c>
      <c r="H15" s="1" t="s">
        <v>0</v>
      </c>
      <c r="I15" s="1" t="s">
        <v>294</v>
      </c>
      <c r="J15" s="1" t="s">
        <v>0</v>
      </c>
      <c r="M15" s="1" t="s">
        <v>5</v>
      </c>
      <c r="N15" s="1" t="s">
        <v>0</v>
      </c>
      <c r="P15" s="1" t="s">
        <v>5</v>
      </c>
      <c r="Q15" s="1" t="s">
        <v>0</v>
      </c>
      <c r="T15" s="1" t="s">
        <v>148</v>
      </c>
      <c r="U15" s="1" t="s">
        <v>0</v>
      </c>
    </row>
    <row r="16" spans="1:21" ht="15.75" hidden="1">
      <c r="A16" s="1">
        <v>1</v>
      </c>
      <c r="B16" s="1">
        <v>8</v>
      </c>
      <c r="C16" s="1">
        <v>2</v>
      </c>
      <c r="D16" s="1">
        <v>8</v>
      </c>
      <c r="G16" s="1" t="s">
        <v>66</v>
      </c>
      <c r="H16" s="1">
        <v>1</v>
      </c>
      <c r="I16" s="1" t="s">
        <v>66</v>
      </c>
      <c r="J16" s="1">
        <v>2</v>
      </c>
      <c r="M16" s="1">
        <v>8</v>
      </c>
      <c r="N16" s="1">
        <v>1</v>
      </c>
      <c r="P16" s="1">
        <v>8</v>
      </c>
      <c r="Q16" s="1">
        <v>2</v>
      </c>
      <c r="R16" s="1" t="s">
        <v>0</v>
      </c>
      <c r="T16" s="1">
        <v>8</v>
      </c>
      <c r="U16" s="1">
        <v>1</v>
      </c>
    </row>
    <row r="17" spans="1:21" ht="63" hidden="1">
      <c r="A17" s="1" t="s">
        <v>0</v>
      </c>
      <c r="B17" s="1" t="s">
        <v>97</v>
      </c>
      <c r="C17" s="1" t="s">
        <v>0</v>
      </c>
      <c r="D17" s="1" t="s">
        <v>97</v>
      </c>
      <c r="G17" s="1" t="s">
        <v>294</v>
      </c>
      <c r="H17" s="1" t="s">
        <v>0</v>
      </c>
      <c r="I17" s="1" t="s">
        <v>294</v>
      </c>
      <c r="J17" s="1" t="s">
        <v>0</v>
      </c>
      <c r="M17" s="1" t="s">
        <v>5</v>
      </c>
      <c r="N17" s="1" t="s">
        <v>0</v>
      </c>
      <c r="P17" s="1" t="s">
        <v>5</v>
      </c>
      <c r="Q17" s="1" t="s">
        <v>0</v>
      </c>
      <c r="R17" s="1">
        <v>1</v>
      </c>
      <c r="T17" s="1" t="s">
        <v>148</v>
      </c>
      <c r="U17" s="1" t="s">
        <v>0</v>
      </c>
    </row>
    <row r="18" spans="1:21" ht="15.75" hidden="1">
      <c r="A18" s="1">
        <v>1</v>
      </c>
      <c r="B18" s="1">
        <v>9</v>
      </c>
      <c r="C18" s="1">
        <v>2</v>
      </c>
      <c r="D18" s="1">
        <v>9</v>
      </c>
      <c r="G18" s="1" t="s">
        <v>67</v>
      </c>
      <c r="H18" s="1">
        <v>1</v>
      </c>
      <c r="I18" s="1" t="s">
        <v>67</v>
      </c>
      <c r="J18" s="1">
        <v>2</v>
      </c>
      <c r="M18" s="1">
        <v>9</v>
      </c>
      <c r="N18" s="1">
        <v>1</v>
      </c>
      <c r="P18" s="1">
        <v>9</v>
      </c>
      <c r="Q18" s="1">
        <v>2</v>
      </c>
      <c r="R18" s="1" t="s">
        <v>0</v>
      </c>
      <c r="T18" s="1">
        <v>9</v>
      </c>
      <c r="U18" s="1">
        <v>1</v>
      </c>
    </row>
    <row r="19" spans="1:21" ht="63" hidden="1">
      <c r="A19" s="1" t="s">
        <v>0</v>
      </c>
      <c r="B19" s="1" t="s">
        <v>97</v>
      </c>
      <c r="C19" s="1" t="s">
        <v>0</v>
      </c>
      <c r="D19" s="1" t="s">
        <v>97</v>
      </c>
      <c r="G19" s="1" t="s">
        <v>294</v>
      </c>
      <c r="H19" s="1" t="s">
        <v>0</v>
      </c>
      <c r="I19" s="1" t="s">
        <v>294</v>
      </c>
      <c r="J19" s="1" t="s">
        <v>0</v>
      </c>
      <c r="R19" s="1">
        <v>1</v>
      </c>
      <c r="T19" s="1" t="s">
        <v>148</v>
      </c>
      <c r="U19" s="1" t="s">
        <v>0</v>
      </c>
    </row>
    <row r="20" spans="1:21" ht="15.75" hidden="1">
      <c r="A20" s="1">
        <v>1</v>
      </c>
      <c r="B20" s="1">
        <v>10</v>
      </c>
      <c r="C20" s="1">
        <v>2</v>
      </c>
      <c r="D20" s="1">
        <v>10</v>
      </c>
      <c r="G20" s="27" t="s">
        <v>68</v>
      </c>
      <c r="H20" s="1">
        <v>1</v>
      </c>
      <c r="I20" s="27" t="s">
        <v>68</v>
      </c>
      <c r="J20" s="1">
        <v>2</v>
      </c>
      <c r="R20" s="1" t="s">
        <v>0</v>
      </c>
      <c r="T20" s="1">
        <v>10</v>
      </c>
      <c r="U20" s="1">
        <v>1</v>
      </c>
    </row>
    <row r="21" spans="1:21" ht="63" hidden="1">
      <c r="A21" s="1" t="s">
        <v>0</v>
      </c>
      <c r="B21" s="1" t="s">
        <v>97</v>
      </c>
      <c r="C21" s="1" t="s">
        <v>0</v>
      </c>
      <c r="D21" s="1" t="s">
        <v>97</v>
      </c>
      <c r="G21" s="1" t="s">
        <v>294</v>
      </c>
      <c r="H21" s="1" t="s">
        <v>0</v>
      </c>
      <c r="I21" s="1" t="s">
        <v>294</v>
      </c>
      <c r="J21" s="1" t="s">
        <v>0</v>
      </c>
      <c r="M21" s="1" t="s">
        <v>6</v>
      </c>
      <c r="N21" s="1" t="s">
        <v>0</v>
      </c>
      <c r="P21" s="1" t="s">
        <v>6</v>
      </c>
      <c r="Q21" s="1" t="s">
        <v>0</v>
      </c>
      <c r="R21" s="1">
        <v>1</v>
      </c>
      <c r="T21" s="1" t="s">
        <v>148</v>
      </c>
      <c r="U21" s="1" t="s">
        <v>0</v>
      </c>
    </row>
    <row r="22" spans="1:21" ht="15.75" hidden="1">
      <c r="A22" s="1">
        <v>1</v>
      </c>
      <c r="B22" s="1">
        <v>11</v>
      </c>
      <c r="C22" s="1">
        <v>2</v>
      </c>
      <c r="D22" s="1">
        <v>11</v>
      </c>
      <c r="G22" s="27" t="s">
        <v>69</v>
      </c>
      <c r="H22" s="1">
        <v>1</v>
      </c>
      <c r="I22" s="27" t="s">
        <v>69</v>
      </c>
      <c r="J22" s="1">
        <v>2</v>
      </c>
      <c r="M22" s="1">
        <v>0</v>
      </c>
      <c r="N22" s="1">
        <v>1</v>
      </c>
      <c r="P22" s="1">
        <v>0</v>
      </c>
      <c r="Q22" s="1">
        <v>2</v>
      </c>
      <c r="T22" s="1">
        <v>11</v>
      </c>
      <c r="U22" s="1">
        <v>1</v>
      </c>
    </row>
    <row r="23" spans="1:21" ht="63" hidden="1">
      <c r="A23" s="1" t="s">
        <v>0</v>
      </c>
      <c r="B23" s="1" t="s">
        <v>97</v>
      </c>
      <c r="C23" s="1" t="s">
        <v>0</v>
      </c>
      <c r="D23" s="1" t="s">
        <v>97</v>
      </c>
      <c r="G23" s="1" t="s">
        <v>294</v>
      </c>
      <c r="H23" s="1" t="s">
        <v>0</v>
      </c>
      <c r="I23" s="1" t="s">
        <v>294</v>
      </c>
      <c r="J23" s="1" t="s">
        <v>0</v>
      </c>
      <c r="M23" s="1" t="s">
        <v>6</v>
      </c>
      <c r="N23" s="1" t="s">
        <v>0</v>
      </c>
      <c r="P23" s="1" t="s">
        <v>6</v>
      </c>
      <c r="Q23" s="1" t="s">
        <v>0</v>
      </c>
      <c r="T23" s="1" t="s">
        <v>148</v>
      </c>
      <c r="U23" s="1" t="s">
        <v>0</v>
      </c>
    </row>
    <row r="24" spans="1:21" ht="15.75" hidden="1">
      <c r="A24" s="1">
        <v>1</v>
      </c>
      <c r="B24" s="1">
        <v>12</v>
      </c>
      <c r="C24" s="1">
        <v>2</v>
      </c>
      <c r="D24" s="1">
        <v>12</v>
      </c>
      <c r="G24" s="27" t="s">
        <v>70</v>
      </c>
      <c r="H24" s="1">
        <v>1</v>
      </c>
      <c r="I24" s="27" t="s">
        <v>70</v>
      </c>
      <c r="J24" s="1">
        <v>2</v>
      </c>
      <c r="M24" s="1">
        <v>1</v>
      </c>
      <c r="N24" s="1">
        <v>1</v>
      </c>
      <c r="P24" s="1">
        <v>1</v>
      </c>
      <c r="Q24" s="1">
        <v>2</v>
      </c>
      <c r="T24" s="1">
        <v>12</v>
      </c>
      <c r="U24" s="1">
        <v>1</v>
      </c>
    </row>
    <row r="25" spans="7:21" ht="63" hidden="1">
      <c r="G25" s="1" t="s">
        <v>294</v>
      </c>
      <c r="H25" s="1" t="s">
        <v>0</v>
      </c>
      <c r="I25" s="1" t="s">
        <v>294</v>
      </c>
      <c r="J25" s="1" t="s">
        <v>0</v>
      </c>
      <c r="M25" s="1" t="s">
        <v>6</v>
      </c>
      <c r="N25" s="1" t="s">
        <v>0</v>
      </c>
      <c r="P25" s="1" t="s">
        <v>6</v>
      </c>
      <c r="Q25" s="1" t="s">
        <v>0</v>
      </c>
      <c r="T25" s="1" t="s">
        <v>148</v>
      </c>
      <c r="U25" s="1" t="s">
        <v>0</v>
      </c>
    </row>
    <row r="26" spans="7:21" ht="15.75" hidden="1">
      <c r="G26" s="27" t="s">
        <v>71</v>
      </c>
      <c r="H26" s="1">
        <v>1</v>
      </c>
      <c r="I26" s="27" t="s">
        <v>71</v>
      </c>
      <c r="J26" s="1">
        <v>2</v>
      </c>
      <c r="M26" s="1">
        <v>2</v>
      </c>
      <c r="N26" s="1">
        <v>1</v>
      </c>
      <c r="P26" s="1">
        <v>2</v>
      </c>
      <c r="Q26" s="1">
        <v>2</v>
      </c>
      <c r="T26" s="1">
        <v>13</v>
      </c>
      <c r="U26" s="1">
        <v>1</v>
      </c>
    </row>
    <row r="27" spans="7:21" ht="63" hidden="1">
      <c r="G27" s="1" t="s">
        <v>294</v>
      </c>
      <c r="H27" s="1" t="s">
        <v>0</v>
      </c>
      <c r="I27" s="1" t="s">
        <v>294</v>
      </c>
      <c r="J27" s="1" t="s">
        <v>0</v>
      </c>
      <c r="M27" s="1" t="s">
        <v>6</v>
      </c>
      <c r="N27" s="1" t="s">
        <v>0</v>
      </c>
      <c r="P27" s="1" t="s">
        <v>6</v>
      </c>
      <c r="Q27" s="1" t="s">
        <v>0</v>
      </c>
      <c r="T27" s="1" t="s">
        <v>148</v>
      </c>
      <c r="U27" s="1" t="s">
        <v>0</v>
      </c>
    </row>
    <row r="28" spans="7:21" ht="15.75" hidden="1">
      <c r="G28" s="27" t="s">
        <v>15</v>
      </c>
      <c r="H28" s="1">
        <v>1</v>
      </c>
      <c r="I28" s="27" t="s">
        <v>15</v>
      </c>
      <c r="J28" s="1">
        <v>2</v>
      </c>
      <c r="M28" s="1">
        <v>3</v>
      </c>
      <c r="N28" s="1">
        <v>1</v>
      </c>
      <c r="P28" s="1">
        <v>3</v>
      </c>
      <c r="Q28" s="1">
        <v>2</v>
      </c>
      <c r="T28" s="1">
        <v>14</v>
      </c>
      <c r="U28" s="1">
        <v>1</v>
      </c>
    </row>
    <row r="29" spans="1:21" ht="63" hidden="1">
      <c r="A29" s="1" t="s">
        <v>8</v>
      </c>
      <c r="B29" s="1" t="s">
        <v>0</v>
      </c>
      <c r="C29" s="1" t="s">
        <v>8</v>
      </c>
      <c r="D29" s="1" t="s">
        <v>0</v>
      </c>
      <c r="G29" s="1" t="s">
        <v>294</v>
      </c>
      <c r="H29" s="1" t="s">
        <v>0</v>
      </c>
      <c r="I29" s="1" t="s">
        <v>294</v>
      </c>
      <c r="J29" s="1" t="s">
        <v>0</v>
      </c>
      <c r="M29" s="1" t="s">
        <v>6</v>
      </c>
      <c r="N29" s="1" t="s">
        <v>0</v>
      </c>
      <c r="P29" s="1" t="s">
        <v>6</v>
      </c>
      <c r="Q29" s="1" t="s">
        <v>0</v>
      </c>
      <c r="T29" s="1" t="s">
        <v>148</v>
      </c>
      <c r="U29" s="1" t="s">
        <v>0</v>
      </c>
    </row>
    <row r="30" spans="1:21" ht="15.75" hidden="1">
      <c r="A30" s="1">
        <v>1</v>
      </c>
      <c r="B30" s="1">
        <v>1</v>
      </c>
      <c r="C30" s="1">
        <v>1</v>
      </c>
      <c r="D30" s="1">
        <v>2</v>
      </c>
      <c r="G30" s="27" t="s">
        <v>16</v>
      </c>
      <c r="H30" s="1">
        <v>1</v>
      </c>
      <c r="I30" s="27" t="s">
        <v>16</v>
      </c>
      <c r="J30" s="1">
        <v>2</v>
      </c>
      <c r="M30" s="1">
        <v>4</v>
      </c>
      <c r="N30" s="1">
        <v>1</v>
      </c>
      <c r="P30" s="1">
        <v>4</v>
      </c>
      <c r="Q30" s="1">
        <v>2</v>
      </c>
      <c r="T30" s="1">
        <v>15</v>
      </c>
      <c r="U30" s="1">
        <v>1</v>
      </c>
    </row>
    <row r="31" spans="1:21" ht="63" hidden="1">
      <c r="A31" s="1" t="s">
        <v>8</v>
      </c>
      <c r="B31" s="1" t="s">
        <v>0</v>
      </c>
      <c r="C31" s="1" t="s">
        <v>8</v>
      </c>
      <c r="D31" s="1" t="s">
        <v>0</v>
      </c>
      <c r="G31" s="1" t="s">
        <v>294</v>
      </c>
      <c r="H31" s="1" t="s">
        <v>0</v>
      </c>
      <c r="I31" s="1" t="s">
        <v>294</v>
      </c>
      <c r="J31" s="1" t="s">
        <v>0</v>
      </c>
      <c r="T31" s="1" t="s">
        <v>148</v>
      </c>
      <c r="U31" s="1" t="s">
        <v>0</v>
      </c>
    </row>
    <row r="32" spans="1:21" ht="47.25" hidden="1">
      <c r="A32" s="1">
        <v>2</v>
      </c>
      <c r="B32" s="1">
        <v>1</v>
      </c>
      <c r="C32" s="1">
        <v>2</v>
      </c>
      <c r="D32" s="1">
        <v>2</v>
      </c>
      <c r="G32" s="27" t="s">
        <v>17</v>
      </c>
      <c r="H32" s="1">
        <v>1</v>
      </c>
      <c r="I32" s="27" t="s">
        <v>17</v>
      </c>
      <c r="J32" s="1">
        <v>2</v>
      </c>
      <c r="M32" s="1" t="s">
        <v>7</v>
      </c>
      <c r="N32" s="1" t="s">
        <v>0</v>
      </c>
      <c r="P32" s="1" t="s">
        <v>7</v>
      </c>
      <c r="Q32" s="1" t="s">
        <v>0</v>
      </c>
      <c r="T32" s="1">
        <v>16</v>
      </c>
      <c r="U32" s="1">
        <v>1</v>
      </c>
    </row>
    <row r="33" spans="1:21" ht="63" hidden="1">
      <c r="A33" s="1" t="s">
        <v>8</v>
      </c>
      <c r="B33" s="1" t="s">
        <v>0</v>
      </c>
      <c r="C33" s="1" t="s">
        <v>8</v>
      </c>
      <c r="D33" s="1" t="s">
        <v>0</v>
      </c>
      <c r="G33" s="1" t="s">
        <v>294</v>
      </c>
      <c r="H33" s="1" t="s">
        <v>0</v>
      </c>
      <c r="I33" s="1" t="s">
        <v>294</v>
      </c>
      <c r="J33" s="1" t="s">
        <v>0</v>
      </c>
      <c r="M33" s="1">
        <v>1</v>
      </c>
      <c r="N33" s="1">
        <v>1</v>
      </c>
      <c r="P33" s="1">
        <v>1</v>
      </c>
      <c r="Q33" s="1">
        <v>2</v>
      </c>
      <c r="T33" s="1" t="s">
        <v>148</v>
      </c>
      <c r="U33" s="1" t="s">
        <v>0</v>
      </c>
    </row>
    <row r="34" spans="1:21" ht="47.25" hidden="1">
      <c r="A34" s="1">
        <v>3</v>
      </c>
      <c r="B34" s="1">
        <v>1</v>
      </c>
      <c r="C34" s="1">
        <v>3</v>
      </c>
      <c r="D34" s="1">
        <v>2</v>
      </c>
      <c r="G34" s="27" t="s">
        <v>18</v>
      </c>
      <c r="H34" s="1">
        <v>1</v>
      </c>
      <c r="I34" s="27" t="s">
        <v>18</v>
      </c>
      <c r="J34" s="1">
        <v>2</v>
      </c>
      <c r="M34" s="1" t="s">
        <v>7</v>
      </c>
      <c r="N34" s="1" t="s">
        <v>0</v>
      </c>
      <c r="P34" s="1" t="s">
        <v>7</v>
      </c>
      <c r="Q34" s="1" t="s">
        <v>0</v>
      </c>
      <c r="T34" s="1">
        <v>17</v>
      </c>
      <c r="U34" s="1">
        <v>1</v>
      </c>
    </row>
    <row r="35" spans="7:21" ht="63" hidden="1">
      <c r="G35" s="1" t="s">
        <v>294</v>
      </c>
      <c r="H35" s="1" t="s">
        <v>0</v>
      </c>
      <c r="I35" s="1" t="s">
        <v>294</v>
      </c>
      <c r="J35" s="1" t="s">
        <v>0</v>
      </c>
      <c r="M35" s="1">
        <v>0</v>
      </c>
      <c r="N35" s="1">
        <v>1</v>
      </c>
      <c r="P35" s="1">
        <v>0</v>
      </c>
      <c r="Q35" s="1">
        <v>2</v>
      </c>
      <c r="T35" s="1" t="s">
        <v>148</v>
      </c>
      <c r="U35" s="1" t="s">
        <v>0</v>
      </c>
    </row>
    <row r="36" spans="7:21" ht="47.25" hidden="1">
      <c r="G36" s="27" t="s">
        <v>19</v>
      </c>
      <c r="H36" s="1">
        <v>1</v>
      </c>
      <c r="I36" s="27" t="s">
        <v>19</v>
      </c>
      <c r="J36" s="1">
        <v>2</v>
      </c>
      <c r="M36" s="1" t="s">
        <v>7</v>
      </c>
      <c r="N36" s="1" t="s">
        <v>0</v>
      </c>
      <c r="P36" s="1" t="s">
        <v>7</v>
      </c>
      <c r="Q36" s="1" t="s">
        <v>0</v>
      </c>
      <c r="T36" s="1">
        <v>18</v>
      </c>
      <c r="U36" s="1">
        <v>1</v>
      </c>
    </row>
    <row r="37" spans="1:21" ht="63" hidden="1">
      <c r="A37" s="1" t="s">
        <v>147</v>
      </c>
      <c r="B37" s="1" t="s">
        <v>0</v>
      </c>
      <c r="C37" s="1" t="s">
        <v>147</v>
      </c>
      <c r="D37" s="1" t="s">
        <v>0</v>
      </c>
      <c r="G37" s="1" t="s">
        <v>294</v>
      </c>
      <c r="H37" s="1" t="s">
        <v>0</v>
      </c>
      <c r="I37" s="1" t="s">
        <v>294</v>
      </c>
      <c r="J37" s="1" t="s">
        <v>0</v>
      </c>
      <c r="M37" s="1">
        <v>2</v>
      </c>
      <c r="N37" s="1">
        <v>1</v>
      </c>
      <c r="P37" s="1">
        <v>2</v>
      </c>
      <c r="Q37" s="1">
        <v>2</v>
      </c>
      <c r="T37" s="1" t="s">
        <v>148</v>
      </c>
      <c r="U37" s="1" t="s">
        <v>0</v>
      </c>
    </row>
    <row r="38" spans="1:21" ht="15.75" hidden="1">
      <c r="A38" s="1">
        <v>1</v>
      </c>
      <c r="B38" s="1">
        <v>1</v>
      </c>
      <c r="C38" s="1">
        <v>1</v>
      </c>
      <c r="D38" s="1">
        <v>2</v>
      </c>
      <c r="G38" s="27" t="s">
        <v>20</v>
      </c>
      <c r="H38" s="1">
        <v>1</v>
      </c>
      <c r="I38" s="27" t="s">
        <v>20</v>
      </c>
      <c r="J38" s="1">
        <v>2</v>
      </c>
      <c r="T38" s="1">
        <v>19</v>
      </c>
      <c r="U38" s="1">
        <v>1</v>
      </c>
    </row>
    <row r="39" spans="1:21" ht="63" hidden="1">
      <c r="A39" s="1" t="s">
        <v>147</v>
      </c>
      <c r="B39" s="1" t="s">
        <v>0</v>
      </c>
      <c r="C39" s="1" t="s">
        <v>147</v>
      </c>
      <c r="D39" s="1" t="s">
        <v>0</v>
      </c>
      <c r="G39" s="1" t="s">
        <v>294</v>
      </c>
      <c r="H39" s="1" t="s">
        <v>0</v>
      </c>
      <c r="I39" s="1" t="s">
        <v>294</v>
      </c>
      <c r="J39" s="1" t="s">
        <v>0</v>
      </c>
      <c r="T39" s="1" t="s">
        <v>148</v>
      </c>
      <c r="U39" s="1" t="s">
        <v>0</v>
      </c>
    </row>
    <row r="40" spans="1:21" ht="15.75" hidden="1">
      <c r="A40" s="1">
        <v>2</v>
      </c>
      <c r="B40" s="1">
        <v>1</v>
      </c>
      <c r="C40" s="1">
        <v>2</v>
      </c>
      <c r="D40" s="1">
        <v>2</v>
      </c>
      <c r="G40" s="27" t="s">
        <v>21</v>
      </c>
      <c r="H40" s="1">
        <v>1</v>
      </c>
      <c r="I40" s="27" t="s">
        <v>21</v>
      </c>
      <c r="J40" s="1">
        <v>2</v>
      </c>
      <c r="T40" s="1">
        <v>20</v>
      </c>
      <c r="U40" s="1">
        <v>1</v>
      </c>
    </row>
    <row r="41" spans="1:21" ht="63" hidden="1">
      <c r="A41" s="1" t="s">
        <v>147</v>
      </c>
      <c r="B41" s="1" t="s">
        <v>0</v>
      </c>
      <c r="C41" s="1" t="s">
        <v>147</v>
      </c>
      <c r="D41" s="1" t="s">
        <v>0</v>
      </c>
      <c r="G41" s="1" t="s">
        <v>294</v>
      </c>
      <c r="H41" s="1" t="s">
        <v>0</v>
      </c>
      <c r="I41" s="1" t="s">
        <v>294</v>
      </c>
      <c r="J41" s="1" t="s">
        <v>0</v>
      </c>
      <c r="T41" s="1" t="s">
        <v>148</v>
      </c>
      <c r="U41" s="1" t="s">
        <v>0</v>
      </c>
    </row>
    <row r="42" spans="1:21" ht="15.75" hidden="1">
      <c r="A42" s="1">
        <v>3</v>
      </c>
      <c r="B42" s="1">
        <v>1</v>
      </c>
      <c r="C42" s="1">
        <v>3</v>
      </c>
      <c r="D42" s="1">
        <v>2</v>
      </c>
      <c r="G42" s="27" t="s">
        <v>121</v>
      </c>
      <c r="H42" s="1">
        <v>1</v>
      </c>
      <c r="I42" s="27" t="s">
        <v>121</v>
      </c>
      <c r="J42" s="1">
        <v>2</v>
      </c>
      <c r="T42" s="1">
        <v>21</v>
      </c>
      <c r="U42" s="1">
        <v>1</v>
      </c>
    </row>
    <row r="43" spans="1:21" ht="63" hidden="1">
      <c r="A43" s="1" t="s">
        <v>147</v>
      </c>
      <c r="B43" s="1" t="s">
        <v>0</v>
      </c>
      <c r="C43" s="1" t="s">
        <v>147</v>
      </c>
      <c r="D43" s="1" t="s">
        <v>0</v>
      </c>
      <c r="G43" s="1" t="s">
        <v>294</v>
      </c>
      <c r="H43" s="1" t="s">
        <v>0</v>
      </c>
      <c r="I43" s="1" t="s">
        <v>294</v>
      </c>
      <c r="J43" s="1" t="s">
        <v>0</v>
      </c>
      <c r="T43" s="1" t="s">
        <v>148</v>
      </c>
      <c r="U43" s="1" t="s">
        <v>0</v>
      </c>
    </row>
    <row r="44" spans="1:21" ht="15.75" hidden="1">
      <c r="A44" s="1">
        <v>4</v>
      </c>
      <c r="B44" s="1">
        <v>1</v>
      </c>
      <c r="C44" s="1">
        <v>4</v>
      </c>
      <c r="D44" s="1">
        <v>2</v>
      </c>
      <c r="G44" s="27" t="s">
        <v>102</v>
      </c>
      <c r="H44" s="1">
        <v>1</v>
      </c>
      <c r="I44" s="27" t="s">
        <v>102</v>
      </c>
      <c r="J44" s="1">
        <v>2</v>
      </c>
      <c r="T44" s="1">
        <v>22</v>
      </c>
      <c r="U44" s="1">
        <v>1</v>
      </c>
    </row>
    <row r="45" spans="7:21" ht="63" hidden="1">
      <c r="G45" s="1" t="s">
        <v>294</v>
      </c>
      <c r="H45" s="1" t="s">
        <v>0</v>
      </c>
      <c r="I45" s="1" t="s">
        <v>294</v>
      </c>
      <c r="J45" s="1" t="s">
        <v>0</v>
      </c>
      <c r="T45" s="1" t="s">
        <v>148</v>
      </c>
      <c r="U45" s="1" t="s">
        <v>0</v>
      </c>
    </row>
    <row r="46" spans="7:21" ht="15.75" hidden="1">
      <c r="G46" s="27" t="s">
        <v>103</v>
      </c>
      <c r="H46" s="1">
        <v>1</v>
      </c>
      <c r="I46" s="27" t="s">
        <v>103</v>
      </c>
      <c r="J46" s="1">
        <v>2</v>
      </c>
      <c r="T46" s="1">
        <v>23</v>
      </c>
      <c r="U46" s="1">
        <v>1</v>
      </c>
    </row>
    <row r="47" spans="1:21" ht="63" hidden="1">
      <c r="A47" s="1" t="s">
        <v>97</v>
      </c>
      <c r="G47" s="1" t="s">
        <v>294</v>
      </c>
      <c r="H47" s="1" t="s">
        <v>0</v>
      </c>
      <c r="I47" s="1" t="s">
        <v>294</v>
      </c>
      <c r="J47" s="1" t="s">
        <v>0</v>
      </c>
      <c r="T47" s="1" t="s">
        <v>148</v>
      </c>
      <c r="U47" s="1" t="s">
        <v>0</v>
      </c>
    </row>
    <row r="48" spans="1:21" ht="15.75" hidden="1">
      <c r="A48" s="1">
        <v>1</v>
      </c>
      <c r="G48" s="27" t="s">
        <v>86</v>
      </c>
      <c r="H48" s="1">
        <v>1</v>
      </c>
      <c r="I48" s="27" t="s">
        <v>86</v>
      </c>
      <c r="J48" s="1">
        <v>2</v>
      </c>
      <c r="T48" s="1">
        <v>24</v>
      </c>
      <c r="U48" s="1">
        <v>1</v>
      </c>
    </row>
    <row r="49" spans="1:21" ht="63" hidden="1">
      <c r="A49" s="1" t="s">
        <v>97</v>
      </c>
      <c r="G49" s="1" t="s">
        <v>294</v>
      </c>
      <c r="H49" s="1" t="s">
        <v>0</v>
      </c>
      <c r="I49" s="1" t="s">
        <v>294</v>
      </c>
      <c r="J49" s="1" t="s">
        <v>0</v>
      </c>
      <c r="T49" s="1" t="s">
        <v>148</v>
      </c>
      <c r="U49" s="1" t="s">
        <v>0</v>
      </c>
    </row>
    <row r="50" spans="1:21" ht="15.75" hidden="1">
      <c r="A50" s="1">
        <v>2</v>
      </c>
      <c r="G50" s="27" t="s">
        <v>87</v>
      </c>
      <c r="H50" s="1">
        <v>1</v>
      </c>
      <c r="I50" s="27" t="s">
        <v>87</v>
      </c>
      <c r="J50" s="1">
        <v>2</v>
      </c>
      <c r="T50" s="1">
        <v>25</v>
      </c>
      <c r="U50" s="1">
        <v>1</v>
      </c>
    </row>
    <row r="51" spans="1:21" ht="63" hidden="1">
      <c r="A51" s="1" t="s">
        <v>97</v>
      </c>
      <c r="T51" s="1" t="s">
        <v>148</v>
      </c>
      <c r="U51" s="1" t="s">
        <v>0</v>
      </c>
    </row>
    <row r="52" spans="1:21" ht="15.75" hidden="1">
      <c r="A52" s="1">
        <v>3</v>
      </c>
      <c r="T52" s="1">
        <v>26</v>
      </c>
      <c r="U52" s="1">
        <v>1</v>
      </c>
    </row>
    <row r="53" spans="1:21" ht="63" hidden="1">
      <c r="A53" s="1" t="s">
        <v>97</v>
      </c>
      <c r="T53" s="1" t="s">
        <v>148</v>
      </c>
      <c r="U53" s="1" t="s">
        <v>0</v>
      </c>
    </row>
    <row r="54" spans="1:21" ht="15.75" hidden="1">
      <c r="A54" s="1">
        <v>4</v>
      </c>
      <c r="T54" s="1">
        <v>27</v>
      </c>
      <c r="U54" s="1">
        <v>1</v>
      </c>
    </row>
    <row r="55" spans="1:21" ht="63" hidden="1">
      <c r="A55" s="1" t="s">
        <v>97</v>
      </c>
      <c r="T55" s="1" t="s">
        <v>148</v>
      </c>
      <c r="U55" s="1" t="s">
        <v>0</v>
      </c>
    </row>
    <row r="56" spans="1:21" ht="15.75" hidden="1">
      <c r="A56" s="1">
        <v>5</v>
      </c>
      <c r="T56" s="1">
        <v>28</v>
      </c>
      <c r="U56" s="1">
        <v>1</v>
      </c>
    </row>
    <row r="57" spans="1:21" ht="63" hidden="1">
      <c r="A57" s="1" t="s">
        <v>97</v>
      </c>
      <c r="T57" s="1" t="s">
        <v>148</v>
      </c>
      <c r="U57" s="1" t="s">
        <v>0</v>
      </c>
    </row>
    <row r="58" spans="1:21" ht="15.75" hidden="1">
      <c r="A58" s="1">
        <v>6</v>
      </c>
      <c r="T58" s="1">
        <v>29</v>
      </c>
      <c r="U58" s="1">
        <v>1</v>
      </c>
    </row>
    <row r="59" spans="1:21" ht="63" hidden="1">
      <c r="A59" s="1" t="s">
        <v>97</v>
      </c>
      <c r="T59" s="1" t="s">
        <v>148</v>
      </c>
      <c r="U59" s="1" t="s">
        <v>0</v>
      </c>
    </row>
    <row r="60" spans="1:21" ht="15.75" hidden="1">
      <c r="A60" s="1">
        <v>7</v>
      </c>
      <c r="T60" s="1">
        <v>30</v>
      </c>
      <c r="U60" s="1">
        <v>1</v>
      </c>
    </row>
    <row r="61" spans="1:21" ht="63" hidden="1">
      <c r="A61" s="1" t="s">
        <v>97</v>
      </c>
      <c r="T61" s="1" t="s">
        <v>148</v>
      </c>
      <c r="U61" s="1" t="s">
        <v>0</v>
      </c>
    </row>
    <row r="62" spans="1:21" ht="15.75" hidden="1">
      <c r="A62" s="1">
        <v>8</v>
      </c>
      <c r="T62" s="1">
        <v>31</v>
      </c>
      <c r="U62" s="1">
        <v>1</v>
      </c>
    </row>
    <row r="63" spans="1:21" ht="63" hidden="1">
      <c r="A63" s="1" t="s">
        <v>97</v>
      </c>
      <c r="T63" s="1" t="s">
        <v>148</v>
      </c>
      <c r="U63" s="1" t="s">
        <v>0</v>
      </c>
    </row>
    <row r="64" spans="1:21" ht="15.75" hidden="1">
      <c r="A64" s="1">
        <v>9</v>
      </c>
      <c r="T64" s="1">
        <v>32</v>
      </c>
      <c r="U64" s="1">
        <v>1</v>
      </c>
    </row>
    <row r="65" spans="1:21" ht="63" hidden="1">
      <c r="A65" s="1" t="s">
        <v>97</v>
      </c>
      <c r="T65" s="1" t="s">
        <v>148</v>
      </c>
      <c r="U65" s="1" t="s">
        <v>0</v>
      </c>
    </row>
    <row r="66" spans="1:21" ht="15.75" hidden="1">
      <c r="A66" s="1">
        <v>10</v>
      </c>
      <c r="T66" s="1">
        <v>33</v>
      </c>
      <c r="U66" s="1">
        <v>1</v>
      </c>
    </row>
    <row r="67" spans="1:21" ht="63" hidden="1">
      <c r="A67" s="1" t="s">
        <v>97</v>
      </c>
      <c r="T67" s="1" t="s">
        <v>148</v>
      </c>
      <c r="U67" s="1" t="s">
        <v>0</v>
      </c>
    </row>
    <row r="68" spans="1:21" ht="15.75" hidden="1">
      <c r="A68" s="1">
        <v>11</v>
      </c>
      <c r="T68" s="1">
        <v>34</v>
      </c>
      <c r="U68" s="1">
        <v>1</v>
      </c>
    </row>
    <row r="69" spans="1:21" ht="63" hidden="1">
      <c r="A69" s="1" t="s">
        <v>97</v>
      </c>
      <c r="T69" s="1" t="s">
        <v>148</v>
      </c>
      <c r="U69" s="1" t="s">
        <v>0</v>
      </c>
    </row>
    <row r="70" spans="1:21" ht="15.75" hidden="1">
      <c r="A70" s="1">
        <v>12</v>
      </c>
      <c r="T70" s="1">
        <v>35</v>
      </c>
      <c r="U70" s="1">
        <v>1</v>
      </c>
    </row>
    <row r="71" spans="20:21" ht="63" hidden="1">
      <c r="T71" s="1" t="s">
        <v>148</v>
      </c>
      <c r="U71" s="1" t="s">
        <v>0</v>
      </c>
    </row>
    <row r="72" spans="20:21" ht="15.75" hidden="1">
      <c r="T72" s="1">
        <v>36</v>
      </c>
      <c r="U72" s="1">
        <v>1</v>
      </c>
    </row>
    <row r="73" spans="1:21" ht="63" hidden="1">
      <c r="A73" s="1" t="s">
        <v>7</v>
      </c>
      <c r="B73" s="1" t="s">
        <v>0</v>
      </c>
      <c r="C73" s="1" t="s">
        <v>7</v>
      </c>
      <c r="D73" s="1" t="s">
        <v>0</v>
      </c>
      <c r="T73" s="1" t="s">
        <v>148</v>
      </c>
      <c r="U73" s="1" t="s">
        <v>0</v>
      </c>
    </row>
    <row r="74" spans="1:21" ht="15.75" hidden="1">
      <c r="A74" s="1">
        <v>0</v>
      </c>
      <c r="B74" s="1">
        <v>1</v>
      </c>
      <c r="C74" s="1">
        <v>0</v>
      </c>
      <c r="D74" s="1">
        <v>2</v>
      </c>
      <c r="T74" s="1">
        <v>37</v>
      </c>
      <c r="U74" s="1">
        <v>1</v>
      </c>
    </row>
    <row r="75" spans="1:21" ht="63" hidden="1">
      <c r="A75" s="1" t="s">
        <v>7</v>
      </c>
      <c r="B75" s="1" t="s">
        <v>0</v>
      </c>
      <c r="C75" s="1" t="s">
        <v>7</v>
      </c>
      <c r="D75" s="1" t="s">
        <v>0</v>
      </c>
      <c r="T75" s="1" t="s">
        <v>148</v>
      </c>
      <c r="U75" s="1" t="s">
        <v>0</v>
      </c>
    </row>
    <row r="76" spans="1:21" ht="15.75" hidden="1">
      <c r="A76" s="1">
        <v>1</v>
      </c>
      <c r="B76" s="1">
        <v>1</v>
      </c>
      <c r="C76" s="1">
        <v>1</v>
      </c>
      <c r="D76" s="1">
        <v>2</v>
      </c>
      <c r="T76" s="1">
        <v>38</v>
      </c>
      <c r="U76" s="1">
        <v>1</v>
      </c>
    </row>
    <row r="77" spans="1:21" ht="63" hidden="1">
      <c r="A77" s="1" t="s">
        <v>7</v>
      </c>
      <c r="B77" s="1" t="s">
        <v>0</v>
      </c>
      <c r="C77" s="1" t="s">
        <v>7</v>
      </c>
      <c r="D77" s="1" t="s">
        <v>0</v>
      </c>
      <c r="T77" s="1" t="s">
        <v>148</v>
      </c>
      <c r="U77" s="1" t="s">
        <v>0</v>
      </c>
    </row>
    <row r="78" spans="1:21" ht="15.75" hidden="1">
      <c r="A78" s="1">
        <v>2</v>
      </c>
      <c r="B78" s="1">
        <v>1</v>
      </c>
      <c r="C78" s="1">
        <v>2</v>
      </c>
      <c r="D78" s="1">
        <v>2</v>
      </c>
      <c r="T78" s="1">
        <v>39</v>
      </c>
      <c r="U78" s="1">
        <v>1</v>
      </c>
    </row>
    <row r="79" spans="20:21" ht="63" hidden="1">
      <c r="T79" s="1" t="s">
        <v>148</v>
      </c>
      <c r="U79" s="1" t="s">
        <v>0</v>
      </c>
    </row>
    <row r="80" spans="20:21" ht="15.75" hidden="1">
      <c r="T80" s="1">
        <v>40</v>
      </c>
      <c r="U80" s="1">
        <v>1</v>
      </c>
    </row>
    <row r="81" spans="20:21" ht="63" hidden="1">
      <c r="T81" s="1" t="s">
        <v>148</v>
      </c>
      <c r="U81" s="1" t="s">
        <v>0</v>
      </c>
    </row>
    <row r="82" spans="20:21" ht="15.75" hidden="1">
      <c r="T82" s="1">
        <v>41</v>
      </c>
      <c r="U82" s="1">
        <v>1</v>
      </c>
    </row>
    <row r="83" spans="20:21" ht="63" hidden="1">
      <c r="T83" s="1" t="s">
        <v>148</v>
      </c>
      <c r="U83" s="1" t="s">
        <v>0</v>
      </c>
    </row>
    <row r="84" spans="20:21" ht="15.75" hidden="1">
      <c r="T84" s="1">
        <v>42</v>
      </c>
      <c r="U84" s="1">
        <v>1</v>
      </c>
    </row>
    <row r="85" spans="20:21" ht="63" hidden="1">
      <c r="T85" s="1" t="s">
        <v>148</v>
      </c>
      <c r="U85" s="1" t="s">
        <v>0</v>
      </c>
    </row>
    <row r="86" spans="20:21" ht="15.75" hidden="1">
      <c r="T86" s="1">
        <v>43</v>
      </c>
      <c r="U86" s="1">
        <v>1</v>
      </c>
    </row>
    <row r="87" spans="20:21" ht="63" hidden="1">
      <c r="T87" s="1" t="s">
        <v>148</v>
      </c>
      <c r="U87" s="1" t="s">
        <v>0</v>
      </c>
    </row>
    <row r="88" spans="20:21" ht="15.75" hidden="1">
      <c r="T88" s="1">
        <v>44</v>
      </c>
      <c r="U88" s="1">
        <v>1</v>
      </c>
    </row>
    <row r="89" spans="20:21" ht="63" hidden="1">
      <c r="T89" s="1" t="s">
        <v>148</v>
      </c>
      <c r="U89" s="1" t="s">
        <v>0</v>
      </c>
    </row>
    <row r="90" spans="20:21" ht="15.75" hidden="1">
      <c r="T90" s="1">
        <v>45</v>
      </c>
      <c r="U90" s="1">
        <v>1</v>
      </c>
    </row>
    <row r="91" spans="20:21" ht="63" hidden="1">
      <c r="T91" s="1" t="s">
        <v>148</v>
      </c>
      <c r="U91" s="1" t="s">
        <v>0</v>
      </c>
    </row>
    <row r="92" spans="20:21" ht="15.75" hidden="1">
      <c r="T92" s="1">
        <v>46</v>
      </c>
      <c r="U92" s="1">
        <v>1</v>
      </c>
    </row>
    <row r="93" spans="20:21" ht="63" hidden="1">
      <c r="T93" s="1" t="s">
        <v>148</v>
      </c>
      <c r="U93" s="1" t="s">
        <v>0</v>
      </c>
    </row>
    <row r="94" spans="20:21" ht="15.75" hidden="1">
      <c r="T94" s="1">
        <v>47</v>
      </c>
      <c r="U94" s="1">
        <v>1</v>
      </c>
    </row>
    <row r="95" spans="20:21" ht="63" hidden="1">
      <c r="T95" s="1" t="s">
        <v>148</v>
      </c>
      <c r="U95" s="1" t="s">
        <v>0</v>
      </c>
    </row>
    <row r="96" spans="20:21" ht="15.75" hidden="1">
      <c r="T96" s="1">
        <v>48</v>
      </c>
      <c r="U96" s="1">
        <v>1</v>
      </c>
    </row>
    <row r="97" spans="20:21" ht="63" hidden="1">
      <c r="T97" s="1" t="s">
        <v>148</v>
      </c>
      <c r="U97" s="1" t="s">
        <v>0</v>
      </c>
    </row>
    <row r="98" spans="20:21" ht="15.75" hidden="1">
      <c r="T98" s="1">
        <v>49</v>
      </c>
      <c r="U98" s="1">
        <v>1</v>
      </c>
    </row>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5" ht="23.25" customHeight="1"/>
    <row r="116" spans="1:20" ht="21.75" customHeight="1">
      <c r="A116" s="389" t="s">
        <v>198</v>
      </c>
      <c r="B116" s="389"/>
      <c r="C116" s="389"/>
      <c r="D116" s="389"/>
      <c r="E116" s="389"/>
      <c r="F116" s="389"/>
      <c r="G116" s="389"/>
      <c r="H116" s="389"/>
      <c r="I116" s="389"/>
      <c r="J116" s="389"/>
      <c r="K116" s="389"/>
      <c r="L116" s="389"/>
      <c r="M116" s="389"/>
      <c r="N116" s="389"/>
      <c r="O116" s="389"/>
      <c r="P116" s="389"/>
      <c r="Q116" s="389"/>
      <c r="R116" s="389"/>
      <c r="S116" s="389"/>
      <c r="T116" s="389"/>
    </row>
    <row r="117" spans="1:20" ht="45.75" customHeight="1">
      <c r="A117" s="395" t="s">
        <v>295</v>
      </c>
      <c r="B117" s="395"/>
      <c r="C117" s="395"/>
      <c r="D117" s="395"/>
      <c r="E117" s="395"/>
      <c r="F117" s="395"/>
      <c r="G117" s="395"/>
      <c r="H117" s="395"/>
      <c r="I117" s="395"/>
      <c r="J117" s="395"/>
      <c r="K117" s="395"/>
      <c r="L117" s="395"/>
      <c r="M117" s="395"/>
      <c r="N117" s="395"/>
      <c r="O117" s="395"/>
      <c r="P117" s="395"/>
      <c r="Q117" s="395"/>
      <c r="R117" s="395"/>
      <c r="S117" s="395"/>
      <c r="T117" s="395"/>
    </row>
    <row r="118" spans="1:20" ht="20.25" customHeight="1">
      <c r="A118" s="356" t="s">
        <v>307</v>
      </c>
      <c r="B118" s="356"/>
      <c r="C118" s="356"/>
      <c r="D118" s="356"/>
      <c r="E118" s="356"/>
      <c r="F118" s="356"/>
      <c r="G118" s="356"/>
      <c r="H118" s="356"/>
      <c r="I118" s="356"/>
      <c r="J118" s="356"/>
      <c r="K118" s="356"/>
      <c r="L118" s="356"/>
      <c r="M118" s="356"/>
      <c r="N118" s="356"/>
      <c r="O118" s="356"/>
      <c r="P118" s="356"/>
      <c r="Q118" s="356"/>
      <c r="R118" s="356"/>
      <c r="S118" s="356"/>
      <c r="T118" s="356"/>
    </row>
    <row r="119" spans="1:20" ht="69" customHeight="1">
      <c r="A119" s="373" t="s">
        <v>276</v>
      </c>
      <c r="B119" s="374"/>
      <c r="C119" s="374"/>
      <c r="D119" s="374"/>
      <c r="E119" s="374"/>
      <c r="F119" s="374"/>
      <c r="G119" s="374"/>
      <c r="H119" s="374"/>
      <c r="I119" s="374"/>
      <c r="J119" s="374"/>
      <c r="K119" s="374"/>
      <c r="L119" s="374"/>
      <c r="M119" s="374"/>
      <c r="N119" s="374"/>
      <c r="O119" s="374"/>
      <c r="P119" s="374"/>
      <c r="Q119" s="374"/>
      <c r="R119" s="374"/>
      <c r="S119" s="374"/>
      <c r="T119" s="375"/>
    </row>
    <row r="120" spans="1:17" ht="5.25" customHeight="1">
      <c r="A120" s="73"/>
      <c r="B120" s="73"/>
      <c r="C120" s="73"/>
      <c r="D120" s="73"/>
      <c r="E120" s="73"/>
      <c r="F120" s="73"/>
      <c r="G120" s="73"/>
      <c r="H120" s="73"/>
      <c r="I120" s="73"/>
      <c r="J120" s="73"/>
      <c r="K120" s="73"/>
      <c r="L120" s="73"/>
      <c r="M120" s="73"/>
      <c r="N120" s="73"/>
      <c r="O120" s="73"/>
      <c r="P120" s="73"/>
      <c r="Q120" s="73"/>
    </row>
    <row r="121" spans="1:20" ht="15.75" customHeight="1">
      <c r="A121" s="378" t="s">
        <v>236</v>
      </c>
      <c r="B121" s="378"/>
      <c r="C121" s="378"/>
      <c r="D121" s="378"/>
      <c r="E121" s="378"/>
      <c r="F121" s="378"/>
      <c r="G121" s="378"/>
      <c r="H121" s="378"/>
      <c r="I121" s="378"/>
      <c r="J121" s="378"/>
      <c r="K121" s="378"/>
      <c r="L121" s="378"/>
      <c r="M121" s="378"/>
      <c r="N121" s="378"/>
      <c r="O121" s="378"/>
      <c r="P121" s="378"/>
      <c r="Q121" s="378"/>
      <c r="R121" s="378"/>
      <c r="S121" s="378"/>
      <c r="T121" s="378"/>
    </row>
    <row r="122" spans="1:17" ht="6.75" customHeight="1">
      <c r="A122" s="28"/>
      <c r="B122" s="28"/>
      <c r="C122" s="28"/>
      <c r="D122" s="28"/>
      <c r="E122" s="28"/>
      <c r="F122" s="28"/>
      <c r="G122" s="28"/>
      <c r="H122" s="28"/>
      <c r="I122" s="28"/>
      <c r="J122" s="28"/>
      <c r="K122" s="28"/>
      <c r="L122" s="28"/>
      <c r="M122" s="28"/>
      <c r="N122" s="28"/>
      <c r="O122" s="28"/>
      <c r="P122" s="28"/>
      <c r="Q122" s="28"/>
    </row>
    <row r="123" spans="1:19" ht="12" customHeight="1">
      <c r="A123" s="300" t="s">
        <v>214</v>
      </c>
      <c r="B123" s="300"/>
      <c r="C123" s="300"/>
      <c r="D123" s="300"/>
      <c r="E123" s="300"/>
      <c r="F123" s="300"/>
      <c r="G123" s="300"/>
      <c r="H123" s="300"/>
      <c r="I123" s="300"/>
      <c r="J123" s="300"/>
      <c r="K123" s="300"/>
      <c r="L123" s="300"/>
      <c r="M123" s="300"/>
      <c r="N123" s="300"/>
      <c r="O123" s="300"/>
      <c r="P123" s="300"/>
      <c r="Q123" s="300"/>
      <c r="R123" s="300"/>
      <c r="S123" s="300"/>
    </row>
    <row r="124" spans="1:19" ht="15.75" customHeight="1">
      <c r="A124" s="300"/>
      <c r="B124" s="300"/>
      <c r="C124" s="300"/>
      <c r="D124" s="300"/>
      <c r="E124" s="300"/>
      <c r="F124" s="300"/>
      <c r="G124" s="300"/>
      <c r="H124" s="300"/>
      <c r="I124" s="300"/>
      <c r="J124" s="300"/>
      <c r="K124" s="300"/>
      <c r="L124" s="300"/>
      <c r="M124" s="300"/>
      <c r="N124" s="300"/>
      <c r="O124" s="300"/>
      <c r="P124" s="300"/>
      <c r="Q124" s="300"/>
      <c r="R124" s="300"/>
      <c r="S124" s="300"/>
    </row>
    <row r="125" spans="1:17" ht="4.5" customHeight="1">
      <c r="A125" s="362"/>
      <c r="B125" s="363"/>
      <c r="C125" s="363"/>
      <c r="D125" s="363"/>
      <c r="E125" s="363"/>
      <c r="F125" s="24"/>
      <c r="G125" s="24"/>
      <c r="K125" s="7"/>
      <c r="L125" s="3"/>
      <c r="M125" s="3"/>
      <c r="N125" s="22"/>
      <c r="O125" s="22"/>
      <c r="P125" s="22"/>
      <c r="Q125" s="22"/>
    </row>
    <row r="126" spans="1:19" ht="15.75" customHeight="1">
      <c r="A126" s="360" t="s">
        <v>151</v>
      </c>
      <c r="B126" s="357">
        <v>2014</v>
      </c>
      <c r="C126" s="345"/>
      <c r="D126" s="358"/>
      <c r="E126" s="357">
        <v>2013</v>
      </c>
      <c r="F126" s="345"/>
      <c r="G126" s="358"/>
      <c r="H126" s="305">
        <v>2012</v>
      </c>
      <c r="I126" s="306"/>
      <c r="J126" s="359"/>
      <c r="K126" s="305">
        <v>2011</v>
      </c>
      <c r="L126" s="306"/>
      <c r="M126" s="359"/>
      <c r="N126" s="305">
        <v>2010</v>
      </c>
      <c r="O126" s="306"/>
      <c r="P126" s="359"/>
      <c r="Q126" s="305">
        <v>2009</v>
      </c>
      <c r="R126" s="306"/>
      <c r="S126" s="307"/>
    </row>
    <row r="127" spans="1:19" ht="24">
      <c r="A127" s="361"/>
      <c r="B127" s="124" t="s">
        <v>200</v>
      </c>
      <c r="C127" s="125" t="s">
        <v>199</v>
      </c>
      <c r="D127" s="126" t="s">
        <v>51</v>
      </c>
      <c r="E127" s="124" t="s">
        <v>200</v>
      </c>
      <c r="F127" s="125" t="s">
        <v>199</v>
      </c>
      <c r="G127" s="126" t="s">
        <v>51</v>
      </c>
      <c r="H127" s="124" t="s">
        <v>200</v>
      </c>
      <c r="I127" s="125" t="s">
        <v>199</v>
      </c>
      <c r="J127" s="126" t="s">
        <v>51</v>
      </c>
      <c r="K127" s="124" t="s">
        <v>200</v>
      </c>
      <c r="L127" s="125" t="s">
        <v>175</v>
      </c>
      <c r="M127" s="126" t="s">
        <v>51</v>
      </c>
      <c r="N127" s="124" t="s">
        <v>200</v>
      </c>
      <c r="O127" s="125" t="s">
        <v>199</v>
      </c>
      <c r="P127" s="126" t="s">
        <v>51</v>
      </c>
      <c r="Q127" s="127" t="s">
        <v>200</v>
      </c>
      <c r="R127" s="125" t="s">
        <v>199</v>
      </c>
      <c r="S127" s="125" t="s">
        <v>51</v>
      </c>
    </row>
    <row r="128" spans="1:19" ht="13.5" customHeight="1">
      <c r="A128" s="29" t="s">
        <v>38</v>
      </c>
      <c r="B128" s="258">
        <v>7</v>
      </c>
      <c r="C128" s="258">
        <v>14</v>
      </c>
      <c r="D128" s="16">
        <f>SUM(B128:C128)</f>
        <v>21</v>
      </c>
      <c r="E128" s="16">
        <v>11</v>
      </c>
      <c r="F128" s="16">
        <v>11</v>
      </c>
      <c r="G128" s="16">
        <f aca="true" t="shared" si="0" ref="G128:G139">SUM(E128:F128)</f>
        <v>22</v>
      </c>
      <c r="H128" s="16">
        <v>7</v>
      </c>
      <c r="I128" s="16">
        <v>14</v>
      </c>
      <c r="J128" s="16">
        <f>SUM(H128:I128)</f>
        <v>21</v>
      </c>
      <c r="K128" s="16">
        <v>13</v>
      </c>
      <c r="L128" s="16">
        <v>11</v>
      </c>
      <c r="M128" s="30">
        <f>SUM(K128:L128)</f>
        <v>24</v>
      </c>
      <c r="N128" s="16">
        <v>13</v>
      </c>
      <c r="O128" s="16">
        <v>6</v>
      </c>
      <c r="P128" s="16">
        <f>SUM(N128:O128)</f>
        <v>19</v>
      </c>
      <c r="Q128" s="30">
        <v>20</v>
      </c>
      <c r="R128" s="30">
        <v>4</v>
      </c>
      <c r="S128" s="16">
        <f>SUM(Q128:R128)</f>
        <v>24</v>
      </c>
    </row>
    <row r="129" spans="1:19" ht="13.5" customHeight="1">
      <c r="A129" s="29" t="s">
        <v>39</v>
      </c>
      <c r="B129" s="258">
        <v>10</v>
      </c>
      <c r="C129" s="258">
        <v>17</v>
      </c>
      <c r="D129" s="16">
        <f aca="true" t="shared" si="1" ref="D129:D139">SUM(B129:C129)</f>
        <v>27</v>
      </c>
      <c r="E129" s="16">
        <v>6</v>
      </c>
      <c r="F129" s="16">
        <v>10</v>
      </c>
      <c r="G129" s="16">
        <f t="shared" si="0"/>
        <v>16</v>
      </c>
      <c r="H129" s="16">
        <v>6</v>
      </c>
      <c r="I129" s="16">
        <v>6</v>
      </c>
      <c r="J129" s="16">
        <f aca="true" t="shared" si="2" ref="J129:J139">SUM(H129:I129)</f>
        <v>12</v>
      </c>
      <c r="K129" s="16">
        <v>7</v>
      </c>
      <c r="L129" s="16">
        <v>5</v>
      </c>
      <c r="M129" s="30">
        <f aca="true" t="shared" si="3" ref="M129:M139">SUM(K129:L129)</f>
        <v>12</v>
      </c>
      <c r="N129" s="16">
        <v>10</v>
      </c>
      <c r="O129" s="16">
        <v>7</v>
      </c>
      <c r="P129" s="16">
        <f aca="true" t="shared" si="4" ref="P129:P139">SUM(N129:O129)</f>
        <v>17</v>
      </c>
      <c r="Q129" s="30">
        <v>12</v>
      </c>
      <c r="R129" s="30">
        <v>3</v>
      </c>
      <c r="S129" s="16">
        <f aca="true" t="shared" si="5" ref="S129:S139">SUM(Q129:R129)</f>
        <v>15</v>
      </c>
    </row>
    <row r="130" spans="1:19" ht="13.5" customHeight="1">
      <c r="A130" s="29" t="s">
        <v>40</v>
      </c>
      <c r="B130" s="258">
        <v>11</v>
      </c>
      <c r="C130" s="258">
        <v>18</v>
      </c>
      <c r="D130" s="16">
        <f t="shared" si="1"/>
        <v>29</v>
      </c>
      <c r="E130" s="16">
        <v>7</v>
      </c>
      <c r="F130" s="16">
        <v>7</v>
      </c>
      <c r="G130" s="16">
        <f t="shared" si="0"/>
        <v>14</v>
      </c>
      <c r="H130" s="16">
        <v>8</v>
      </c>
      <c r="I130" s="16">
        <v>8</v>
      </c>
      <c r="J130" s="16">
        <f t="shared" si="2"/>
        <v>16</v>
      </c>
      <c r="K130" s="16">
        <v>8</v>
      </c>
      <c r="L130" s="16">
        <v>7</v>
      </c>
      <c r="M130" s="30">
        <f t="shared" si="3"/>
        <v>15</v>
      </c>
      <c r="N130" s="16">
        <v>7</v>
      </c>
      <c r="O130" s="16">
        <v>5</v>
      </c>
      <c r="P130" s="16">
        <f t="shared" si="4"/>
        <v>12</v>
      </c>
      <c r="Q130" s="30">
        <v>8</v>
      </c>
      <c r="R130" s="30">
        <v>8</v>
      </c>
      <c r="S130" s="16">
        <f t="shared" si="5"/>
        <v>16</v>
      </c>
    </row>
    <row r="131" spans="1:19" ht="13.5" customHeight="1">
      <c r="A131" s="29" t="s">
        <v>41</v>
      </c>
      <c r="B131" s="258">
        <v>11</v>
      </c>
      <c r="C131" s="258">
        <v>10</v>
      </c>
      <c r="D131" s="16">
        <f t="shared" si="1"/>
        <v>21</v>
      </c>
      <c r="E131" s="16">
        <v>8</v>
      </c>
      <c r="F131" s="16">
        <v>7</v>
      </c>
      <c r="G131" s="16">
        <f t="shared" si="0"/>
        <v>15</v>
      </c>
      <c r="H131" s="16">
        <v>3</v>
      </c>
      <c r="I131" s="16">
        <v>10</v>
      </c>
      <c r="J131" s="16">
        <f t="shared" si="2"/>
        <v>13</v>
      </c>
      <c r="K131" s="16">
        <v>6</v>
      </c>
      <c r="L131" s="16">
        <v>8</v>
      </c>
      <c r="M131" s="30">
        <f t="shared" si="3"/>
        <v>14</v>
      </c>
      <c r="N131" s="16">
        <v>14</v>
      </c>
      <c r="O131" s="16">
        <v>3</v>
      </c>
      <c r="P131" s="16">
        <f t="shared" si="4"/>
        <v>17</v>
      </c>
      <c r="Q131" s="30">
        <v>12</v>
      </c>
      <c r="R131" s="30">
        <v>6</v>
      </c>
      <c r="S131" s="16">
        <f t="shared" si="5"/>
        <v>18</v>
      </c>
    </row>
    <row r="132" spans="1:19" ht="14.25" customHeight="1">
      <c r="A132" s="29" t="s">
        <v>42</v>
      </c>
      <c r="B132" s="258">
        <v>8</v>
      </c>
      <c r="C132" s="258">
        <v>15</v>
      </c>
      <c r="D132" s="16">
        <f t="shared" si="1"/>
        <v>23</v>
      </c>
      <c r="E132" s="16">
        <v>12</v>
      </c>
      <c r="F132" s="16">
        <v>16</v>
      </c>
      <c r="G132" s="16">
        <f t="shared" si="0"/>
        <v>28</v>
      </c>
      <c r="H132" s="16">
        <v>7</v>
      </c>
      <c r="I132" s="16">
        <v>10</v>
      </c>
      <c r="J132" s="16">
        <f t="shared" si="2"/>
        <v>17</v>
      </c>
      <c r="K132" s="16">
        <v>3</v>
      </c>
      <c r="L132" s="16">
        <v>3</v>
      </c>
      <c r="M132" s="30">
        <f t="shared" si="3"/>
        <v>6</v>
      </c>
      <c r="N132" s="16">
        <v>7</v>
      </c>
      <c r="O132" s="16">
        <v>3</v>
      </c>
      <c r="P132" s="16">
        <f t="shared" si="4"/>
        <v>10</v>
      </c>
      <c r="Q132" s="30">
        <v>10</v>
      </c>
      <c r="R132" s="30">
        <v>9</v>
      </c>
      <c r="S132" s="16">
        <f t="shared" si="5"/>
        <v>19</v>
      </c>
    </row>
    <row r="133" spans="1:21" s="7" customFormat="1" ht="14.25" customHeight="1">
      <c r="A133" s="29" t="s">
        <v>43</v>
      </c>
      <c r="B133" s="258">
        <v>9</v>
      </c>
      <c r="C133" s="258">
        <v>14</v>
      </c>
      <c r="D133" s="16">
        <f t="shared" si="1"/>
        <v>23</v>
      </c>
      <c r="E133" s="16">
        <v>11</v>
      </c>
      <c r="F133" s="16">
        <v>14</v>
      </c>
      <c r="G133" s="16">
        <f t="shared" si="0"/>
        <v>25</v>
      </c>
      <c r="H133" s="16">
        <v>7</v>
      </c>
      <c r="I133" s="16">
        <v>6</v>
      </c>
      <c r="J133" s="16">
        <f t="shared" si="2"/>
        <v>13</v>
      </c>
      <c r="K133" s="16">
        <v>1</v>
      </c>
      <c r="L133" s="16">
        <v>0</v>
      </c>
      <c r="M133" s="30">
        <f t="shared" si="3"/>
        <v>1</v>
      </c>
      <c r="N133" s="16">
        <v>5</v>
      </c>
      <c r="O133" s="16">
        <v>3</v>
      </c>
      <c r="P133" s="16">
        <f t="shared" si="4"/>
        <v>8</v>
      </c>
      <c r="Q133" s="30">
        <v>8</v>
      </c>
      <c r="R133" s="30">
        <v>3</v>
      </c>
      <c r="S133" s="16">
        <f t="shared" si="5"/>
        <v>11</v>
      </c>
      <c r="U133" s="47"/>
    </row>
    <row r="134" spans="1:21" s="7" customFormat="1" ht="14.25" customHeight="1">
      <c r="A134" s="29" t="s">
        <v>44</v>
      </c>
      <c r="B134" s="258">
        <v>10</v>
      </c>
      <c r="C134" s="258">
        <v>20</v>
      </c>
      <c r="D134" s="16">
        <f t="shared" si="1"/>
        <v>30</v>
      </c>
      <c r="E134" s="16">
        <v>8</v>
      </c>
      <c r="F134" s="16">
        <v>18</v>
      </c>
      <c r="G134" s="16">
        <f t="shared" si="0"/>
        <v>26</v>
      </c>
      <c r="H134" s="16">
        <v>8</v>
      </c>
      <c r="I134" s="16">
        <v>8</v>
      </c>
      <c r="J134" s="16">
        <f t="shared" si="2"/>
        <v>16</v>
      </c>
      <c r="K134" s="16">
        <v>5</v>
      </c>
      <c r="L134" s="16">
        <v>1</v>
      </c>
      <c r="M134" s="30">
        <f t="shared" si="3"/>
        <v>6</v>
      </c>
      <c r="N134" s="16">
        <v>13</v>
      </c>
      <c r="O134" s="16">
        <v>2</v>
      </c>
      <c r="P134" s="16">
        <f t="shared" si="4"/>
        <v>15</v>
      </c>
      <c r="Q134" s="30">
        <v>12</v>
      </c>
      <c r="R134" s="30">
        <v>1</v>
      </c>
      <c r="S134" s="16">
        <f t="shared" si="5"/>
        <v>13</v>
      </c>
      <c r="U134" s="47"/>
    </row>
    <row r="135" spans="1:19" s="7" customFormat="1" ht="13.5" customHeight="1">
      <c r="A135" s="29" t="s">
        <v>45</v>
      </c>
      <c r="B135" s="258">
        <v>1</v>
      </c>
      <c r="C135" s="258">
        <v>16</v>
      </c>
      <c r="D135" s="16">
        <f t="shared" si="1"/>
        <v>17</v>
      </c>
      <c r="E135" s="16">
        <v>15</v>
      </c>
      <c r="F135" s="16">
        <v>10</v>
      </c>
      <c r="G135" s="16">
        <f t="shared" si="0"/>
        <v>25</v>
      </c>
      <c r="H135" s="16">
        <v>10</v>
      </c>
      <c r="I135" s="16">
        <v>9</v>
      </c>
      <c r="J135" s="16">
        <f t="shared" si="2"/>
        <v>19</v>
      </c>
      <c r="K135" s="16">
        <v>7</v>
      </c>
      <c r="L135" s="16">
        <v>5</v>
      </c>
      <c r="M135" s="30">
        <f t="shared" si="3"/>
        <v>12</v>
      </c>
      <c r="N135" s="16">
        <v>11</v>
      </c>
      <c r="O135" s="16">
        <v>4</v>
      </c>
      <c r="P135" s="16">
        <f t="shared" si="4"/>
        <v>15</v>
      </c>
      <c r="Q135" s="30">
        <v>13</v>
      </c>
      <c r="R135" s="30">
        <v>10</v>
      </c>
      <c r="S135" s="16">
        <f t="shared" si="5"/>
        <v>23</v>
      </c>
    </row>
    <row r="136" spans="1:19" s="7" customFormat="1" ht="13.5" customHeight="1">
      <c r="A136" s="29" t="s">
        <v>46</v>
      </c>
      <c r="B136" s="16">
        <v>2</v>
      </c>
      <c r="C136" s="258">
        <v>15</v>
      </c>
      <c r="D136" s="16">
        <f t="shared" si="1"/>
        <v>17</v>
      </c>
      <c r="E136" s="16">
        <v>7</v>
      </c>
      <c r="F136" s="16">
        <v>18</v>
      </c>
      <c r="G136" s="16">
        <f t="shared" si="0"/>
        <v>25</v>
      </c>
      <c r="H136" s="16">
        <v>7</v>
      </c>
      <c r="I136" s="16">
        <v>3</v>
      </c>
      <c r="J136" s="16">
        <f t="shared" si="2"/>
        <v>10</v>
      </c>
      <c r="K136" s="16">
        <v>8</v>
      </c>
      <c r="L136" s="16">
        <v>5</v>
      </c>
      <c r="M136" s="30">
        <f t="shared" si="3"/>
        <v>13</v>
      </c>
      <c r="N136" s="16">
        <v>6</v>
      </c>
      <c r="O136" s="16">
        <v>7</v>
      </c>
      <c r="P136" s="16">
        <f t="shared" si="4"/>
        <v>13</v>
      </c>
      <c r="Q136" s="30">
        <v>13</v>
      </c>
      <c r="R136" s="30">
        <v>3</v>
      </c>
      <c r="S136" s="16">
        <f t="shared" si="5"/>
        <v>16</v>
      </c>
    </row>
    <row r="137" spans="1:19" s="7" customFormat="1" ht="13.5" customHeight="1">
      <c r="A137" s="29" t="s">
        <v>47</v>
      </c>
      <c r="B137" s="258">
        <v>8</v>
      </c>
      <c r="C137" s="258">
        <v>18</v>
      </c>
      <c r="D137" s="16">
        <f t="shared" si="1"/>
        <v>26</v>
      </c>
      <c r="E137" s="16">
        <v>16</v>
      </c>
      <c r="F137" s="16">
        <v>13</v>
      </c>
      <c r="G137" s="16">
        <f t="shared" si="0"/>
        <v>29</v>
      </c>
      <c r="H137" s="16">
        <v>1</v>
      </c>
      <c r="I137" s="16">
        <v>7</v>
      </c>
      <c r="J137" s="16">
        <f t="shared" si="2"/>
        <v>8</v>
      </c>
      <c r="K137" s="16">
        <v>6</v>
      </c>
      <c r="L137" s="16">
        <v>12</v>
      </c>
      <c r="M137" s="30">
        <f t="shared" si="3"/>
        <v>18</v>
      </c>
      <c r="N137" s="16">
        <v>14</v>
      </c>
      <c r="O137" s="16">
        <v>3</v>
      </c>
      <c r="P137" s="16">
        <f t="shared" si="4"/>
        <v>17</v>
      </c>
      <c r="Q137" s="30">
        <v>11</v>
      </c>
      <c r="R137" s="30">
        <v>7</v>
      </c>
      <c r="S137" s="16">
        <f t="shared" si="5"/>
        <v>18</v>
      </c>
    </row>
    <row r="138" spans="1:19" s="7" customFormat="1" ht="13.5" customHeight="1">
      <c r="A138" s="29" t="s">
        <v>1</v>
      </c>
      <c r="B138" s="258">
        <v>9</v>
      </c>
      <c r="C138" s="258">
        <v>15</v>
      </c>
      <c r="D138" s="16">
        <f t="shared" si="1"/>
        <v>24</v>
      </c>
      <c r="E138" s="16">
        <v>19</v>
      </c>
      <c r="F138" s="16">
        <v>14</v>
      </c>
      <c r="G138" s="16">
        <f t="shared" si="0"/>
        <v>33</v>
      </c>
      <c r="H138" s="16">
        <v>11</v>
      </c>
      <c r="I138" s="16">
        <v>5</v>
      </c>
      <c r="J138" s="16">
        <f t="shared" si="2"/>
        <v>16</v>
      </c>
      <c r="K138" s="16">
        <v>16</v>
      </c>
      <c r="L138" s="16">
        <v>5</v>
      </c>
      <c r="M138" s="30">
        <f t="shared" si="3"/>
        <v>21</v>
      </c>
      <c r="N138" s="16">
        <v>12</v>
      </c>
      <c r="O138" s="16">
        <v>3</v>
      </c>
      <c r="P138" s="16">
        <f t="shared" si="4"/>
        <v>15</v>
      </c>
      <c r="Q138" s="30">
        <v>10</v>
      </c>
      <c r="R138" s="30">
        <v>4</v>
      </c>
      <c r="S138" s="16">
        <f t="shared" si="5"/>
        <v>14</v>
      </c>
    </row>
    <row r="139" spans="1:19" s="7" customFormat="1" ht="13.5" customHeight="1">
      <c r="A139" s="29" t="s">
        <v>2</v>
      </c>
      <c r="B139" s="258">
        <v>10</v>
      </c>
      <c r="C139" s="258">
        <v>14</v>
      </c>
      <c r="D139" s="16">
        <f t="shared" si="1"/>
        <v>24</v>
      </c>
      <c r="E139" s="16">
        <v>11</v>
      </c>
      <c r="F139" s="16">
        <v>13</v>
      </c>
      <c r="G139" s="16">
        <f t="shared" si="0"/>
        <v>24</v>
      </c>
      <c r="H139" s="31">
        <v>8</v>
      </c>
      <c r="I139" s="31">
        <v>5</v>
      </c>
      <c r="J139" s="16">
        <f t="shared" si="2"/>
        <v>13</v>
      </c>
      <c r="K139" s="16">
        <v>13</v>
      </c>
      <c r="L139" s="16">
        <v>4</v>
      </c>
      <c r="M139" s="30">
        <f t="shared" si="3"/>
        <v>17</v>
      </c>
      <c r="N139" s="16">
        <v>9</v>
      </c>
      <c r="O139" s="16">
        <v>1</v>
      </c>
      <c r="P139" s="16">
        <f t="shared" si="4"/>
        <v>10</v>
      </c>
      <c r="Q139" s="30">
        <v>10</v>
      </c>
      <c r="R139" s="30">
        <v>6</v>
      </c>
      <c r="S139" s="16">
        <f t="shared" si="5"/>
        <v>16</v>
      </c>
    </row>
    <row r="140" spans="1:19" s="7" customFormat="1" ht="13.5" customHeight="1">
      <c r="A140" s="128" t="s">
        <v>51</v>
      </c>
      <c r="B140" s="128">
        <f aca="true" t="shared" si="6" ref="B140:K140">SUM(B128:B139)</f>
        <v>96</v>
      </c>
      <c r="C140" s="128">
        <f t="shared" si="6"/>
        <v>186</v>
      </c>
      <c r="D140" s="128">
        <f t="shared" si="6"/>
        <v>282</v>
      </c>
      <c r="E140" s="128">
        <f t="shared" si="6"/>
        <v>131</v>
      </c>
      <c r="F140" s="128">
        <f t="shared" si="6"/>
        <v>151</v>
      </c>
      <c r="G140" s="128">
        <f t="shared" si="6"/>
        <v>282</v>
      </c>
      <c r="H140" s="128">
        <f t="shared" si="6"/>
        <v>83</v>
      </c>
      <c r="I140" s="128">
        <f t="shared" si="6"/>
        <v>91</v>
      </c>
      <c r="J140" s="128">
        <f t="shared" si="6"/>
        <v>174</v>
      </c>
      <c r="K140" s="128">
        <f t="shared" si="6"/>
        <v>93</v>
      </c>
      <c r="L140" s="128">
        <f aca="true" t="shared" si="7" ref="L140:R140">SUM(L128:L139)</f>
        <v>66</v>
      </c>
      <c r="M140" s="128">
        <f>SUM(M128:M139)</f>
        <v>159</v>
      </c>
      <c r="N140" s="128">
        <f t="shared" si="7"/>
        <v>121</v>
      </c>
      <c r="O140" s="128">
        <f t="shared" si="7"/>
        <v>47</v>
      </c>
      <c r="P140" s="128">
        <f>SUM(P128:P139)</f>
        <v>168</v>
      </c>
      <c r="Q140" s="128">
        <f t="shared" si="7"/>
        <v>139</v>
      </c>
      <c r="R140" s="128">
        <f t="shared" si="7"/>
        <v>64</v>
      </c>
      <c r="S140" s="128">
        <f>SUM(S128:S139)</f>
        <v>203</v>
      </c>
    </row>
    <row r="141" spans="2:19" s="7" customFormat="1" ht="10.5" customHeight="1">
      <c r="B141" s="121"/>
      <c r="C141" s="121"/>
      <c r="D141" s="56"/>
      <c r="E141" s="56"/>
      <c r="F141" s="32"/>
      <c r="G141" s="32"/>
      <c r="H141" s="32"/>
      <c r="I141" s="32"/>
      <c r="J141" s="32"/>
      <c r="K141" s="32"/>
      <c r="L141" s="32"/>
      <c r="M141" s="32"/>
      <c r="O141" s="303"/>
      <c r="P141" s="303"/>
      <c r="Q141" s="303"/>
      <c r="R141" s="303"/>
      <c r="S141" s="303"/>
    </row>
    <row r="142" spans="1:21" s="7" customFormat="1" ht="10.5" customHeight="1">
      <c r="A142" s="302" t="s">
        <v>246</v>
      </c>
      <c r="B142" s="302"/>
      <c r="C142" s="302"/>
      <c r="D142" s="120"/>
      <c r="M142" s="302" t="s">
        <v>244</v>
      </c>
      <c r="N142" s="302"/>
      <c r="O142" s="302"/>
      <c r="P142" s="302"/>
      <c r="R142" s="121"/>
      <c r="S142" s="121"/>
      <c r="T142" s="121"/>
      <c r="U142" s="121"/>
    </row>
    <row r="143" spans="1:21" s="7" customFormat="1" ht="13.5" customHeight="1">
      <c r="A143" s="313" t="s">
        <v>301</v>
      </c>
      <c r="B143" s="313"/>
      <c r="C143" s="313"/>
      <c r="D143" s="120"/>
      <c r="M143" s="313" t="s">
        <v>302</v>
      </c>
      <c r="N143" s="313"/>
      <c r="O143" s="313"/>
      <c r="P143" s="313"/>
      <c r="Q143" s="313"/>
      <c r="R143" s="313"/>
      <c r="S143" s="213"/>
      <c r="T143" s="213"/>
      <c r="U143" s="213"/>
    </row>
    <row r="144" spans="1:21" s="7" customFormat="1" ht="14.25" customHeight="1">
      <c r="A144" s="312" t="s">
        <v>245</v>
      </c>
      <c r="B144" s="312"/>
      <c r="C144" s="312"/>
      <c r="D144" s="120"/>
      <c r="M144" s="260" t="s">
        <v>152</v>
      </c>
      <c r="N144" s="260"/>
      <c r="O144" s="262" t="s">
        <v>165</v>
      </c>
      <c r="P144" s="262"/>
      <c r="Q144" s="262" t="s">
        <v>175</v>
      </c>
      <c r="R144" s="262"/>
      <c r="S144" s="213"/>
      <c r="T144" s="213"/>
      <c r="U144" s="213"/>
    </row>
    <row r="145" spans="1:18" s="7" customFormat="1" ht="26.25" customHeight="1">
      <c r="A145" s="128" t="s">
        <v>152</v>
      </c>
      <c r="B145" s="130" t="s">
        <v>200</v>
      </c>
      <c r="C145" s="130" t="s">
        <v>199</v>
      </c>
      <c r="D145" s="120"/>
      <c r="M145" s="261"/>
      <c r="N145" s="261"/>
      <c r="O145" s="125" t="s">
        <v>303</v>
      </c>
      <c r="P145" s="125" t="s">
        <v>304</v>
      </c>
      <c r="Q145" s="125" t="s">
        <v>303</v>
      </c>
      <c r="R145" s="125" t="s">
        <v>304</v>
      </c>
    </row>
    <row r="146" spans="1:18" s="7" customFormat="1" ht="20.25" customHeight="1">
      <c r="A146" s="16">
        <v>2009</v>
      </c>
      <c r="B146" s="46">
        <f>AVERAGE(Q128:Q139)</f>
        <v>11.583333333333334</v>
      </c>
      <c r="C146" s="46">
        <f>AVERAGE(R128:R139)</f>
        <v>5.333333333333333</v>
      </c>
      <c r="D146" s="120"/>
      <c r="M146" s="309">
        <v>2009</v>
      </c>
      <c r="N146" s="309"/>
      <c r="O146" s="30">
        <v>154</v>
      </c>
      <c r="P146" s="216">
        <f>(O146/12)</f>
        <v>12.833333333333334</v>
      </c>
      <c r="Q146" s="209">
        <v>62</v>
      </c>
      <c r="R146" s="216">
        <f>(Q146/12)</f>
        <v>5.166666666666667</v>
      </c>
    </row>
    <row r="147" spans="1:18" s="7" customFormat="1" ht="20.25" customHeight="1">
      <c r="A147" s="16">
        <v>2010</v>
      </c>
      <c r="B147" s="46">
        <f>AVERAGE(N128:N139)</f>
        <v>10.083333333333334</v>
      </c>
      <c r="C147" s="46">
        <f>AVERAGE(O128:O139)</f>
        <v>3.9166666666666665</v>
      </c>
      <c r="D147" s="120"/>
      <c r="M147" s="309">
        <v>2010</v>
      </c>
      <c r="N147" s="309"/>
      <c r="O147" s="30">
        <v>139</v>
      </c>
      <c r="P147" s="216">
        <f>(O147/12)</f>
        <v>11.583333333333334</v>
      </c>
      <c r="Q147" s="209">
        <v>20</v>
      </c>
      <c r="R147" s="216">
        <f>(Q147/12)</f>
        <v>1.6666666666666667</v>
      </c>
    </row>
    <row r="148" spans="1:18" s="7" customFormat="1" ht="20.25" customHeight="1">
      <c r="A148" s="16">
        <v>2011</v>
      </c>
      <c r="B148" s="46">
        <f>AVERAGE(K128:K139)</f>
        <v>7.75</v>
      </c>
      <c r="C148" s="46">
        <f>AVERAGE(L128:L139)</f>
        <v>5.5</v>
      </c>
      <c r="D148" s="120"/>
      <c r="M148" s="309">
        <v>2011</v>
      </c>
      <c r="N148" s="309"/>
      <c r="O148" s="30">
        <v>123</v>
      </c>
      <c r="P148" s="216">
        <f>(O148/12)</f>
        <v>10.25</v>
      </c>
      <c r="Q148" s="209">
        <v>24</v>
      </c>
      <c r="R148" s="216">
        <f>(Q148/12)</f>
        <v>2</v>
      </c>
    </row>
    <row r="149" spans="1:18" s="7" customFormat="1" ht="20.25" customHeight="1">
      <c r="A149" s="60">
        <v>2012</v>
      </c>
      <c r="B149" s="61">
        <v>7</v>
      </c>
      <c r="C149" s="61">
        <f>AVERAGE(I128:I139)</f>
        <v>7.583333333333333</v>
      </c>
      <c r="D149" s="120"/>
      <c r="M149" s="310">
        <v>2012</v>
      </c>
      <c r="N149" s="310"/>
      <c r="O149" s="61">
        <v>120</v>
      </c>
      <c r="P149" s="216">
        <f>(O149/12)</f>
        <v>10</v>
      </c>
      <c r="Q149" s="210">
        <v>46</v>
      </c>
      <c r="R149" s="216">
        <f>(Q149/12)</f>
        <v>3.8333333333333335</v>
      </c>
    </row>
    <row r="150" spans="1:18" s="7" customFormat="1" ht="20.25" customHeight="1">
      <c r="A150" s="31">
        <v>2013</v>
      </c>
      <c r="B150" s="122">
        <v>11</v>
      </c>
      <c r="C150" s="122">
        <v>16</v>
      </c>
      <c r="M150" s="311">
        <v>2013</v>
      </c>
      <c r="N150" s="311"/>
      <c r="O150" s="194">
        <v>104</v>
      </c>
      <c r="P150" s="216">
        <f>(O150/12)</f>
        <v>8.666666666666666</v>
      </c>
      <c r="Q150" s="211">
        <v>67</v>
      </c>
      <c r="R150" s="216">
        <f>(Q150/12)</f>
        <v>5.583333333333333</v>
      </c>
    </row>
    <row r="151" spans="1:18" s="7" customFormat="1" ht="20.25" customHeight="1">
      <c r="A151" s="131">
        <v>2014</v>
      </c>
      <c r="B151" s="132">
        <v>8</v>
      </c>
      <c r="C151" s="132">
        <v>16</v>
      </c>
      <c r="M151" s="394" t="s">
        <v>283</v>
      </c>
      <c r="N151" s="394"/>
      <c r="O151" s="131">
        <v>51</v>
      </c>
      <c r="P151" s="217">
        <f>INT(O151/10)</f>
        <v>5</v>
      </c>
      <c r="Q151" s="212" t="s">
        <v>306</v>
      </c>
      <c r="R151" s="257" t="s">
        <v>306</v>
      </c>
    </row>
    <row r="152" spans="1:19" s="7" customFormat="1" ht="14.25" customHeight="1">
      <c r="A152" s="308"/>
      <c r="B152" s="308"/>
      <c r="C152" s="308"/>
      <c r="D152" s="33"/>
      <c r="M152" s="301" t="s">
        <v>279</v>
      </c>
      <c r="N152" s="301"/>
      <c r="O152" s="301"/>
      <c r="P152" s="301"/>
      <c r="Q152" s="301"/>
      <c r="R152" s="301"/>
      <c r="S152" s="301"/>
    </row>
    <row r="153" spans="1:19" s="7" customFormat="1" ht="9.75" customHeight="1">
      <c r="A153" s="123"/>
      <c r="B153" s="129" t="s">
        <v>165</v>
      </c>
      <c r="C153" s="129" t="s">
        <v>175</v>
      </c>
      <c r="D153" s="33"/>
      <c r="J153" s="119"/>
      <c r="K153" s="119"/>
      <c r="M153" s="301" t="s">
        <v>305</v>
      </c>
      <c r="N153" s="301"/>
      <c r="O153" s="301"/>
      <c r="P153" s="301"/>
      <c r="Q153" s="301"/>
      <c r="R153" s="301"/>
      <c r="S153" s="301"/>
    </row>
    <row r="154" spans="1:17" s="7" customFormat="1" ht="17.25" customHeight="1">
      <c r="A154" s="393" t="s">
        <v>213</v>
      </c>
      <c r="B154" s="393"/>
      <c r="C154" s="393"/>
      <c r="D154" s="393"/>
      <c r="E154" s="393"/>
      <c r="F154" s="393"/>
      <c r="G154" s="393"/>
      <c r="H154" s="393"/>
      <c r="I154" s="393"/>
      <c r="J154" s="393"/>
      <c r="K154" s="393"/>
      <c r="L154" s="393"/>
      <c r="M154" s="393"/>
      <c r="N154" s="393"/>
      <c r="O154" s="393"/>
      <c r="P154" s="393"/>
      <c r="Q154" s="62"/>
    </row>
    <row r="155" spans="1:13" s="7" customFormat="1" ht="4.5" customHeight="1">
      <c r="A155" s="48"/>
      <c r="B155" s="33"/>
      <c r="C155" s="33"/>
      <c r="D155" s="33"/>
      <c r="E155" s="33"/>
      <c r="F155" s="33"/>
      <c r="G155" s="33"/>
      <c r="H155" s="33"/>
      <c r="I155" s="33"/>
      <c r="J155" s="33"/>
      <c r="K155" s="33"/>
      <c r="L155" s="33"/>
      <c r="M155" s="33"/>
    </row>
    <row r="156" spans="1:20" s="7" customFormat="1" ht="13.5" customHeight="1">
      <c r="A156" s="376" t="s">
        <v>76</v>
      </c>
      <c r="B156" s="345">
        <v>2014</v>
      </c>
      <c r="C156" s="345"/>
      <c r="D156" s="345"/>
      <c r="E156" s="352">
        <v>2013</v>
      </c>
      <c r="F156" s="306"/>
      <c r="G156" s="307"/>
      <c r="H156" s="345">
        <v>2012</v>
      </c>
      <c r="I156" s="345"/>
      <c r="J156" s="345"/>
      <c r="K156" s="345">
        <v>2011</v>
      </c>
      <c r="L156" s="345"/>
      <c r="M156" s="345"/>
      <c r="N156" s="345" t="s">
        <v>252</v>
      </c>
      <c r="O156" s="345"/>
      <c r="P156" s="345"/>
      <c r="Q156" s="390" t="s">
        <v>253</v>
      </c>
      <c r="R156" s="391"/>
      <c r="S156" s="391"/>
      <c r="T156" s="392"/>
    </row>
    <row r="157" spans="1:20" s="7" customFormat="1" ht="24">
      <c r="A157" s="376"/>
      <c r="B157" s="125" t="s">
        <v>200</v>
      </c>
      <c r="C157" s="125" t="s">
        <v>199</v>
      </c>
      <c r="D157" s="125" t="s">
        <v>51</v>
      </c>
      <c r="E157" s="125" t="s">
        <v>200</v>
      </c>
      <c r="F157" s="125" t="s">
        <v>199</v>
      </c>
      <c r="G157" s="125" t="s">
        <v>51</v>
      </c>
      <c r="H157" s="125" t="s">
        <v>200</v>
      </c>
      <c r="I157" s="125" t="s">
        <v>199</v>
      </c>
      <c r="J157" s="125" t="s">
        <v>51</v>
      </c>
      <c r="K157" s="125" t="s">
        <v>200</v>
      </c>
      <c r="L157" s="125" t="s">
        <v>175</v>
      </c>
      <c r="M157" s="125" t="s">
        <v>51</v>
      </c>
      <c r="N157" s="125" t="s">
        <v>200</v>
      </c>
      <c r="O157" s="125" t="s">
        <v>199</v>
      </c>
      <c r="P157" s="125" t="s">
        <v>51</v>
      </c>
      <c r="Q157" s="136" t="s">
        <v>200</v>
      </c>
      <c r="R157" s="136" t="s">
        <v>199</v>
      </c>
      <c r="S157" s="136" t="s">
        <v>51</v>
      </c>
      <c r="T157" s="137" t="s">
        <v>50</v>
      </c>
    </row>
    <row r="158" spans="1:20" s="7" customFormat="1" ht="13.5" customHeight="1">
      <c r="A158" s="95" t="s">
        <v>119</v>
      </c>
      <c r="B158" s="259">
        <v>0</v>
      </c>
      <c r="C158" s="57">
        <v>4</v>
      </c>
      <c r="D158" s="58">
        <f aca="true" t="shared" si="8" ref="D158:D182">SUM(B158:C158)</f>
        <v>4</v>
      </c>
      <c r="E158" s="19">
        <v>1</v>
      </c>
      <c r="F158" s="19">
        <v>2</v>
      </c>
      <c r="G158" s="19">
        <f aca="true" t="shared" si="9" ref="G158:G182">SUM(E158:F158)</f>
        <v>3</v>
      </c>
      <c r="H158" s="18">
        <v>2</v>
      </c>
      <c r="I158" s="18">
        <v>1</v>
      </c>
      <c r="J158" s="19">
        <f>SUM(H158:I158)</f>
        <v>3</v>
      </c>
      <c r="K158" s="18">
        <v>2</v>
      </c>
      <c r="L158" s="18">
        <v>0</v>
      </c>
      <c r="M158" s="19">
        <f>SUM(K158:L158)</f>
        <v>2</v>
      </c>
      <c r="N158" s="18">
        <v>2</v>
      </c>
      <c r="O158" s="16">
        <v>1</v>
      </c>
      <c r="P158" s="19">
        <f>SUM(N158:O158)</f>
        <v>3</v>
      </c>
      <c r="Q158" s="111">
        <f aca="true" t="shared" si="10" ref="Q158:Q182">B158+E158+H158+K158+N158</f>
        <v>7</v>
      </c>
      <c r="R158" s="112">
        <f aca="true" t="shared" si="11" ref="R158:R182">C158+F158+I158+L158+O158</f>
        <v>8</v>
      </c>
      <c r="S158" s="112">
        <f>SUM(Q158:R158)</f>
        <v>15</v>
      </c>
      <c r="T158" s="113">
        <f>+S158/$S$183</f>
        <v>0.011829652996845425</v>
      </c>
    </row>
    <row r="159" spans="1:20" s="7" customFormat="1" ht="13.5" customHeight="1">
      <c r="A159" s="189" t="s">
        <v>120</v>
      </c>
      <c r="B159" s="190">
        <v>2</v>
      </c>
      <c r="C159" s="190">
        <v>4</v>
      </c>
      <c r="D159" s="191">
        <f t="shared" si="8"/>
        <v>6</v>
      </c>
      <c r="E159" s="19">
        <v>4</v>
      </c>
      <c r="F159" s="19">
        <v>8</v>
      </c>
      <c r="G159" s="19">
        <f t="shared" si="9"/>
        <v>12</v>
      </c>
      <c r="H159" s="18">
        <v>2</v>
      </c>
      <c r="I159" s="18">
        <v>7</v>
      </c>
      <c r="J159" s="19">
        <f aca="true" t="shared" si="12" ref="J159:J182">SUM(H159:I159)</f>
        <v>9</v>
      </c>
      <c r="K159" s="18">
        <v>8</v>
      </c>
      <c r="L159" s="18">
        <v>3</v>
      </c>
      <c r="M159" s="19">
        <f aca="true" t="shared" si="13" ref="M159:M182">SUM(K159:L159)</f>
        <v>11</v>
      </c>
      <c r="N159" s="18">
        <v>12</v>
      </c>
      <c r="O159" s="16">
        <v>4</v>
      </c>
      <c r="P159" s="19">
        <f aca="true" t="shared" si="14" ref="P159:P182">SUM(N159:O159)</f>
        <v>16</v>
      </c>
      <c r="Q159" s="111">
        <f t="shared" si="10"/>
        <v>28</v>
      </c>
      <c r="R159" s="112">
        <f t="shared" si="11"/>
        <v>26</v>
      </c>
      <c r="S159" s="112">
        <f aca="true" t="shared" si="15" ref="S159:S182">SUM(Q159:R159)</f>
        <v>54</v>
      </c>
      <c r="T159" s="113">
        <f aca="true" t="shared" si="16" ref="T159:T182">+S159/$S$183</f>
        <v>0.04258675078864353</v>
      </c>
    </row>
    <row r="160" spans="1:20" s="7" customFormat="1" ht="13.5" customHeight="1">
      <c r="A160" s="95" t="s">
        <v>231</v>
      </c>
      <c r="B160" s="57">
        <v>0</v>
      </c>
      <c r="C160" s="57">
        <v>3</v>
      </c>
      <c r="D160" s="58">
        <f t="shared" si="8"/>
        <v>3</v>
      </c>
      <c r="E160" s="19">
        <v>3</v>
      </c>
      <c r="F160" s="19">
        <v>1</v>
      </c>
      <c r="G160" s="19">
        <f t="shared" si="9"/>
        <v>4</v>
      </c>
      <c r="H160" s="18">
        <v>0</v>
      </c>
      <c r="I160" s="18">
        <v>0</v>
      </c>
      <c r="J160" s="19">
        <f t="shared" si="12"/>
        <v>0</v>
      </c>
      <c r="K160" s="18">
        <v>0</v>
      </c>
      <c r="L160" s="18">
        <v>3</v>
      </c>
      <c r="M160" s="19">
        <f t="shared" si="13"/>
        <v>3</v>
      </c>
      <c r="N160" s="18">
        <v>2</v>
      </c>
      <c r="O160" s="16">
        <v>0</v>
      </c>
      <c r="P160" s="19">
        <f t="shared" si="14"/>
        <v>2</v>
      </c>
      <c r="Q160" s="111">
        <f t="shared" si="10"/>
        <v>5</v>
      </c>
      <c r="R160" s="112">
        <f t="shared" si="11"/>
        <v>7</v>
      </c>
      <c r="S160" s="112">
        <f t="shared" si="15"/>
        <v>12</v>
      </c>
      <c r="T160" s="113">
        <f t="shared" si="16"/>
        <v>0.00946372239747634</v>
      </c>
    </row>
    <row r="161" spans="1:20" s="7" customFormat="1" ht="13.5" customHeight="1">
      <c r="A161" s="189" t="s">
        <v>52</v>
      </c>
      <c r="B161" s="190">
        <v>10</v>
      </c>
      <c r="C161" s="190">
        <v>20</v>
      </c>
      <c r="D161" s="191">
        <f t="shared" si="8"/>
        <v>30</v>
      </c>
      <c r="E161" s="58">
        <v>4</v>
      </c>
      <c r="F161" s="58">
        <v>3</v>
      </c>
      <c r="G161" s="19">
        <f t="shared" si="9"/>
        <v>7</v>
      </c>
      <c r="H161" s="57">
        <v>4</v>
      </c>
      <c r="I161" s="57">
        <v>4</v>
      </c>
      <c r="J161" s="19">
        <f t="shared" si="12"/>
        <v>8</v>
      </c>
      <c r="K161" s="57">
        <v>9</v>
      </c>
      <c r="L161" s="57">
        <v>6</v>
      </c>
      <c r="M161" s="19">
        <f t="shared" si="13"/>
        <v>15</v>
      </c>
      <c r="N161" s="57">
        <v>16</v>
      </c>
      <c r="O161" s="31">
        <v>10</v>
      </c>
      <c r="P161" s="58">
        <f t="shared" si="14"/>
        <v>26</v>
      </c>
      <c r="Q161" s="111">
        <f t="shared" si="10"/>
        <v>43</v>
      </c>
      <c r="R161" s="112">
        <f t="shared" si="11"/>
        <v>43</v>
      </c>
      <c r="S161" s="114">
        <f t="shared" si="15"/>
        <v>86</v>
      </c>
      <c r="T161" s="113">
        <f t="shared" si="16"/>
        <v>0.06782334384858044</v>
      </c>
    </row>
    <row r="162" spans="1:20" s="59" customFormat="1" ht="13.5" customHeight="1">
      <c r="A162" s="189" t="s">
        <v>96</v>
      </c>
      <c r="B162" s="190">
        <v>4</v>
      </c>
      <c r="C162" s="190">
        <v>5</v>
      </c>
      <c r="D162" s="191">
        <f t="shared" si="8"/>
        <v>9</v>
      </c>
      <c r="E162" s="58">
        <v>6</v>
      </c>
      <c r="F162" s="58">
        <v>5</v>
      </c>
      <c r="G162" s="19">
        <f t="shared" si="9"/>
        <v>11</v>
      </c>
      <c r="H162" s="57">
        <v>5</v>
      </c>
      <c r="I162" s="57">
        <v>9</v>
      </c>
      <c r="J162" s="19">
        <f t="shared" si="12"/>
        <v>14</v>
      </c>
      <c r="K162" s="57">
        <v>1</v>
      </c>
      <c r="L162" s="57">
        <v>4</v>
      </c>
      <c r="M162" s="19">
        <f t="shared" si="13"/>
        <v>5</v>
      </c>
      <c r="N162" s="57">
        <v>20</v>
      </c>
      <c r="O162" s="31">
        <v>6</v>
      </c>
      <c r="P162" s="58">
        <f t="shared" si="14"/>
        <v>26</v>
      </c>
      <c r="Q162" s="111">
        <f t="shared" si="10"/>
        <v>36</v>
      </c>
      <c r="R162" s="112">
        <f t="shared" si="11"/>
        <v>29</v>
      </c>
      <c r="S162" s="114">
        <f t="shared" si="15"/>
        <v>65</v>
      </c>
      <c r="T162" s="113">
        <f t="shared" si="16"/>
        <v>0.051261829652996846</v>
      </c>
    </row>
    <row r="163" spans="1:20" s="7" customFormat="1" ht="13.5" customHeight="1">
      <c r="A163" s="189" t="s">
        <v>35</v>
      </c>
      <c r="B163" s="190">
        <v>1</v>
      </c>
      <c r="C163" s="190">
        <v>5</v>
      </c>
      <c r="D163" s="191">
        <f t="shared" si="8"/>
        <v>6</v>
      </c>
      <c r="E163" s="58">
        <v>4</v>
      </c>
      <c r="F163" s="58">
        <v>6</v>
      </c>
      <c r="G163" s="19">
        <f t="shared" si="9"/>
        <v>10</v>
      </c>
      <c r="H163" s="57">
        <v>1</v>
      </c>
      <c r="I163" s="57">
        <v>6</v>
      </c>
      <c r="J163" s="19">
        <f t="shared" si="12"/>
        <v>7</v>
      </c>
      <c r="K163" s="57">
        <v>0</v>
      </c>
      <c r="L163" s="57">
        <v>0</v>
      </c>
      <c r="M163" s="19">
        <f t="shared" si="13"/>
        <v>0</v>
      </c>
      <c r="N163" s="57">
        <v>6</v>
      </c>
      <c r="O163" s="31">
        <v>0</v>
      </c>
      <c r="P163" s="58">
        <f t="shared" si="14"/>
        <v>6</v>
      </c>
      <c r="Q163" s="111">
        <f t="shared" si="10"/>
        <v>12</v>
      </c>
      <c r="R163" s="112">
        <f t="shared" si="11"/>
        <v>17</v>
      </c>
      <c r="S163" s="112">
        <f t="shared" si="15"/>
        <v>29</v>
      </c>
      <c r="T163" s="113">
        <f t="shared" si="16"/>
        <v>0.022870662460567823</v>
      </c>
    </row>
    <row r="164" spans="1:20" s="7" customFormat="1" ht="13.5" customHeight="1">
      <c r="A164" s="189" t="s">
        <v>193</v>
      </c>
      <c r="B164" s="190">
        <v>3</v>
      </c>
      <c r="C164" s="190">
        <v>3</v>
      </c>
      <c r="D164" s="191">
        <f t="shared" si="8"/>
        <v>6</v>
      </c>
      <c r="E164" s="58">
        <v>3</v>
      </c>
      <c r="F164" s="58">
        <v>7</v>
      </c>
      <c r="G164" s="19">
        <f t="shared" si="9"/>
        <v>10</v>
      </c>
      <c r="H164" s="57">
        <v>3</v>
      </c>
      <c r="I164" s="57">
        <v>1</v>
      </c>
      <c r="J164" s="19">
        <f t="shared" si="12"/>
        <v>4</v>
      </c>
      <c r="K164" s="57">
        <v>3</v>
      </c>
      <c r="L164" s="57">
        <v>2</v>
      </c>
      <c r="M164" s="19">
        <f t="shared" si="13"/>
        <v>5</v>
      </c>
      <c r="N164" s="57">
        <v>6</v>
      </c>
      <c r="O164" s="31">
        <v>9</v>
      </c>
      <c r="P164" s="58">
        <f t="shared" si="14"/>
        <v>15</v>
      </c>
      <c r="Q164" s="111">
        <f t="shared" si="10"/>
        <v>18</v>
      </c>
      <c r="R164" s="112">
        <f t="shared" si="11"/>
        <v>22</v>
      </c>
      <c r="S164" s="112">
        <f t="shared" si="15"/>
        <v>40</v>
      </c>
      <c r="T164" s="113">
        <f t="shared" si="16"/>
        <v>0.031545741324921134</v>
      </c>
    </row>
    <row r="165" spans="1:20" s="7" customFormat="1" ht="13.5" customHeight="1">
      <c r="A165" s="189" t="s">
        <v>36</v>
      </c>
      <c r="B165" s="190">
        <v>6</v>
      </c>
      <c r="C165" s="190">
        <v>16</v>
      </c>
      <c r="D165" s="191">
        <f t="shared" si="8"/>
        <v>22</v>
      </c>
      <c r="E165" s="58">
        <v>6</v>
      </c>
      <c r="F165" s="58">
        <v>7</v>
      </c>
      <c r="G165" s="19">
        <f t="shared" si="9"/>
        <v>13</v>
      </c>
      <c r="H165" s="57">
        <v>2</v>
      </c>
      <c r="I165" s="57">
        <v>1</v>
      </c>
      <c r="J165" s="19">
        <f t="shared" si="12"/>
        <v>3</v>
      </c>
      <c r="K165" s="57">
        <v>3</v>
      </c>
      <c r="L165" s="57">
        <v>2</v>
      </c>
      <c r="M165" s="19">
        <f t="shared" si="13"/>
        <v>5</v>
      </c>
      <c r="N165" s="57">
        <v>12</v>
      </c>
      <c r="O165" s="31">
        <v>1</v>
      </c>
      <c r="P165" s="58">
        <f t="shared" si="14"/>
        <v>13</v>
      </c>
      <c r="Q165" s="111">
        <f t="shared" si="10"/>
        <v>29</v>
      </c>
      <c r="R165" s="112">
        <f t="shared" si="11"/>
        <v>27</v>
      </c>
      <c r="S165" s="112">
        <f t="shared" si="15"/>
        <v>56</v>
      </c>
      <c r="T165" s="113">
        <f t="shared" si="16"/>
        <v>0.04416403785488959</v>
      </c>
    </row>
    <row r="166" spans="1:20" s="7" customFormat="1" ht="13.5" customHeight="1">
      <c r="A166" s="95" t="s">
        <v>104</v>
      </c>
      <c r="B166" s="57">
        <v>0</v>
      </c>
      <c r="C166" s="57">
        <v>3</v>
      </c>
      <c r="D166" s="58">
        <f t="shared" si="8"/>
        <v>3</v>
      </c>
      <c r="E166" s="58">
        <v>2</v>
      </c>
      <c r="F166" s="58">
        <v>4</v>
      </c>
      <c r="G166" s="19">
        <f t="shared" si="9"/>
        <v>6</v>
      </c>
      <c r="H166" s="57">
        <v>2</v>
      </c>
      <c r="I166" s="57">
        <v>3</v>
      </c>
      <c r="J166" s="19">
        <f t="shared" si="12"/>
        <v>5</v>
      </c>
      <c r="K166" s="57">
        <v>1</v>
      </c>
      <c r="L166" s="57">
        <v>0</v>
      </c>
      <c r="M166" s="19">
        <f t="shared" si="13"/>
        <v>1</v>
      </c>
      <c r="N166" s="57">
        <v>2</v>
      </c>
      <c r="O166" s="31">
        <v>2</v>
      </c>
      <c r="P166" s="58">
        <f t="shared" si="14"/>
        <v>4</v>
      </c>
      <c r="Q166" s="111">
        <f t="shared" si="10"/>
        <v>7</v>
      </c>
      <c r="R166" s="112">
        <f t="shared" si="11"/>
        <v>12</v>
      </c>
      <c r="S166" s="112">
        <f t="shared" si="15"/>
        <v>19</v>
      </c>
      <c r="T166" s="113">
        <f t="shared" si="16"/>
        <v>0.01498422712933754</v>
      </c>
    </row>
    <row r="167" spans="1:20" s="7" customFormat="1" ht="13.5" customHeight="1">
      <c r="A167" s="189" t="s">
        <v>232</v>
      </c>
      <c r="B167" s="190">
        <v>2</v>
      </c>
      <c r="C167" s="190">
        <v>5</v>
      </c>
      <c r="D167" s="191">
        <f t="shared" si="8"/>
        <v>7</v>
      </c>
      <c r="E167" s="58">
        <v>3</v>
      </c>
      <c r="F167" s="58">
        <v>3</v>
      </c>
      <c r="G167" s="19">
        <f t="shared" si="9"/>
        <v>6</v>
      </c>
      <c r="H167" s="57">
        <v>3</v>
      </c>
      <c r="I167" s="57">
        <v>5</v>
      </c>
      <c r="J167" s="19">
        <f t="shared" si="12"/>
        <v>8</v>
      </c>
      <c r="K167" s="57">
        <v>3</v>
      </c>
      <c r="L167" s="57">
        <v>0</v>
      </c>
      <c r="M167" s="19">
        <f t="shared" si="13"/>
        <v>3</v>
      </c>
      <c r="N167" s="57">
        <v>8</v>
      </c>
      <c r="O167" s="31">
        <v>2</v>
      </c>
      <c r="P167" s="58">
        <f t="shared" si="14"/>
        <v>10</v>
      </c>
      <c r="Q167" s="111">
        <f t="shared" si="10"/>
        <v>19</v>
      </c>
      <c r="R167" s="112">
        <f t="shared" si="11"/>
        <v>15</v>
      </c>
      <c r="S167" s="112">
        <f t="shared" si="15"/>
        <v>34</v>
      </c>
      <c r="T167" s="113">
        <f t="shared" si="16"/>
        <v>0.026813880126182965</v>
      </c>
    </row>
    <row r="168" spans="1:20" s="7" customFormat="1" ht="13.5" customHeight="1">
      <c r="A168" s="95" t="s">
        <v>77</v>
      </c>
      <c r="B168" s="57">
        <v>1</v>
      </c>
      <c r="C168" s="57">
        <v>4</v>
      </c>
      <c r="D168" s="58">
        <f t="shared" si="8"/>
        <v>5</v>
      </c>
      <c r="E168" s="58">
        <v>2</v>
      </c>
      <c r="F168" s="58">
        <v>3</v>
      </c>
      <c r="G168" s="19">
        <f t="shared" si="9"/>
        <v>5</v>
      </c>
      <c r="H168" s="57">
        <v>2</v>
      </c>
      <c r="I168" s="57">
        <v>8</v>
      </c>
      <c r="J168" s="19">
        <f t="shared" si="12"/>
        <v>10</v>
      </c>
      <c r="K168" s="57">
        <v>2</v>
      </c>
      <c r="L168" s="57">
        <v>1</v>
      </c>
      <c r="M168" s="19">
        <f t="shared" si="13"/>
        <v>3</v>
      </c>
      <c r="N168" s="57">
        <v>6</v>
      </c>
      <c r="O168" s="31">
        <v>2</v>
      </c>
      <c r="P168" s="58">
        <f t="shared" si="14"/>
        <v>8</v>
      </c>
      <c r="Q168" s="111">
        <f t="shared" si="10"/>
        <v>13</v>
      </c>
      <c r="R168" s="112">
        <f t="shared" si="11"/>
        <v>18</v>
      </c>
      <c r="S168" s="112">
        <f t="shared" si="15"/>
        <v>31</v>
      </c>
      <c r="T168" s="113">
        <f t="shared" si="16"/>
        <v>0.02444794952681388</v>
      </c>
    </row>
    <row r="169" spans="1:20" s="59" customFormat="1" ht="13.5" customHeight="1">
      <c r="A169" s="189" t="s">
        <v>233</v>
      </c>
      <c r="B169" s="190">
        <v>4</v>
      </c>
      <c r="C169" s="190">
        <v>4</v>
      </c>
      <c r="D169" s="191">
        <f t="shared" si="8"/>
        <v>8</v>
      </c>
      <c r="E169" s="58">
        <v>4</v>
      </c>
      <c r="F169" s="58">
        <v>9</v>
      </c>
      <c r="G169" s="19">
        <f t="shared" si="9"/>
        <v>13</v>
      </c>
      <c r="H169" s="57">
        <v>3</v>
      </c>
      <c r="I169" s="57">
        <v>11</v>
      </c>
      <c r="J169" s="19">
        <f t="shared" si="12"/>
        <v>14</v>
      </c>
      <c r="K169" s="57">
        <v>7</v>
      </c>
      <c r="L169" s="57">
        <v>4</v>
      </c>
      <c r="M169" s="19">
        <f t="shared" si="13"/>
        <v>11</v>
      </c>
      <c r="N169" s="57">
        <v>24</v>
      </c>
      <c r="O169" s="31">
        <v>8</v>
      </c>
      <c r="P169" s="58">
        <f t="shared" si="14"/>
        <v>32</v>
      </c>
      <c r="Q169" s="111">
        <f t="shared" si="10"/>
        <v>42</v>
      </c>
      <c r="R169" s="112">
        <f t="shared" si="11"/>
        <v>36</v>
      </c>
      <c r="S169" s="114">
        <f t="shared" si="15"/>
        <v>78</v>
      </c>
      <c r="T169" s="113">
        <f t="shared" si="16"/>
        <v>0.061514195583596214</v>
      </c>
    </row>
    <row r="170" spans="1:20" s="7" customFormat="1" ht="13.5" customHeight="1">
      <c r="A170" s="189" t="s">
        <v>48</v>
      </c>
      <c r="B170" s="190">
        <v>5</v>
      </c>
      <c r="C170" s="190">
        <v>11</v>
      </c>
      <c r="D170" s="191">
        <f t="shared" si="8"/>
        <v>16</v>
      </c>
      <c r="E170" s="58">
        <v>1</v>
      </c>
      <c r="F170" s="58">
        <v>8</v>
      </c>
      <c r="G170" s="19">
        <f t="shared" si="9"/>
        <v>9</v>
      </c>
      <c r="H170" s="57">
        <v>4</v>
      </c>
      <c r="I170" s="57">
        <v>0</v>
      </c>
      <c r="J170" s="19">
        <f t="shared" si="12"/>
        <v>4</v>
      </c>
      <c r="K170" s="57">
        <v>3</v>
      </c>
      <c r="L170" s="57">
        <v>2</v>
      </c>
      <c r="M170" s="19">
        <f t="shared" si="13"/>
        <v>5</v>
      </c>
      <c r="N170" s="57">
        <v>4</v>
      </c>
      <c r="O170" s="31">
        <v>4</v>
      </c>
      <c r="P170" s="58">
        <f t="shared" si="14"/>
        <v>8</v>
      </c>
      <c r="Q170" s="111">
        <f t="shared" si="10"/>
        <v>17</v>
      </c>
      <c r="R170" s="112">
        <f t="shared" si="11"/>
        <v>25</v>
      </c>
      <c r="S170" s="112">
        <f t="shared" si="15"/>
        <v>42</v>
      </c>
      <c r="T170" s="113">
        <f t="shared" si="16"/>
        <v>0.033123028391167195</v>
      </c>
    </row>
    <row r="171" spans="1:20" s="7" customFormat="1" ht="13.5" customHeight="1">
      <c r="A171" s="95" t="s">
        <v>78</v>
      </c>
      <c r="B171" s="57">
        <v>3</v>
      </c>
      <c r="C171" s="57">
        <v>0</v>
      </c>
      <c r="D171" s="58">
        <f>SUM(B171:C171)</f>
        <v>3</v>
      </c>
      <c r="E171" s="58">
        <v>3</v>
      </c>
      <c r="F171" s="58">
        <v>0</v>
      </c>
      <c r="G171" s="19">
        <f t="shared" si="9"/>
        <v>3</v>
      </c>
      <c r="H171" s="57">
        <v>4</v>
      </c>
      <c r="I171" s="57">
        <v>0</v>
      </c>
      <c r="J171" s="19">
        <f t="shared" si="12"/>
        <v>4</v>
      </c>
      <c r="K171" s="57">
        <v>4</v>
      </c>
      <c r="L171" s="57">
        <v>2</v>
      </c>
      <c r="M171" s="19">
        <f t="shared" si="13"/>
        <v>6</v>
      </c>
      <c r="N171" s="57">
        <v>9</v>
      </c>
      <c r="O171" s="31">
        <v>4</v>
      </c>
      <c r="P171" s="58">
        <f t="shared" si="14"/>
        <v>13</v>
      </c>
      <c r="Q171" s="111">
        <f t="shared" si="10"/>
        <v>23</v>
      </c>
      <c r="R171" s="112">
        <f t="shared" si="11"/>
        <v>6</v>
      </c>
      <c r="S171" s="112">
        <f t="shared" si="15"/>
        <v>29</v>
      </c>
      <c r="T171" s="113">
        <f t="shared" si="16"/>
        <v>0.022870662460567823</v>
      </c>
    </row>
    <row r="172" spans="1:20" s="59" customFormat="1" ht="13.5" customHeight="1">
      <c r="A172" s="189" t="s">
        <v>11</v>
      </c>
      <c r="B172" s="190">
        <v>41</v>
      </c>
      <c r="C172" s="190">
        <v>62</v>
      </c>
      <c r="D172" s="191">
        <f t="shared" si="8"/>
        <v>103</v>
      </c>
      <c r="E172" s="58">
        <v>56</v>
      </c>
      <c r="F172" s="58">
        <v>57</v>
      </c>
      <c r="G172" s="19">
        <f t="shared" si="9"/>
        <v>113</v>
      </c>
      <c r="H172" s="57">
        <v>27</v>
      </c>
      <c r="I172" s="57">
        <v>24</v>
      </c>
      <c r="J172" s="19">
        <f t="shared" si="12"/>
        <v>51</v>
      </c>
      <c r="K172" s="57">
        <v>39</v>
      </c>
      <c r="L172" s="57">
        <v>26</v>
      </c>
      <c r="M172" s="19">
        <f t="shared" si="13"/>
        <v>65</v>
      </c>
      <c r="N172" s="57">
        <v>85</v>
      </c>
      <c r="O172" s="31">
        <v>35</v>
      </c>
      <c r="P172" s="58">
        <f t="shared" si="14"/>
        <v>120</v>
      </c>
      <c r="Q172" s="111">
        <f t="shared" si="10"/>
        <v>248</v>
      </c>
      <c r="R172" s="112">
        <f t="shared" si="11"/>
        <v>204</v>
      </c>
      <c r="S172" s="114">
        <f t="shared" si="15"/>
        <v>452</v>
      </c>
      <c r="T172" s="113">
        <f t="shared" si="16"/>
        <v>0.35646687697160884</v>
      </c>
    </row>
    <row r="173" spans="1:20" s="7" customFormat="1" ht="13.5" customHeight="1">
      <c r="A173" s="189" t="s">
        <v>49</v>
      </c>
      <c r="B173" s="190">
        <v>2</v>
      </c>
      <c r="C173" s="190">
        <v>7</v>
      </c>
      <c r="D173" s="191">
        <f t="shared" si="8"/>
        <v>9</v>
      </c>
      <c r="E173" s="19">
        <v>2</v>
      </c>
      <c r="F173" s="19">
        <v>0</v>
      </c>
      <c r="G173" s="19">
        <f t="shared" si="9"/>
        <v>2</v>
      </c>
      <c r="H173" s="18">
        <v>1</v>
      </c>
      <c r="I173" s="18">
        <v>2</v>
      </c>
      <c r="J173" s="19">
        <f t="shared" si="12"/>
        <v>3</v>
      </c>
      <c r="K173" s="18">
        <v>0</v>
      </c>
      <c r="L173" s="18">
        <v>0</v>
      </c>
      <c r="M173" s="19">
        <f t="shared" si="13"/>
        <v>0</v>
      </c>
      <c r="N173" s="18">
        <v>2</v>
      </c>
      <c r="O173" s="16">
        <v>2</v>
      </c>
      <c r="P173" s="19">
        <f t="shared" si="14"/>
        <v>4</v>
      </c>
      <c r="Q173" s="111">
        <f t="shared" si="10"/>
        <v>7</v>
      </c>
      <c r="R173" s="112">
        <f t="shared" si="11"/>
        <v>11</v>
      </c>
      <c r="S173" s="112">
        <f t="shared" si="15"/>
        <v>18</v>
      </c>
      <c r="T173" s="113">
        <f t="shared" si="16"/>
        <v>0.014195583596214511</v>
      </c>
    </row>
    <row r="174" spans="1:20" s="7" customFormat="1" ht="13.5" customHeight="1">
      <c r="A174" s="95" t="s">
        <v>201</v>
      </c>
      <c r="B174" s="57">
        <v>0</v>
      </c>
      <c r="C174" s="57">
        <v>1</v>
      </c>
      <c r="D174" s="58">
        <f t="shared" si="8"/>
        <v>1</v>
      </c>
      <c r="E174" s="19">
        <v>0</v>
      </c>
      <c r="F174" s="19">
        <v>1</v>
      </c>
      <c r="G174" s="19">
        <f t="shared" si="9"/>
        <v>1</v>
      </c>
      <c r="H174" s="18">
        <v>3</v>
      </c>
      <c r="I174" s="18">
        <v>2</v>
      </c>
      <c r="J174" s="19">
        <f t="shared" si="12"/>
        <v>5</v>
      </c>
      <c r="K174" s="18">
        <v>1</v>
      </c>
      <c r="L174" s="18">
        <v>0</v>
      </c>
      <c r="M174" s="19">
        <f t="shared" si="13"/>
        <v>1</v>
      </c>
      <c r="N174" s="18">
        <v>1</v>
      </c>
      <c r="O174" s="16">
        <v>1</v>
      </c>
      <c r="P174" s="19">
        <f t="shared" si="14"/>
        <v>2</v>
      </c>
      <c r="Q174" s="111">
        <f t="shared" si="10"/>
        <v>5</v>
      </c>
      <c r="R174" s="112">
        <f t="shared" si="11"/>
        <v>5</v>
      </c>
      <c r="S174" s="112">
        <f t="shared" si="15"/>
        <v>10</v>
      </c>
      <c r="T174" s="113">
        <f t="shared" si="16"/>
        <v>0.007886435331230283</v>
      </c>
    </row>
    <row r="175" spans="1:20" s="7" customFormat="1" ht="13.5" customHeight="1">
      <c r="A175" s="95" t="s">
        <v>22</v>
      </c>
      <c r="B175" s="57">
        <v>0</v>
      </c>
      <c r="C175" s="57">
        <v>0</v>
      </c>
      <c r="D175" s="58">
        <f t="shared" si="8"/>
        <v>0</v>
      </c>
      <c r="E175" s="19">
        <v>0</v>
      </c>
      <c r="F175" s="19">
        <v>0</v>
      </c>
      <c r="G175" s="19">
        <f t="shared" si="9"/>
        <v>0</v>
      </c>
      <c r="H175" s="18">
        <v>0</v>
      </c>
      <c r="I175" s="18">
        <v>1</v>
      </c>
      <c r="J175" s="19">
        <f t="shared" si="12"/>
        <v>1</v>
      </c>
      <c r="K175" s="18">
        <v>1</v>
      </c>
      <c r="L175" s="18">
        <v>1</v>
      </c>
      <c r="M175" s="19">
        <f t="shared" si="13"/>
        <v>2</v>
      </c>
      <c r="N175" s="18">
        <v>1</v>
      </c>
      <c r="O175" s="16">
        <v>0</v>
      </c>
      <c r="P175" s="19">
        <f t="shared" si="14"/>
        <v>1</v>
      </c>
      <c r="Q175" s="111">
        <f t="shared" si="10"/>
        <v>2</v>
      </c>
      <c r="R175" s="112">
        <f t="shared" si="11"/>
        <v>2</v>
      </c>
      <c r="S175" s="112">
        <f t="shared" si="15"/>
        <v>4</v>
      </c>
      <c r="T175" s="113">
        <f t="shared" si="16"/>
        <v>0.0031545741324921135</v>
      </c>
    </row>
    <row r="176" spans="1:20" s="7" customFormat="1" ht="13.5" customHeight="1">
      <c r="A176" s="95" t="s">
        <v>23</v>
      </c>
      <c r="B176" s="134">
        <v>1</v>
      </c>
      <c r="C176" s="134">
        <v>4</v>
      </c>
      <c r="D176" s="96">
        <f t="shared" si="8"/>
        <v>5</v>
      </c>
      <c r="E176" s="19">
        <v>4</v>
      </c>
      <c r="F176" s="19">
        <v>8</v>
      </c>
      <c r="G176" s="19">
        <f t="shared" si="9"/>
        <v>12</v>
      </c>
      <c r="H176" s="18">
        <v>1</v>
      </c>
      <c r="I176" s="18">
        <v>0</v>
      </c>
      <c r="J176" s="19">
        <f t="shared" si="12"/>
        <v>1</v>
      </c>
      <c r="K176" s="18">
        <v>0</v>
      </c>
      <c r="L176" s="18">
        <v>0</v>
      </c>
      <c r="M176" s="19">
        <f t="shared" si="13"/>
        <v>0</v>
      </c>
      <c r="N176" s="18">
        <v>4</v>
      </c>
      <c r="O176" s="16">
        <v>6</v>
      </c>
      <c r="P176" s="19">
        <f t="shared" si="14"/>
        <v>10</v>
      </c>
      <c r="Q176" s="111">
        <f t="shared" si="10"/>
        <v>10</v>
      </c>
      <c r="R176" s="112">
        <f t="shared" si="11"/>
        <v>18</v>
      </c>
      <c r="S176" s="112">
        <f t="shared" si="15"/>
        <v>28</v>
      </c>
      <c r="T176" s="113">
        <f t="shared" si="16"/>
        <v>0.022082018927444796</v>
      </c>
    </row>
    <row r="177" spans="1:20" s="7" customFormat="1" ht="13.5" customHeight="1">
      <c r="A177" s="95" t="s">
        <v>24</v>
      </c>
      <c r="B177" s="57">
        <v>2</v>
      </c>
      <c r="C177" s="57">
        <v>2</v>
      </c>
      <c r="D177" s="58">
        <f t="shared" si="8"/>
        <v>4</v>
      </c>
      <c r="E177" s="19">
        <v>5</v>
      </c>
      <c r="F177" s="19">
        <v>6</v>
      </c>
      <c r="G177" s="19">
        <f t="shared" si="9"/>
        <v>11</v>
      </c>
      <c r="H177" s="18">
        <v>2</v>
      </c>
      <c r="I177" s="18">
        <v>4</v>
      </c>
      <c r="J177" s="19">
        <f t="shared" si="12"/>
        <v>6</v>
      </c>
      <c r="K177" s="18">
        <v>3</v>
      </c>
      <c r="L177" s="18">
        <v>3</v>
      </c>
      <c r="M177" s="19">
        <f t="shared" si="13"/>
        <v>6</v>
      </c>
      <c r="N177" s="18">
        <v>5</v>
      </c>
      <c r="O177" s="16">
        <v>2</v>
      </c>
      <c r="P177" s="19">
        <f t="shared" si="14"/>
        <v>7</v>
      </c>
      <c r="Q177" s="111">
        <f t="shared" si="10"/>
        <v>17</v>
      </c>
      <c r="R177" s="112">
        <f t="shared" si="11"/>
        <v>17</v>
      </c>
      <c r="S177" s="112">
        <f t="shared" si="15"/>
        <v>34</v>
      </c>
      <c r="T177" s="113">
        <f t="shared" si="16"/>
        <v>0.026813880126182965</v>
      </c>
    </row>
    <row r="178" spans="1:20" s="7" customFormat="1" ht="13.5" customHeight="1">
      <c r="A178" s="189" t="s">
        <v>25</v>
      </c>
      <c r="B178" s="190">
        <v>7</v>
      </c>
      <c r="C178" s="190">
        <v>6</v>
      </c>
      <c r="D178" s="191">
        <f t="shared" si="8"/>
        <v>13</v>
      </c>
      <c r="E178" s="19">
        <v>11</v>
      </c>
      <c r="F178" s="19">
        <v>5</v>
      </c>
      <c r="G178" s="19">
        <f t="shared" si="9"/>
        <v>16</v>
      </c>
      <c r="H178" s="18">
        <v>3</v>
      </c>
      <c r="I178" s="18">
        <v>1</v>
      </c>
      <c r="J178" s="19">
        <f t="shared" si="12"/>
        <v>4</v>
      </c>
      <c r="K178" s="18">
        <v>2</v>
      </c>
      <c r="L178" s="18">
        <v>4</v>
      </c>
      <c r="M178" s="19">
        <f t="shared" si="13"/>
        <v>6</v>
      </c>
      <c r="N178" s="18">
        <v>14</v>
      </c>
      <c r="O178" s="16">
        <v>3</v>
      </c>
      <c r="P178" s="19">
        <f t="shared" si="14"/>
        <v>17</v>
      </c>
      <c r="Q178" s="111">
        <f t="shared" si="10"/>
        <v>37</v>
      </c>
      <c r="R178" s="112">
        <f t="shared" si="11"/>
        <v>19</v>
      </c>
      <c r="S178" s="114">
        <f t="shared" si="15"/>
        <v>56</v>
      </c>
      <c r="T178" s="113">
        <f t="shared" si="16"/>
        <v>0.04416403785488959</v>
      </c>
    </row>
    <row r="179" spans="1:20" s="7" customFormat="1" ht="13.5" customHeight="1">
      <c r="A179" s="189" t="s">
        <v>202</v>
      </c>
      <c r="B179" s="190">
        <v>1</v>
      </c>
      <c r="C179" s="190">
        <v>8</v>
      </c>
      <c r="D179" s="191">
        <f t="shared" si="8"/>
        <v>9</v>
      </c>
      <c r="E179" s="19">
        <v>0</v>
      </c>
      <c r="F179" s="19">
        <v>5</v>
      </c>
      <c r="G179" s="19">
        <f t="shared" si="9"/>
        <v>5</v>
      </c>
      <c r="H179" s="18">
        <v>1</v>
      </c>
      <c r="I179" s="18">
        <v>0</v>
      </c>
      <c r="J179" s="19">
        <f t="shared" si="12"/>
        <v>1</v>
      </c>
      <c r="K179" s="18">
        <v>0</v>
      </c>
      <c r="L179" s="18">
        <v>2</v>
      </c>
      <c r="M179" s="19">
        <f t="shared" si="13"/>
        <v>2</v>
      </c>
      <c r="N179" s="18">
        <v>6</v>
      </c>
      <c r="O179" s="16">
        <v>6</v>
      </c>
      <c r="P179" s="19">
        <f t="shared" si="14"/>
        <v>12</v>
      </c>
      <c r="Q179" s="111">
        <f t="shared" si="10"/>
        <v>8</v>
      </c>
      <c r="R179" s="112">
        <f t="shared" si="11"/>
        <v>21</v>
      </c>
      <c r="S179" s="112">
        <f t="shared" si="15"/>
        <v>29</v>
      </c>
      <c r="T179" s="113">
        <f t="shared" si="16"/>
        <v>0.022870662460567823</v>
      </c>
    </row>
    <row r="180" spans="1:20" s="7" customFormat="1" ht="13.5" customHeight="1">
      <c r="A180" s="95" t="s">
        <v>26</v>
      </c>
      <c r="B180" s="57">
        <v>1</v>
      </c>
      <c r="C180" s="57">
        <v>2</v>
      </c>
      <c r="D180" s="58">
        <f t="shared" si="8"/>
        <v>3</v>
      </c>
      <c r="E180" s="19">
        <v>6</v>
      </c>
      <c r="F180" s="19">
        <v>1</v>
      </c>
      <c r="G180" s="19">
        <f t="shared" si="9"/>
        <v>7</v>
      </c>
      <c r="H180" s="18">
        <v>6</v>
      </c>
      <c r="I180" s="18">
        <v>0</v>
      </c>
      <c r="J180" s="19">
        <f t="shared" si="12"/>
        <v>6</v>
      </c>
      <c r="K180" s="18">
        <v>1</v>
      </c>
      <c r="L180" s="18">
        <v>0</v>
      </c>
      <c r="M180" s="19">
        <f t="shared" si="13"/>
        <v>1</v>
      </c>
      <c r="N180" s="18">
        <v>5</v>
      </c>
      <c r="O180" s="16">
        <v>2</v>
      </c>
      <c r="P180" s="19">
        <f t="shared" si="14"/>
        <v>7</v>
      </c>
      <c r="Q180" s="111">
        <f t="shared" si="10"/>
        <v>19</v>
      </c>
      <c r="R180" s="112">
        <f t="shared" si="11"/>
        <v>5</v>
      </c>
      <c r="S180" s="112">
        <f t="shared" si="15"/>
        <v>24</v>
      </c>
      <c r="T180" s="113">
        <f t="shared" si="16"/>
        <v>0.01892744479495268</v>
      </c>
    </row>
    <row r="181" spans="1:20" s="7" customFormat="1" ht="13.5" customHeight="1">
      <c r="A181" s="95" t="s">
        <v>27</v>
      </c>
      <c r="B181" s="57">
        <v>0</v>
      </c>
      <c r="C181" s="57">
        <v>3</v>
      </c>
      <c r="D181" s="58">
        <f t="shared" si="8"/>
        <v>3</v>
      </c>
      <c r="E181" s="19">
        <v>1</v>
      </c>
      <c r="F181" s="19">
        <v>0</v>
      </c>
      <c r="G181" s="19">
        <f t="shared" si="9"/>
        <v>1</v>
      </c>
      <c r="H181" s="18">
        <v>0</v>
      </c>
      <c r="I181" s="18">
        <v>0</v>
      </c>
      <c r="J181" s="19">
        <f t="shared" si="12"/>
        <v>0</v>
      </c>
      <c r="K181" s="18">
        <v>0</v>
      </c>
      <c r="L181" s="18">
        <v>0</v>
      </c>
      <c r="M181" s="19">
        <f t="shared" si="13"/>
        <v>0</v>
      </c>
      <c r="N181" s="18">
        <v>3</v>
      </c>
      <c r="O181" s="16">
        <v>1</v>
      </c>
      <c r="P181" s="19">
        <f t="shared" si="14"/>
        <v>4</v>
      </c>
      <c r="Q181" s="111">
        <f t="shared" si="10"/>
        <v>4</v>
      </c>
      <c r="R181" s="112">
        <f t="shared" si="11"/>
        <v>4</v>
      </c>
      <c r="S181" s="112">
        <f t="shared" si="15"/>
        <v>8</v>
      </c>
      <c r="T181" s="113">
        <f t="shared" si="16"/>
        <v>0.006309148264984227</v>
      </c>
    </row>
    <row r="182" spans="1:20" s="7" customFormat="1" ht="13.5" customHeight="1">
      <c r="A182" s="95" t="s">
        <v>116</v>
      </c>
      <c r="B182" s="57">
        <v>0</v>
      </c>
      <c r="C182" s="57">
        <v>4</v>
      </c>
      <c r="D182" s="58">
        <f t="shared" si="8"/>
        <v>4</v>
      </c>
      <c r="E182" s="19">
        <v>0</v>
      </c>
      <c r="F182" s="19">
        <v>2</v>
      </c>
      <c r="G182" s="19">
        <f t="shared" si="9"/>
        <v>2</v>
      </c>
      <c r="H182" s="18">
        <v>2</v>
      </c>
      <c r="I182" s="18">
        <v>1</v>
      </c>
      <c r="J182" s="19">
        <f t="shared" si="12"/>
        <v>3</v>
      </c>
      <c r="K182" s="18">
        <v>0</v>
      </c>
      <c r="L182" s="18">
        <v>1</v>
      </c>
      <c r="M182" s="19">
        <f t="shared" si="13"/>
        <v>1</v>
      </c>
      <c r="N182" s="18">
        <v>5</v>
      </c>
      <c r="O182" s="16">
        <v>0</v>
      </c>
      <c r="P182" s="19">
        <f t="shared" si="14"/>
        <v>5</v>
      </c>
      <c r="Q182" s="111">
        <f t="shared" si="10"/>
        <v>7</v>
      </c>
      <c r="R182" s="112">
        <f t="shared" si="11"/>
        <v>8</v>
      </c>
      <c r="S182" s="112">
        <f t="shared" si="15"/>
        <v>15</v>
      </c>
      <c r="T182" s="113">
        <f t="shared" si="16"/>
        <v>0.011829652996845425</v>
      </c>
    </row>
    <row r="183" spans="1:20" s="7" customFormat="1" ht="13.5" customHeight="1">
      <c r="A183" s="128" t="s">
        <v>51</v>
      </c>
      <c r="B183" s="135">
        <f>SUM(B158:B182)</f>
        <v>96</v>
      </c>
      <c r="C183" s="135">
        <f aca="true" t="shared" si="17" ref="C183:P183">SUM(C158:C182)</f>
        <v>186</v>
      </c>
      <c r="D183" s="135">
        <f t="shared" si="17"/>
        <v>282</v>
      </c>
      <c r="E183" s="135">
        <f t="shared" si="17"/>
        <v>131</v>
      </c>
      <c r="F183" s="135">
        <f t="shared" si="17"/>
        <v>151</v>
      </c>
      <c r="G183" s="135">
        <f t="shared" si="17"/>
        <v>282</v>
      </c>
      <c r="H183" s="135">
        <f t="shared" si="17"/>
        <v>83</v>
      </c>
      <c r="I183" s="135">
        <f t="shared" si="17"/>
        <v>91</v>
      </c>
      <c r="J183" s="135">
        <f t="shared" si="17"/>
        <v>174</v>
      </c>
      <c r="K183" s="135">
        <f t="shared" si="17"/>
        <v>93</v>
      </c>
      <c r="L183" s="135">
        <f t="shared" si="17"/>
        <v>66</v>
      </c>
      <c r="M183" s="135">
        <f t="shared" si="17"/>
        <v>159</v>
      </c>
      <c r="N183" s="135">
        <f t="shared" si="17"/>
        <v>260</v>
      </c>
      <c r="O183" s="135">
        <f t="shared" si="17"/>
        <v>111</v>
      </c>
      <c r="P183" s="135">
        <f t="shared" si="17"/>
        <v>371</v>
      </c>
      <c r="Q183" s="115">
        <f>SUM(Q158:Q182)</f>
        <v>663</v>
      </c>
      <c r="R183" s="115">
        <f>SUM(R158:R182)</f>
        <v>605</v>
      </c>
      <c r="S183" s="115">
        <f>SUM(S158:S182)</f>
        <v>1268</v>
      </c>
      <c r="T183" s="116">
        <f>SUM(T158:T182)</f>
        <v>0.9999999999999999</v>
      </c>
    </row>
    <row r="184" spans="1:14" s="7" customFormat="1" ht="8.25" customHeight="1">
      <c r="A184" s="48"/>
      <c r="B184" s="33"/>
      <c r="C184" s="33"/>
      <c r="D184" s="34" t="s">
        <v>195</v>
      </c>
      <c r="E184" s="35"/>
      <c r="F184" s="35"/>
      <c r="G184" s="35"/>
      <c r="H184" s="35"/>
      <c r="I184" s="35"/>
      <c r="J184" s="35"/>
      <c r="K184" s="35"/>
      <c r="L184" s="35"/>
      <c r="M184" s="35"/>
      <c r="N184" s="36" t="s">
        <v>194</v>
      </c>
    </row>
    <row r="185" spans="1:13" s="7" customFormat="1" ht="34.5" customHeight="1">
      <c r="A185" s="344" t="s">
        <v>215</v>
      </c>
      <c r="B185" s="344"/>
      <c r="C185" s="344"/>
      <c r="D185" s="344"/>
      <c r="E185" s="344"/>
      <c r="F185" s="344"/>
      <c r="G185" s="344"/>
      <c r="H185" s="344"/>
      <c r="I185" s="344"/>
      <c r="J185" s="344"/>
      <c r="K185" s="344"/>
      <c r="L185" s="344"/>
      <c r="M185" s="344"/>
    </row>
    <row r="186" s="7" customFormat="1" ht="5.25" customHeight="1"/>
    <row r="187" spans="1:17" s="7" customFormat="1" ht="15" customHeight="1">
      <c r="A187" s="324" t="s">
        <v>234</v>
      </c>
      <c r="B187" s="345">
        <v>2014</v>
      </c>
      <c r="C187" s="345"/>
      <c r="D187" s="345"/>
      <c r="E187" s="345"/>
      <c r="F187" s="352">
        <v>2013</v>
      </c>
      <c r="G187" s="306"/>
      <c r="H187" s="306"/>
      <c r="I187" s="307"/>
      <c r="J187" s="345">
        <v>2012</v>
      </c>
      <c r="K187" s="345"/>
      <c r="L187" s="345"/>
      <c r="M187" s="345"/>
      <c r="N187" s="33"/>
      <c r="O187" s="33"/>
      <c r="P187" s="33"/>
      <c r="Q187" s="33"/>
    </row>
    <row r="188" spans="1:17" s="7" customFormat="1" ht="25.5" customHeight="1">
      <c r="A188" s="324"/>
      <c r="B188" s="125" t="s">
        <v>200</v>
      </c>
      <c r="C188" s="125" t="s">
        <v>199</v>
      </c>
      <c r="D188" s="125" t="s">
        <v>51</v>
      </c>
      <c r="E188" s="138" t="s">
        <v>50</v>
      </c>
      <c r="F188" s="125" t="s">
        <v>200</v>
      </c>
      <c r="G188" s="125" t="s">
        <v>199</v>
      </c>
      <c r="H188" s="125" t="s">
        <v>51</v>
      </c>
      <c r="I188" s="138" t="s">
        <v>50</v>
      </c>
      <c r="J188" s="125" t="s">
        <v>200</v>
      </c>
      <c r="K188" s="125" t="s">
        <v>175</v>
      </c>
      <c r="L188" s="125" t="s">
        <v>51</v>
      </c>
      <c r="M188" s="138" t="s">
        <v>50</v>
      </c>
      <c r="N188" s="33"/>
      <c r="O188" s="33"/>
      <c r="P188" s="33"/>
      <c r="Q188" s="33"/>
    </row>
    <row r="189" spans="1:17" s="7" customFormat="1" ht="15" customHeight="1">
      <c r="A189" s="17" t="s">
        <v>143</v>
      </c>
      <c r="B189" s="16">
        <v>70</v>
      </c>
      <c r="C189" s="16">
        <v>125</v>
      </c>
      <c r="D189" s="16">
        <f>SUM(B189:C189)</f>
        <v>195</v>
      </c>
      <c r="E189" s="20">
        <f>+D189/$D$192</f>
        <v>0.6914893617021277</v>
      </c>
      <c r="F189" s="16">
        <v>111</v>
      </c>
      <c r="G189" s="16">
        <v>120</v>
      </c>
      <c r="H189" s="64">
        <f>SUM(F189:G189)</f>
        <v>231</v>
      </c>
      <c r="I189" s="20">
        <f>H189/$H$192</f>
        <v>0.8191489361702128</v>
      </c>
      <c r="J189" s="63">
        <v>53</v>
      </c>
      <c r="K189" s="16">
        <v>59</v>
      </c>
      <c r="L189" s="16">
        <f>SUM(J189:K189)</f>
        <v>112</v>
      </c>
      <c r="M189" s="20">
        <f>+L189/$L$192</f>
        <v>0.6436781609195402</v>
      </c>
      <c r="N189" s="33"/>
      <c r="O189" s="33"/>
      <c r="P189" s="33"/>
      <c r="Q189" s="33"/>
    </row>
    <row r="190" spans="1:17" s="7" customFormat="1" ht="15" customHeight="1">
      <c r="A190" s="17" t="s">
        <v>144</v>
      </c>
      <c r="B190" s="16">
        <v>10</v>
      </c>
      <c r="C190" s="16">
        <v>22</v>
      </c>
      <c r="D190" s="16">
        <f>SUM(B190:C190)</f>
        <v>32</v>
      </c>
      <c r="E190" s="20">
        <f>+D190/$D$192</f>
        <v>0.11347517730496454</v>
      </c>
      <c r="F190" s="16">
        <v>8</v>
      </c>
      <c r="G190" s="16">
        <v>19</v>
      </c>
      <c r="H190" s="64">
        <f>SUM(F190:G190)</f>
        <v>27</v>
      </c>
      <c r="I190" s="20">
        <f>H190/$H$192</f>
        <v>0.09574468085106383</v>
      </c>
      <c r="J190" s="63">
        <v>18</v>
      </c>
      <c r="K190" s="16">
        <v>18</v>
      </c>
      <c r="L190" s="16">
        <f>SUM(J190:K190)</f>
        <v>36</v>
      </c>
      <c r="M190" s="20">
        <f>+L190/$L$192</f>
        <v>0.20689655172413793</v>
      </c>
      <c r="N190" s="33"/>
      <c r="O190" s="33"/>
      <c r="P190" s="33"/>
      <c r="Q190" s="33"/>
    </row>
    <row r="191" spans="1:17" s="7" customFormat="1" ht="15" customHeight="1">
      <c r="A191" s="17" t="s">
        <v>145</v>
      </c>
      <c r="B191" s="16">
        <v>16</v>
      </c>
      <c r="C191" s="16">
        <v>39</v>
      </c>
      <c r="D191" s="16">
        <f>SUM(B191:C191)</f>
        <v>55</v>
      </c>
      <c r="E191" s="20">
        <f>+D191/$D$192</f>
        <v>0.1950354609929078</v>
      </c>
      <c r="F191" s="16">
        <v>12</v>
      </c>
      <c r="G191" s="16">
        <v>12</v>
      </c>
      <c r="H191" s="64">
        <f>SUM(F191:G191)</f>
        <v>24</v>
      </c>
      <c r="I191" s="20">
        <f>H191/$H$192</f>
        <v>0.0851063829787234</v>
      </c>
      <c r="J191" s="63">
        <v>12</v>
      </c>
      <c r="K191" s="16">
        <v>14</v>
      </c>
      <c r="L191" s="16">
        <f>SUM(J191:K191)</f>
        <v>26</v>
      </c>
      <c r="M191" s="20">
        <f>+L191/$L$192</f>
        <v>0.14942528735632185</v>
      </c>
      <c r="N191" s="33"/>
      <c r="O191" s="33"/>
      <c r="P191" s="33"/>
      <c r="Q191" s="33"/>
    </row>
    <row r="192" spans="1:17" s="7" customFormat="1" ht="15" customHeight="1">
      <c r="A192" s="128" t="s">
        <v>51</v>
      </c>
      <c r="B192" s="128">
        <f aca="true" t="shared" si="18" ref="B192:H192">SUM(B189:B191)</f>
        <v>96</v>
      </c>
      <c r="C192" s="128">
        <f t="shared" si="18"/>
        <v>186</v>
      </c>
      <c r="D192" s="128">
        <f t="shared" si="18"/>
        <v>282</v>
      </c>
      <c r="E192" s="139">
        <f t="shared" si="18"/>
        <v>1</v>
      </c>
      <c r="F192" s="140">
        <f t="shared" si="18"/>
        <v>131</v>
      </c>
      <c r="G192" s="140">
        <f t="shared" si="18"/>
        <v>151</v>
      </c>
      <c r="H192" s="140">
        <f t="shared" si="18"/>
        <v>282</v>
      </c>
      <c r="I192" s="139">
        <v>1</v>
      </c>
      <c r="J192" s="128">
        <f>SUM(J189:J191)</f>
        <v>83</v>
      </c>
      <c r="K192" s="128">
        <f>SUM(K189:K191)</f>
        <v>91</v>
      </c>
      <c r="L192" s="128">
        <f>SUM(L189:L191)</f>
        <v>174</v>
      </c>
      <c r="M192" s="141">
        <f>SUM(M189:M191)</f>
        <v>1</v>
      </c>
      <c r="N192" s="33"/>
      <c r="O192" s="33"/>
      <c r="P192" s="33"/>
      <c r="Q192" s="33"/>
    </row>
    <row r="193" spans="1:13" s="7" customFormat="1" ht="13.5" customHeight="1">
      <c r="A193" s="48"/>
      <c r="B193" s="33"/>
      <c r="C193" s="33"/>
      <c r="D193" s="33"/>
      <c r="E193" s="33"/>
      <c r="F193" s="33"/>
      <c r="G193" s="33"/>
      <c r="H193" s="33"/>
      <c r="I193" s="33"/>
      <c r="J193" s="33"/>
      <c r="K193" s="33"/>
      <c r="L193" s="33"/>
      <c r="M193" s="33"/>
    </row>
    <row r="194" spans="1:13" s="7" customFormat="1" ht="13.5" customHeight="1">
      <c r="A194" s="48"/>
      <c r="B194" s="33"/>
      <c r="C194" s="33"/>
      <c r="D194" s="33"/>
      <c r="E194" s="33"/>
      <c r="F194" s="33"/>
      <c r="G194" s="33"/>
      <c r="H194" s="33"/>
      <c r="I194" s="33"/>
      <c r="J194" s="33"/>
      <c r="K194" s="33"/>
      <c r="L194" s="33"/>
      <c r="M194" s="33"/>
    </row>
    <row r="195" spans="1:13" s="7" customFormat="1" ht="13.5" customHeight="1">
      <c r="A195" s="48"/>
      <c r="B195" s="33"/>
      <c r="C195" s="33"/>
      <c r="D195" s="33"/>
      <c r="E195" s="33"/>
      <c r="F195" s="33"/>
      <c r="G195" s="33"/>
      <c r="H195" s="33"/>
      <c r="I195" s="33"/>
      <c r="J195" s="33"/>
      <c r="K195" s="33"/>
      <c r="L195" s="33"/>
      <c r="M195" s="33"/>
    </row>
    <row r="196" spans="1:20" s="7" customFormat="1" ht="18" customHeight="1">
      <c r="A196" s="380" t="s">
        <v>254</v>
      </c>
      <c r="B196" s="377"/>
      <c r="C196" s="377"/>
      <c r="D196" s="377"/>
      <c r="E196" s="377"/>
      <c r="F196" s="377"/>
      <c r="G196" s="377"/>
      <c r="H196" s="377"/>
      <c r="I196" s="377"/>
      <c r="J196" s="377"/>
      <c r="K196" s="377"/>
      <c r="L196" s="377"/>
      <c r="M196" s="377"/>
      <c r="N196" s="377"/>
      <c r="O196" s="377"/>
      <c r="P196" s="377"/>
      <c r="Q196" s="377"/>
      <c r="R196" s="377"/>
      <c r="S196" s="377"/>
      <c r="T196" s="377"/>
    </row>
    <row r="197" spans="1:13" s="7" customFormat="1" ht="30" customHeight="1">
      <c r="A197" s="353" t="s">
        <v>207</v>
      </c>
      <c r="B197" s="353"/>
      <c r="C197" s="353"/>
      <c r="D197" s="353"/>
      <c r="E197" s="353"/>
      <c r="F197" s="353"/>
      <c r="G197" s="353"/>
      <c r="H197" s="353"/>
      <c r="I197" s="353"/>
      <c r="J197" s="353"/>
      <c r="K197" s="353"/>
      <c r="L197" s="353"/>
      <c r="M197" s="353"/>
    </row>
    <row r="198" spans="1:18" s="7" customFormat="1" ht="16.5" customHeight="1">
      <c r="A198" s="324" t="s">
        <v>149</v>
      </c>
      <c r="B198" s="345">
        <v>2014</v>
      </c>
      <c r="C198" s="345"/>
      <c r="D198" s="345"/>
      <c r="E198" s="345"/>
      <c r="F198" s="352">
        <v>2013</v>
      </c>
      <c r="G198" s="306"/>
      <c r="H198" s="306"/>
      <c r="I198" s="307"/>
      <c r="J198" s="345">
        <v>2012</v>
      </c>
      <c r="K198" s="345"/>
      <c r="L198" s="345"/>
      <c r="M198" s="345"/>
      <c r="N198" s="4"/>
      <c r="O198" s="355"/>
      <c r="P198" s="355"/>
      <c r="Q198" s="355"/>
      <c r="R198" s="354"/>
    </row>
    <row r="199" spans="1:18" s="7" customFormat="1" ht="24.75" customHeight="1">
      <c r="A199" s="324"/>
      <c r="B199" s="125" t="s">
        <v>200</v>
      </c>
      <c r="C199" s="125" t="s">
        <v>199</v>
      </c>
      <c r="D199" s="125" t="s">
        <v>51</v>
      </c>
      <c r="E199" s="138" t="s">
        <v>50</v>
      </c>
      <c r="F199" s="125" t="s">
        <v>200</v>
      </c>
      <c r="G199" s="125" t="s">
        <v>199</v>
      </c>
      <c r="H199" s="125" t="s">
        <v>51</v>
      </c>
      <c r="I199" s="138" t="s">
        <v>50</v>
      </c>
      <c r="J199" s="125" t="s">
        <v>200</v>
      </c>
      <c r="K199" s="125" t="s">
        <v>175</v>
      </c>
      <c r="L199" s="125" t="s">
        <v>51</v>
      </c>
      <c r="M199" s="138" t="s">
        <v>50</v>
      </c>
      <c r="N199" s="4"/>
      <c r="O199" s="4"/>
      <c r="P199" s="4"/>
      <c r="Q199" s="4"/>
      <c r="R199" s="354"/>
    </row>
    <row r="200" spans="1:17" s="7" customFormat="1" ht="12.75" customHeight="1">
      <c r="A200" s="29" t="s">
        <v>141</v>
      </c>
      <c r="B200" s="16">
        <v>74</v>
      </c>
      <c r="C200" s="16">
        <v>179</v>
      </c>
      <c r="D200" s="16">
        <f>SUM(B200:C200)</f>
        <v>253</v>
      </c>
      <c r="E200" s="65">
        <f>D200/D$204</f>
        <v>0.8971631205673759</v>
      </c>
      <c r="F200" s="64">
        <v>90</v>
      </c>
      <c r="G200" s="64">
        <v>146</v>
      </c>
      <c r="H200" s="64">
        <f>SUM(F200:G200)</f>
        <v>236</v>
      </c>
      <c r="I200" s="65">
        <f>+H200/$L$204</f>
        <v>1.3563218390804597</v>
      </c>
      <c r="J200" s="16">
        <v>71</v>
      </c>
      <c r="K200" s="16">
        <v>87</v>
      </c>
      <c r="L200" s="16">
        <f>SUM(J200:K200)</f>
        <v>158</v>
      </c>
      <c r="M200" s="97">
        <f>+L200/$L$204</f>
        <v>0.9080459770114943</v>
      </c>
      <c r="N200" s="33"/>
      <c r="O200" s="33"/>
      <c r="P200" s="33"/>
      <c r="Q200" s="33"/>
    </row>
    <row r="201" spans="1:17" s="7" customFormat="1" ht="12.75" customHeight="1">
      <c r="A201" s="29" t="s">
        <v>196</v>
      </c>
      <c r="B201" s="16">
        <v>22</v>
      </c>
      <c r="C201" s="16">
        <v>7</v>
      </c>
      <c r="D201" s="16">
        <f>SUM(B201:C201)</f>
        <v>29</v>
      </c>
      <c r="E201" s="65">
        <f>D201/D$204</f>
        <v>0.10283687943262411</v>
      </c>
      <c r="F201" s="64">
        <v>41</v>
      </c>
      <c r="G201" s="64">
        <v>5</v>
      </c>
      <c r="H201" s="64">
        <f>SUM(F201:G201)</f>
        <v>46</v>
      </c>
      <c r="I201" s="65">
        <f>+H201/$L$204</f>
        <v>0.26436781609195403</v>
      </c>
      <c r="J201" s="16">
        <v>10</v>
      </c>
      <c r="K201" s="16">
        <v>3</v>
      </c>
      <c r="L201" s="256">
        <f>SUM(J201:K201)</f>
        <v>13</v>
      </c>
      <c r="M201" s="97">
        <f>+L201/$L$204</f>
        <v>0.07471264367816093</v>
      </c>
      <c r="N201" s="33"/>
      <c r="O201" s="33"/>
      <c r="P201" s="33"/>
      <c r="Q201" s="33"/>
    </row>
    <row r="202" spans="1:17" s="7" customFormat="1" ht="12.75" customHeight="1">
      <c r="A202" s="29" t="s">
        <v>142</v>
      </c>
      <c r="B202" s="16">
        <v>0</v>
      </c>
      <c r="C202" s="16">
        <v>0</v>
      </c>
      <c r="D202" s="16">
        <f>SUM(B202:C202)</f>
        <v>0</v>
      </c>
      <c r="E202" s="65">
        <f>D202/D$204</f>
        <v>0</v>
      </c>
      <c r="F202" s="64">
        <v>0</v>
      </c>
      <c r="G202" s="64">
        <v>0</v>
      </c>
      <c r="H202" s="64">
        <f>SUM(F202:G202)</f>
        <v>0</v>
      </c>
      <c r="I202" s="65">
        <f>+H202/$L$204</f>
        <v>0</v>
      </c>
      <c r="J202" s="16">
        <v>1</v>
      </c>
      <c r="K202" s="16">
        <v>1</v>
      </c>
      <c r="L202" s="256">
        <f>SUM(J202:K202)</f>
        <v>2</v>
      </c>
      <c r="M202" s="97">
        <f>+L202/$L$204</f>
        <v>0.011494252873563218</v>
      </c>
      <c r="N202" s="33"/>
      <c r="O202" s="33"/>
      <c r="P202" s="33"/>
      <c r="Q202" s="33"/>
    </row>
    <row r="203" spans="1:17" s="7" customFormat="1" ht="12.75" customHeight="1">
      <c r="A203" s="29" t="s">
        <v>37</v>
      </c>
      <c r="B203" s="16">
        <v>0</v>
      </c>
      <c r="C203" s="16">
        <v>0</v>
      </c>
      <c r="D203" s="16">
        <f>SUM(B203:C203)</f>
        <v>0</v>
      </c>
      <c r="E203" s="65">
        <f>D203/D$204</f>
        <v>0</v>
      </c>
      <c r="F203" s="64">
        <v>0</v>
      </c>
      <c r="G203" s="64">
        <v>0</v>
      </c>
      <c r="H203" s="64">
        <f>SUM(F203:G203)</f>
        <v>0</v>
      </c>
      <c r="I203" s="65">
        <f>+H203/$L$204</f>
        <v>0</v>
      </c>
      <c r="J203" s="16">
        <v>1</v>
      </c>
      <c r="K203" s="16">
        <v>0</v>
      </c>
      <c r="L203" s="256">
        <f>SUM(J203:K203)</f>
        <v>1</v>
      </c>
      <c r="M203" s="97">
        <f>+L203/$L$204</f>
        <v>0.005747126436781609</v>
      </c>
      <c r="N203" s="33"/>
      <c r="O203" s="33"/>
      <c r="P203" s="33"/>
      <c r="Q203" s="33"/>
    </row>
    <row r="204" spans="1:18" s="7" customFormat="1" ht="12.75" customHeight="1">
      <c r="A204" s="142" t="s">
        <v>51</v>
      </c>
      <c r="B204" s="128">
        <f aca="true" t="shared" si="19" ref="B204:L204">SUM(B200:B203)</f>
        <v>96</v>
      </c>
      <c r="C204" s="128">
        <f t="shared" si="19"/>
        <v>186</v>
      </c>
      <c r="D204" s="128">
        <f t="shared" si="19"/>
        <v>282</v>
      </c>
      <c r="E204" s="141">
        <f t="shared" si="19"/>
        <v>1</v>
      </c>
      <c r="F204" s="143">
        <f>SUM(F200:F203)</f>
        <v>131</v>
      </c>
      <c r="G204" s="143">
        <f>SUM(G200:G203)</f>
        <v>151</v>
      </c>
      <c r="H204" s="143">
        <f>SUM(H200:H203)</f>
        <v>282</v>
      </c>
      <c r="I204" s="141">
        <v>1</v>
      </c>
      <c r="J204" s="128">
        <f t="shared" si="19"/>
        <v>83</v>
      </c>
      <c r="K204" s="128">
        <f t="shared" si="19"/>
        <v>91</v>
      </c>
      <c r="L204" s="128">
        <f t="shared" si="19"/>
        <v>174</v>
      </c>
      <c r="M204" s="252">
        <f>SUM(M200:M203)</f>
        <v>1</v>
      </c>
      <c r="N204" s="4"/>
      <c r="O204" s="4"/>
      <c r="P204" s="4"/>
      <c r="Q204" s="4"/>
      <c r="R204" s="4"/>
    </row>
    <row r="205" spans="1:13" s="7" customFormat="1" ht="11.25" customHeight="1">
      <c r="A205" s="48"/>
      <c r="B205" s="33"/>
      <c r="C205" s="33"/>
      <c r="D205" s="33"/>
      <c r="E205" s="33"/>
      <c r="F205" s="33"/>
      <c r="G205" s="33"/>
      <c r="H205" s="33"/>
      <c r="I205" s="33"/>
      <c r="J205" s="33"/>
      <c r="K205" s="33"/>
      <c r="L205" s="33"/>
      <c r="M205" s="33"/>
    </row>
    <row r="206" spans="1:13" s="7" customFormat="1" ht="5.25" customHeight="1">
      <c r="A206" s="48"/>
      <c r="B206" s="33"/>
      <c r="C206" s="33"/>
      <c r="D206" s="33"/>
      <c r="E206" s="33"/>
      <c r="F206" s="33"/>
      <c r="G206" s="33"/>
      <c r="H206" s="33"/>
      <c r="I206" s="33"/>
      <c r="J206" s="33"/>
      <c r="K206" s="33"/>
      <c r="L206" s="33"/>
      <c r="M206" s="33"/>
    </row>
    <row r="207" ht="15.75" customHeight="1"/>
    <row r="208" spans="1:17" ht="6" customHeight="1">
      <c r="A208" s="37"/>
      <c r="B208" s="37"/>
      <c r="C208" s="37"/>
      <c r="D208" s="37"/>
      <c r="E208" s="37"/>
      <c r="F208" s="37"/>
      <c r="G208" s="37"/>
      <c r="H208" s="37"/>
      <c r="I208" s="37"/>
      <c r="J208" s="37"/>
      <c r="K208" s="37"/>
      <c r="L208" s="37"/>
      <c r="M208" s="37"/>
      <c r="N208" s="37"/>
      <c r="O208" s="37"/>
      <c r="P208" s="37"/>
      <c r="Q208" s="37"/>
    </row>
    <row r="209" spans="1:12" ht="21.75" customHeight="1">
      <c r="A209" s="344" t="s">
        <v>208</v>
      </c>
      <c r="B209" s="344"/>
      <c r="C209" s="344"/>
      <c r="D209" s="344"/>
      <c r="E209" s="344"/>
      <c r="F209" s="37"/>
      <c r="G209" s="37"/>
      <c r="H209" s="37"/>
      <c r="J209" s="68"/>
      <c r="K209" s="68"/>
      <c r="L209" s="68"/>
    </row>
    <row r="210" spans="1:18" ht="24.75" customHeight="1">
      <c r="A210" s="344"/>
      <c r="B210" s="344"/>
      <c r="C210" s="344"/>
      <c r="D210" s="344"/>
      <c r="E210" s="344"/>
      <c r="F210" s="37"/>
      <c r="G210" s="37"/>
      <c r="H210" s="37"/>
      <c r="I210" s="68"/>
      <c r="J210" s="68"/>
      <c r="K210" s="68"/>
      <c r="L210" s="68"/>
      <c r="N210" s="297" t="s">
        <v>247</v>
      </c>
      <c r="O210" s="297"/>
      <c r="P210" s="297"/>
      <c r="Q210" s="297"/>
      <c r="R210" s="297"/>
    </row>
    <row r="211" spans="14:18" ht="7.5" customHeight="1">
      <c r="N211" s="299"/>
      <c r="O211" s="299"/>
      <c r="P211" s="299"/>
      <c r="Q211" s="299"/>
      <c r="R211" s="299"/>
    </row>
    <row r="212" spans="1:18" ht="34.5" customHeight="1">
      <c r="A212" s="128" t="s">
        <v>122</v>
      </c>
      <c r="B212" s="128" t="s">
        <v>203</v>
      </c>
      <c r="C212" s="128" t="s">
        <v>199</v>
      </c>
      <c r="D212" s="128" t="s">
        <v>51</v>
      </c>
      <c r="E212" s="128" t="s">
        <v>50</v>
      </c>
      <c r="F212" s="4"/>
      <c r="G212" s="4"/>
      <c r="H212" s="3"/>
      <c r="N212" s="128" t="s">
        <v>167</v>
      </c>
      <c r="O212" s="128" t="s">
        <v>200</v>
      </c>
      <c r="P212" s="128" t="s">
        <v>199</v>
      </c>
      <c r="Q212" s="128" t="s">
        <v>51</v>
      </c>
      <c r="R212" s="128" t="s">
        <v>50</v>
      </c>
    </row>
    <row r="213" spans="1:18" ht="14.25" customHeight="1">
      <c r="A213" s="17" t="s">
        <v>123</v>
      </c>
      <c r="B213" s="16">
        <v>0</v>
      </c>
      <c r="C213" s="16">
        <v>2</v>
      </c>
      <c r="D213" s="16">
        <f>SUM(B213:C213)</f>
        <v>2</v>
      </c>
      <c r="E213" s="218">
        <f>+D213/$D$222</f>
        <v>0.0070921985815602835</v>
      </c>
      <c r="F213" s="6"/>
      <c r="G213" s="6"/>
      <c r="H213" s="286" t="s">
        <v>153</v>
      </c>
      <c r="I213" s="286"/>
      <c r="J213" s="286"/>
      <c r="N213" s="17" t="s">
        <v>131</v>
      </c>
      <c r="O213" s="16">
        <v>8</v>
      </c>
      <c r="P213" s="16">
        <v>4</v>
      </c>
      <c r="Q213" s="16">
        <f>SUM(O213:P213)</f>
        <v>12</v>
      </c>
      <c r="R213" s="220">
        <f>Q213/$Q$216</f>
        <v>0.0425531914893617</v>
      </c>
    </row>
    <row r="214" spans="1:18" ht="14.25" customHeight="1">
      <c r="A214" s="17" t="s">
        <v>124</v>
      </c>
      <c r="B214" s="16">
        <v>2</v>
      </c>
      <c r="C214" s="16">
        <v>2</v>
      </c>
      <c r="D214" s="16">
        <f aca="true" t="shared" si="20" ref="D214:D221">SUM(B214:C214)</f>
        <v>4</v>
      </c>
      <c r="E214" s="218">
        <f aca="true" t="shared" si="21" ref="E214:E221">+D214/$D$222</f>
        <v>0.014184397163120567</v>
      </c>
      <c r="F214" s="6"/>
      <c r="G214" s="6"/>
      <c r="H214" s="98">
        <f>E213+E214+E215</f>
        <v>0.09929078014184398</v>
      </c>
      <c r="N214" s="17" t="s">
        <v>105</v>
      </c>
      <c r="O214" s="16">
        <v>85</v>
      </c>
      <c r="P214" s="16">
        <v>182</v>
      </c>
      <c r="Q214" s="16">
        <f>SUM(O214:P214)</f>
        <v>267</v>
      </c>
      <c r="R214" s="220">
        <f>Q214/$Q$216</f>
        <v>0.9468085106382979</v>
      </c>
    </row>
    <row r="215" spans="1:18" ht="14.25" customHeight="1">
      <c r="A215" s="17" t="s">
        <v>125</v>
      </c>
      <c r="B215" s="16">
        <v>9</v>
      </c>
      <c r="C215" s="16">
        <v>13</v>
      </c>
      <c r="D215" s="16">
        <f t="shared" si="20"/>
        <v>22</v>
      </c>
      <c r="E215" s="218">
        <f t="shared" si="21"/>
        <v>0.07801418439716312</v>
      </c>
      <c r="F215" s="6"/>
      <c r="G215" s="6"/>
      <c r="N215" s="91" t="s">
        <v>164</v>
      </c>
      <c r="O215" s="16">
        <v>3</v>
      </c>
      <c r="P215" s="16">
        <v>0</v>
      </c>
      <c r="Q215" s="16">
        <f>SUM(O215:P215)</f>
        <v>3</v>
      </c>
      <c r="R215" s="220">
        <f>Q215/$Q$216</f>
        <v>0.010638297872340425</v>
      </c>
    </row>
    <row r="216" spans="1:18" ht="14.25" customHeight="1">
      <c r="A216" s="17" t="s">
        <v>126</v>
      </c>
      <c r="B216" s="16">
        <v>32</v>
      </c>
      <c r="C216" s="16">
        <v>50</v>
      </c>
      <c r="D216" s="16">
        <f t="shared" si="20"/>
        <v>82</v>
      </c>
      <c r="E216" s="218">
        <f t="shared" si="21"/>
        <v>0.2907801418439716</v>
      </c>
      <c r="F216" s="6"/>
      <c r="G216" s="6"/>
      <c r="N216" s="128" t="s">
        <v>51</v>
      </c>
      <c r="O216" s="128">
        <f>SUM(O213:O215)</f>
        <v>96</v>
      </c>
      <c r="P216" s="128">
        <f>SUM(P213:P215)</f>
        <v>186</v>
      </c>
      <c r="Q216" s="128">
        <f>SUM(Q213:Q215)</f>
        <v>282</v>
      </c>
      <c r="R216" s="219">
        <f>IF(N216=0,"",SUM(R213:R215))</f>
        <v>0.9999999999999999</v>
      </c>
    </row>
    <row r="217" spans="1:10" ht="14.25" customHeight="1">
      <c r="A217" s="17" t="s">
        <v>127</v>
      </c>
      <c r="B217" s="16">
        <v>25</v>
      </c>
      <c r="C217" s="16">
        <v>66</v>
      </c>
      <c r="D217" s="16">
        <f t="shared" si="20"/>
        <v>91</v>
      </c>
      <c r="E217" s="218">
        <f t="shared" si="21"/>
        <v>0.32269503546099293</v>
      </c>
      <c r="F217" s="6"/>
      <c r="G217" s="6"/>
      <c r="H217" s="286" t="s">
        <v>154</v>
      </c>
      <c r="I217" s="286"/>
      <c r="J217" s="286"/>
    </row>
    <row r="218" spans="1:8" ht="14.25" customHeight="1">
      <c r="A218" s="17" t="s">
        <v>128</v>
      </c>
      <c r="B218" s="16">
        <v>15</v>
      </c>
      <c r="C218" s="16">
        <v>35</v>
      </c>
      <c r="D218" s="16">
        <f t="shared" si="20"/>
        <v>50</v>
      </c>
      <c r="E218" s="218">
        <f t="shared" si="21"/>
        <v>0.1773049645390071</v>
      </c>
      <c r="F218" s="6"/>
      <c r="G218" s="6"/>
      <c r="H218" s="98">
        <f>E216+E217+E218+E219</f>
        <v>0.875886524822695</v>
      </c>
    </row>
    <row r="219" spans="1:7" ht="14.25" customHeight="1">
      <c r="A219" s="17" t="s">
        <v>129</v>
      </c>
      <c r="B219" s="16">
        <v>10</v>
      </c>
      <c r="C219" s="16">
        <v>14</v>
      </c>
      <c r="D219" s="16">
        <f t="shared" si="20"/>
        <v>24</v>
      </c>
      <c r="E219" s="218">
        <f t="shared" si="21"/>
        <v>0.0851063829787234</v>
      </c>
      <c r="F219" s="6"/>
      <c r="G219" s="6"/>
    </row>
    <row r="220" spans="1:7" ht="14.25" customHeight="1">
      <c r="A220" s="17" t="s">
        <v>130</v>
      </c>
      <c r="B220" s="16">
        <v>3</v>
      </c>
      <c r="C220" s="16">
        <v>4</v>
      </c>
      <c r="D220" s="16">
        <f t="shared" si="20"/>
        <v>7</v>
      </c>
      <c r="E220" s="218">
        <f t="shared" si="21"/>
        <v>0.024822695035460994</v>
      </c>
      <c r="F220" s="6"/>
      <c r="G220" s="6"/>
    </row>
    <row r="221" spans="1:7" ht="14.25" customHeight="1">
      <c r="A221" s="17" t="s">
        <v>98</v>
      </c>
      <c r="B221" s="16">
        <v>0</v>
      </c>
      <c r="C221" s="16">
        <v>0</v>
      </c>
      <c r="D221" s="16">
        <f t="shared" si="20"/>
        <v>0</v>
      </c>
      <c r="E221" s="218">
        <f t="shared" si="21"/>
        <v>0</v>
      </c>
      <c r="F221" s="6"/>
      <c r="G221" s="6"/>
    </row>
    <row r="222" spans="1:10" ht="14.25" customHeight="1">
      <c r="A222" s="144" t="s">
        <v>51</v>
      </c>
      <c r="B222" s="128">
        <f>SUM(B213:B221)</f>
        <v>96</v>
      </c>
      <c r="C222" s="128">
        <f>SUM(C213:C221)</f>
        <v>186</v>
      </c>
      <c r="D222" s="128">
        <f>SUM(D213:D221)</f>
        <v>282</v>
      </c>
      <c r="E222" s="219">
        <f>SUM(E213:E221)</f>
        <v>1.0000000000000002</v>
      </c>
      <c r="F222" s="12"/>
      <c r="G222" s="12"/>
      <c r="H222" s="286" t="s">
        <v>155</v>
      </c>
      <c r="I222" s="286"/>
      <c r="J222" s="286"/>
    </row>
    <row r="223" spans="8:10" ht="14.25" customHeight="1">
      <c r="H223" s="98">
        <f>E220</f>
        <v>0.024822695035460994</v>
      </c>
      <c r="I223" s="70"/>
      <c r="J223" s="70"/>
    </row>
    <row r="224" ht="14.25" customHeight="1"/>
    <row r="225" spans="7:8" ht="27.75" customHeight="1">
      <c r="G225" s="86"/>
      <c r="H225" s="87"/>
    </row>
    <row r="226" spans="1:8" ht="14.25" customHeight="1">
      <c r="A226" s="344" t="s">
        <v>248</v>
      </c>
      <c r="B226" s="344"/>
      <c r="C226" s="344"/>
      <c r="D226" s="344"/>
      <c r="E226" s="344"/>
      <c r="F226" s="344"/>
      <c r="G226" s="344"/>
      <c r="H226" s="344"/>
    </row>
    <row r="227" spans="1:8" ht="14.25" customHeight="1">
      <c r="A227" s="344"/>
      <c r="B227" s="344"/>
      <c r="C227" s="344"/>
      <c r="D227" s="344"/>
      <c r="E227" s="344"/>
      <c r="F227" s="344"/>
      <c r="G227" s="344"/>
      <c r="H227" s="344"/>
    </row>
    <row r="228" ht="14.25" customHeight="1"/>
    <row r="229" spans="1:8" ht="26.25" customHeight="1">
      <c r="A229" s="360" t="s">
        <v>146</v>
      </c>
      <c r="B229" s="381"/>
      <c r="C229" s="381"/>
      <c r="D229" s="382"/>
      <c r="E229" s="130" t="s">
        <v>200</v>
      </c>
      <c r="F229" s="130" t="s">
        <v>199</v>
      </c>
      <c r="G229" s="130" t="s">
        <v>51</v>
      </c>
      <c r="H229" s="130" t="s">
        <v>50</v>
      </c>
    </row>
    <row r="230" spans="1:8" ht="15.75">
      <c r="A230" s="274" t="s">
        <v>108</v>
      </c>
      <c r="B230" s="348"/>
      <c r="C230" s="348"/>
      <c r="D230" s="275"/>
      <c r="E230" s="198">
        <v>8</v>
      </c>
      <c r="F230" s="198">
        <v>30</v>
      </c>
      <c r="G230" s="198">
        <f aca="true" t="shared" si="22" ref="G230:G250">SUM(E230:F230)</f>
        <v>38</v>
      </c>
      <c r="H230" s="240">
        <f>G230/$G$251</f>
        <v>0.1347517730496454</v>
      </c>
    </row>
    <row r="231" spans="1:13" ht="18.75">
      <c r="A231" s="274" t="s">
        <v>9</v>
      </c>
      <c r="B231" s="348"/>
      <c r="C231" s="348"/>
      <c r="D231" s="275"/>
      <c r="E231" s="198">
        <v>30</v>
      </c>
      <c r="F231" s="198">
        <v>68</v>
      </c>
      <c r="G231" s="198">
        <f t="shared" si="22"/>
        <v>98</v>
      </c>
      <c r="H231" s="240">
        <f aca="true" t="shared" si="23" ref="H231:H250">G231/$G$251</f>
        <v>0.3475177304964539</v>
      </c>
      <c r="L231" s="215"/>
      <c r="M231" s="214"/>
    </row>
    <row r="232" spans="1:8" ht="25.5">
      <c r="A232" s="274" t="s">
        <v>82</v>
      </c>
      <c r="B232" s="348"/>
      <c r="C232" s="348"/>
      <c r="D232" s="275"/>
      <c r="E232" s="198">
        <v>12</v>
      </c>
      <c r="F232" s="198">
        <v>2</v>
      </c>
      <c r="G232" s="198">
        <f t="shared" si="22"/>
        <v>14</v>
      </c>
      <c r="H232" s="240">
        <f t="shared" si="23"/>
        <v>0.04964539007092199</v>
      </c>
    </row>
    <row r="233" spans="1:8" ht="38.25">
      <c r="A233" s="274" t="s">
        <v>83</v>
      </c>
      <c r="B233" s="348"/>
      <c r="C233" s="348"/>
      <c r="D233" s="275"/>
      <c r="E233" s="198">
        <v>5</v>
      </c>
      <c r="F233" s="198">
        <v>2</v>
      </c>
      <c r="G233" s="198">
        <f t="shared" si="22"/>
        <v>7</v>
      </c>
      <c r="H233" s="240">
        <f t="shared" si="23"/>
        <v>0.024822695035460994</v>
      </c>
    </row>
    <row r="234" spans="1:8" ht="15.75">
      <c r="A234" s="272" t="s">
        <v>109</v>
      </c>
      <c r="B234" s="349"/>
      <c r="C234" s="349"/>
      <c r="D234" s="273"/>
      <c r="E234" s="92">
        <v>0</v>
      </c>
      <c r="F234" s="92">
        <v>5</v>
      </c>
      <c r="G234" s="92">
        <f t="shared" si="22"/>
        <v>5</v>
      </c>
      <c r="H234" s="241">
        <f t="shared" si="23"/>
        <v>0.01773049645390071</v>
      </c>
    </row>
    <row r="235" spans="1:8" ht="15.75">
      <c r="A235" s="272" t="s">
        <v>10</v>
      </c>
      <c r="B235" s="349"/>
      <c r="C235" s="349"/>
      <c r="D235" s="273"/>
      <c r="E235" s="92">
        <v>12</v>
      </c>
      <c r="F235" s="92">
        <v>53</v>
      </c>
      <c r="G235" s="92">
        <f t="shared" si="22"/>
        <v>65</v>
      </c>
      <c r="H235" s="241">
        <f t="shared" si="23"/>
        <v>0.23049645390070922</v>
      </c>
    </row>
    <row r="236" spans="1:18" ht="27" customHeight="1" thickBot="1">
      <c r="A236" s="272" t="s">
        <v>54</v>
      </c>
      <c r="B236" s="349"/>
      <c r="C236" s="349"/>
      <c r="D236" s="273"/>
      <c r="E236" s="92">
        <v>1</v>
      </c>
      <c r="F236" s="92">
        <v>6</v>
      </c>
      <c r="G236" s="92">
        <f t="shared" si="22"/>
        <v>7</v>
      </c>
      <c r="H236" s="241">
        <f t="shared" si="23"/>
        <v>0.024822695035460994</v>
      </c>
      <c r="L236" s="298" t="s">
        <v>166</v>
      </c>
      <c r="M236" s="298"/>
      <c r="N236" s="298"/>
      <c r="O236" s="298"/>
      <c r="P236" s="298"/>
      <c r="Q236" s="298"/>
      <c r="R236" s="298"/>
    </row>
    <row r="237" spans="1:20" ht="15" customHeight="1">
      <c r="A237" s="325" t="s">
        <v>181</v>
      </c>
      <c r="B237" s="347"/>
      <c r="C237" s="347"/>
      <c r="D237" s="326"/>
      <c r="E237" s="31">
        <v>0</v>
      </c>
      <c r="F237" s="31">
        <v>2</v>
      </c>
      <c r="G237" s="31">
        <f t="shared" si="22"/>
        <v>2</v>
      </c>
      <c r="H237" s="242">
        <f t="shared" si="23"/>
        <v>0.0070921985815602835</v>
      </c>
      <c r="J237" s="152"/>
      <c r="K237" s="153"/>
      <c r="L237" s="153"/>
      <c r="M237" s="153"/>
      <c r="N237" s="153"/>
      <c r="O237" s="153"/>
      <c r="P237" s="153"/>
      <c r="Q237" s="153"/>
      <c r="R237" s="153"/>
      <c r="S237" s="153"/>
      <c r="T237" s="154"/>
    </row>
    <row r="238" spans="1:20" ht="15" customHeight="1">
      <c r="A238" s="325" t="s">
        <v>180</v>
      </c>
      <c r="B238" s="347"/>
      <c r="C238" s="347"/>
      <c r="D238" s="326"/>
      <c r="E238" s="31">
        <v>0</v>
      </c>
      <c r="F238" s="31">
        <v>0</v>
      </c>
      <c r="G238" s="31">
        <f t="shared" si="22"/>
        <v>0</v>
      </c>
      <c r="H238" s="242">
        <f t="shared" si="23"/>
        <v>0</v>
      </c>
      <c r="J238" s="155"/>
      <c r="K238" s="346" t="s">
        <v>249</v>
      </c>
      <c r="L238" s="346"/>
      <c r="M238" s="346"/>
      <c r="N238" s="346"/>
      <c r="O238" s="156"/>
      <c r="P238" s="156"/>
      <c r="Q238" s="156"/>
      <c r="R238" s="156"/>
      <c r="S238" s="156"/>
      <c r="T238" s="157"/>
    </row>
    <row r="239" spans="1:20" ht="15" customHeight="1">
      <c r="A239" s="325" t="s">
        <v>182</v>
      </c>
      <c r="B239" s="347"/>
      <c r="C239" s="347"/>
      <c r="D239" s="326"/>
      <c r="E239" s="31">
        <v>1</v>
      </c>
      <c r="F239" s="31">
        <v>2</v>
      </c>
      <c r="G239" s="31">
        <f t="shared" si="22"/>
        <v>3</v>
      </c>
      <c r="H239" s="242">
        <f t="shared" si="23"/>
        <v>0.010638297872340425</v>
      </c>
      <c r="J239" s="158"/>
      <c r="K239" s="346"/>
      <c r="L239" s="346"/>
      <c r="M239" s="346"/>
      <c r="N239" s="346"/>
      <c r="O239" s="156"/>
      <c r="P239" s="156"/>
      <c r="Q239" s="156"/>
      <c r="R239" s="156"/>
      <c r="S239" s="156"/>
      <c r="T239" s="157"/>
    </row>
    <row r="240" spans="1:20" ht="15" customHeight="1">
      <c r="A240" s="325" t="s">
        <v>183</v>
      </c>
      <c r="B240" s="347"/>
      <c r="C240" s="347"/>
      <c r="D240" s="326"/>
      <c r="E240" s="31">
        <v>0</v>
      </c>
      <c r="F240" s="31">
        <v>1</v>
      </c>
      <c r="G240" s="31">
        <f t="shared" si="22"/>
        <v>1</v>
      </c>
      <c r="H240" s="242">
        <f t="shared" si="23"/>
        <v>0.0035460992907801418</v>
      </c>
      <c r="J240" s="158"/>
      <c r="K240" s="346"/>
      <c r="L240" s="346"/>
      <c r="M240" s="346"/>
      <c r="N240" s="346"/>
      <c r="O240" s="156"/>
      <c r="P240" s="156"/>
      <c r="Q240" s="156"/>
      <c r="R240" s="156"/>
      <c r="S240" s="156"/>
      <c r="T240" s="157"/>
    </row>
    <row r="241" spans="1:20" ht="15" customHeight="1">
      <c r="A241" s="325" t="s">
        <v>184</v>
      </c>
      <c r="B241" s="347"/>
      <c r="C241" s="347"/>
      <c r="D241" s="326"/>
      <c r="E241" s="31">
        <v>0</v>
      </c>
      <c r="F241" s="31">
        <v>0</v>
      </c>
      <c r="G241" s="31">
        <f t="shared" si="22"/>
        <v>0</v>
      </c>
      <c r="H241" s="242">
        <f t="shared" si="23"/>
        <v>0</v>
      </c>
      <c r="I241" s="146"/>
      <c r="J241" s="158"/>
      <c r="K241" s="156"/>
      <c r="L241" s="156"/>
      <c r="M241" s="156"/>
      <c r="N241" s="156"/>
      <c r="O241" s="156"/>
      <c r="P241" s="156"/>
      <c r="Q241" s="156"/>
      <c r="R241" s="156"/>
      <c r="S241" s="156"/>
      <c r="T241" s="157"/>
    </row>
    <row r="242" spans="1:20" ht="15" customHeight="1">
      <c r="A242" s="325" t="s">
        <v>179</v>
      </c>
      <c r="B242" s="347"/>
      <c r="C242" s="347"/>
      <c r="D242" s="326"/>
      <c r="E242" s="31">
        <v>0</v>
      </c>
      <c r="F242" s="31">
        <v>3</v>
      </c>
      <c r="G242" s="31">
        <f t="shared" si="22"/>
        <v>3</v>
      </c>
      <c r="H242" s="242">
        <f t="shared" si="23"/>
        <v>0.010638297872340425</v>
      </c>
      <c r="J242" s="158"/>
      <c r="K242" s="350" t="s">
        <v>4</v>
      </c>
      <c r="L242" s="351"/>
      <c r="M242" s="148" t="s">
        <v>51</v>
      </c>
      <c r="N242" s="149" t="s">
        <v>50</v>
      </c>
      <c r="O242" s="156"/>
      <c r="P242" s="156"/>
      <c r="Q242" s="156"/>
      <c r="R242" s="156"/>
      <c r="S242" s="156"/>
      <c r="T242" s="157"/>
    </row>
    <row r="243" spans="1:20" ht="15" customHeight="1">
      <c r="A243" s="325" t="s">
        <v>185</v>
      </c>
      <c r="B243" s="347"/>
      <c r="C243" s="347"/>
      <c r="D243" s="326"/>
      <c r="E243" s="31">
        <v>0</v>
      </c>
      <c r="F243" s="31">
        <v>0</v>
      </c>
      <c r="G243" s="31">
        <f t="shared" si="22"/>
        <v>0</v>
      </c>
      <c r="H243" s="242">
        <f t="shared" si="23"/>
        <v>0</v>
      </c>
      <c r="J243" s="158"/>
      <c r="K243" s="278" t="s">
        <v>99</v>
      </c>
      <c r="L243" s="279"/>
      <c r="M243" s="199">
        <v>157</v>
      </c>
      <c r="N243" s="246">
        <f>+M243/$M$249</f>
        <v>0.5567375886524822</v>
      </c>
      <c r="O243" s="156"/>
      <c r="P243" s="156"/>
      <c r="Q243" s="156"/>
      <c r="R243" s="156"/>
      <c r="S243" s="156"/>
      <c r="T243" s="157"/>
    </row>
    <row r="244" spans="1:20" ht="15" customHeight="1">
      <c r="A244" s="325" t="s">
        <v>186</v>
      </c>
      <c r="B244" s="347"/>
      <c r="C244" s="347"/>
      <c r="D244" s="326"/>
      <c r="E244" s="31">
        <v>3</v>
      </c>
      <c r="F244" s="31">
        <v>1</v>
      </c>
      <c r="G244" s="31">
        <f t="shared" si="22"/>
        <v>4</v>
      </c>
      <c r="H244" s="242">
        <f t="shared" si="23"/>
        <v>0.014184397163120567</v>
      </c>
      <c r="J244" s="158"/>
      <c r="K244" s="280" t="s">
        <v>100</v>
      </c>
      <c r="L244" s="281"/>
      <c r="M244" s="200">
        <v>77</v>
      </c>
      <c r="N244" s="247">
        <f aca="true" t="shared" si="24" ref="N244:N249">+M244/$M$249</f>
        <v>0.2730496453900709</v>
      </c>
      <c r="O244" s="156"/>
      <c r="P244" s="156"/>
      <c r="Q244" s="156"/>
      <c r="R244" s="156"/>
      <c r="S244" s="156"/>
      <c r="T244" s="157"/>
    </row>
    <row r="245" spans="1:20" ht="15" customHeight="1">
      <c r="A245" s="325" t="s">
        <v>55</v>
      </c>
      <c r="B245" s="347"/>
      <c r="C245" s="347"/>
      <c r="D245" s="326"/>
      <c r="E245" s="31">
        <v>2</v>
      </c>
      <c r="F245" s="31">
        <v>4</v>
      </c>
      <c r="G245" s="31">
        <f t="shared" si="22"/>
        <v>6</v>
      </c>
      <c r="H245" s="242">
        <f t="shared" si="23"/>
        <v>0.02127659574468085</v>
      </c>
      <c r="J245" s="158"/>
      <c r="K245" s="282" t="s">
        <v>101</v>
      </c>
      <c r="L245" s="283"/>
      <c r="M245" s="60">
        <v>19</v>
      </c>
      <c r="N245" s="248">
        <f t="shared" si="24"/>
        <v>0.0673758865248227</v>
      </c>
      <c r="O245" s="156"/>
      <c r="P245" s="156"/>
      <c r="Q245" s="156"/>
      <c r="R245" s="156"/>
      <c r="S245" s="156"/>
      <c r="T245" s="157"/>
    </row>
    <row r="246" spans="1:20" ht="15" customHeight="1">
      <c r="A246" s="364" t="s">
        <v>56</v>
      </c>
      <c r="B246" s="365"/>
      <c r="C246" s="365"/>
      <c r="D246" s="366"/>
      <c r="E246" s="133">
        <v>0</v>
      </c>
      <c r="F246" s="133">
        <v>0</v>
      </c>
      <c r="G246" s="133">
        <f t="shared" si="22"/>
        <v>0</v>
      </c>
      <c r="H246" s="243">
        <f t="shared" si="23"/>
        <v>0</v>
      </c>
      <c r="J246" s="158"/>
      <c r="K246" s="327" t="s">
        <v>156</v>
      </c>
      <c r="L246" s="328"/>
      <c r="M246" s="150">
        <v>2</v>
      </c>
      <c r="N246" s="249">
        <f t="shared" si="24"/>
        <v>0.0070921985815602835</v>
      </c>
      <c r="O246" s="156"/>
      <c r="P246" s="156"/>
      <c r="Q246" s="156"/>
      <c r="R246" s="156"/>
      <c r="S246" s="156"/>
      <c r="T246" s="157"/>
    </row>
    <row r="247" spans="1:20" ht="15" customHeight="1">
      <c r="A247" s="364" t="s">
        <v>57</v>
      </c>
      <c r="B247" s="365"/>
      <c r="C247" s="365"/>
      <c r="D247" s="366"/>
      <c r="E247" s="133">
        <v>1</v>
      </c>
      <c r="F247" s="133">
        <v>1</v>
      </c>
      <c r="G247" s="133">
        <f t="shared" si="22"/>
        <v>2</v>
      </c>
      <c r="H247" s="243">
        <f t="shared" si="23"/>
        <v>0.0070921985815602835</v>
      </c>
      <c r="J247" s="158"/>
      <c r="K247" s="338" t="s">
        <v>84</v>
      </c>
      <c r="L247" s="339"/>
      <c r="M247" s="151">
        <v>13</v>
      </c>
      <c r="N247" s="250">
        <f t="shared" si="24"/>
        <v>0.04609929078014184</v>
      </c>
      <c r="O247" s="168"/>
      <c r="P247" s="156"/>
      <c r="Q247" s="156"/>
      <c r="R247" s="156"/>
      <c r="S247" s="156"/>
      <c r="T247" s="157"/>
    </row>
    <row r="248" spans="1:20" ht="15" customHeight="1">
      <c r="A248" s="330" t="s">
        <v>150</v>
      </c>
      <c r="B248" s="331"/>
      <c r="C248" s="331"/>
      <c r="D248" s="296"/>
      <c r="E248" s="16">
        <v>9</v>
      </c>
      <c r="F248" s="16">
        <v>5</v>
      </c>
      <c r="G248" s="31">
        <f t="shared" si="22"/>
        <v>14</v>
      </c>
      <c r="H248" s="242">
        <f t="shared" si="23"/>
        <v>0.04964539007092199</v>
      </c>
      <c r="J248" s="158"/>
      <c r="K248" s="270" t="s">
        <v>13</v>
      </c>
      <c r="L248" s="271"/>
      <c r="M248" s="16">
        <v>14</v>
      </c>
      <c r="N248" s="251">
        <f t="shared" si="24"/>
        <v>0.04964539007092199</v>
      </c>
      <c r="O248" s="161"/>
      <c r="P248" s="156"/>
      <c r="Q248" s="156"/>
      <c r="R248" s="156"/>
      <c r="S248" s="156"/>
      <c r="T248" s="157"/>
    </row>
    <row r="249" spans="1:20" ht="15.75">
      <c r="A249" s="332" t="s">
        <v>84</v>
      </c>
      <c r="B249" s="333"/>
      <c r="C249" s="333"/>
      <c r="D249" s="334"/>
      <c r="E249" s="131">
        <v>12</v>
      </c>
      <c r="F249" s="131">
        <v>1</v>
      </c>
      <c r="G249" s="131">
        <f t="shared" si="22"/>
        <v>13</v>
      </c>
      <c r="H249" s="244">
        <f t="shared" si="23"/>
        <v>0.04609929078014184</v>
      </c>
      <c r="J249" s="158"/>
      <c r="K249" s="276" t="s">
        <v>51</v>
      </c>
      <c r="L249" s="277"/>
      <c r="M249" s="149">
        <f>SUM(M243:M248)</f>
        <v>282</v>
      </c>
      <c r="N249" s="239">
        <f t="shared" si="24"/>
        <v>1</v>
      </c>
      <c r="O249" s="161"/>
      <c r="P249" s="156"/>
      <c r="Q249" s="156"/>
      <c r="R249" s="156"/>
      <c r="S249" s="156"/>
      <c r="T249" s="157"/>
    </row>
    <row r="250" spans="1:20" ht="15.75">
      <c r="A250" s="332" t="s">
        <v>98</v>
      </c>
      <c r="B250" s="333"/>
      <c r="C250" s="333"/>
      <c r="D250" s="334"/>
      <c r="E250" s="131">
        <v>0</v>
      </c>
      <c r="F250" s="131">
        <v>0</v>
      </c>
      <c r="G250" s="131">
        <f t="shared" si="22"/>
        <v>0</v>
      </c>
      <c r="H250" s="244">
        <f t="shared" si="23"/>
        <v>0</v>
      </c>
      <c r="J250" s="158"/>
      <c r="K250" s="156"/>
      <c r="L250" s="156"/>
      <c r="M250" s="156"/>
      <c r="N250" s="160"/>
      <c r="O250" s="161"/>
      <c r="P250" s="162"/>
      <c r="Q250" s="162"/>
      <c r="R250" s="156"/>
      <c r="S250" s="156"/>
      <c r="T250" s="157"/>
    </row>
    <row r="251" spans="1:20" ht="16.5" thickBot="1">
      <c r="A251" s="335" t="s">
        <v>51</v>
      </c>
      <c r="B251" s="336"/>
      <c r="C251" s="336"/>
      <c r="D251" s="337"/>
      <c r="E251" s="128">
        <f>SUM(E230:E250)</f>
        <v>96</v>
      </c>
      <c r="F251" s="128">
        <f>SUM(F230:F250)</f>
        <v>186</v>
      </c>
      <c r="G251" s="128">
        <f>SUM(G230:G250)</f>
        <v>282</v>
      </c>
      <c r="H251" s="245">
        <f>SUM(H230:H250)</f>
        <v>0.9999999999999998</v>
      </c>
      <c r="J251" s="159"/>
      <c r="K251" s="163"/>
      <c r="L251" s="163"/>
      <c r="M251" s="163"/>
      <c r="N251" s="164"/>
      <c r="O251" s="165"/>
      <c r="P251" s="166"/>
      <c r="Q251" s="166"/>
      <c r="R251" s="163"/>
      <c r="S251" s="163"/>
      <c r="T251" s="167"/>
    </row>
    <row r="252" spans="14:17" ht="15.75">
      <c r="N252" s="39"/>
      <c r="O252" s="118"/>
      <c r="P252" s="147"/>
      <c r="Q252" s="147"/>
    </row>
    <row r="253" spans="1:19" ht="16.5" customHeight="1">
      <c r="A253" s="263" t="s">
        <v>230</v>
      </c>
      <c r="B253" s="263"/>
      <c r="C253" s="263"/>
      <c r="D253" s="263"/>
      <c r="E253" s="263"/>
      <c r="F253" s="6"/>
      <c r="G253" s="6"/>
      <c r="H253" s="38"/>
      <c r="I253" s="263" t="s">
        <v>292</v>
      </c>
      <c r="J253" s="263"/>
      <c r="K253" s="263"/>
      <c r="L253" s="263"/>
      <c r="M253" s="263"/>
      <c r="N253" s="263"/>
      <c r="O253" s="263"/>
      <c r="P253" s="263"/>
      <c r="Q253" s="263"/>
      <c r="R253" s="263"/>
      <c r="S253" s="263"/>
    </row>
    <row r="254" spans="1:19" ht="27.75" customHeight="1">
      <c r="A254" s="263"/>
      <c r="B254" s="263"/>
      <c r="C254" s="263"/>
      <c r="D254" s="263"/>
      <c r="E254" s="263"/>
      <c r="F254" s="12"/>
      <c r="G254" s="12"/>
      <c r="H254" s="38"/>
      <c r="I254" s="264" t="s">
        <v>4</v>
      </c>
      <c r="J254" s="264"/>
      <c r="K254" s="264" t="s">
        <v>153</v>
      </c>
      <c r="L254" s="264"/>
      <c r="M254" s="264" t="s">
        <v>154</v>
      </c>
      <c r="N254" s="264"/>
      <c r="O254" s="264"/>
      <c r="P254" s="264"/>
      <c r="Q254" s="128" t="s">
        <v>155</v>
      </c>
      <c r="R254" s="264" t="s">
        <v>51</v>
      </c>
      <c r="S254" s="264" t="s">
        <v>50</v>
      </c>
    </row>
    <row r="255" spans="1:19" ht="15.75">
      <c r="A255" s="379"/>
      <c r="B255" s="379"/>
      <c r="C255" s="379"/>
      <c r="D255" s="379"/>
      <c r="E255" s="379"/>
      <c r="H255" s="38"/>
      <c r="I255" s="264"/>
      <c r="J255" s="264"/>
      <c r="K255" s="207" t="s">
        <v>284</v>
      </c>
      <c r="L255" s="207" t="s">
        <v>286</v>
      </c>
      <c r="M255" s="207" t="s">
        <v>285</v>
      </c>
      <c r="N255" s="207" t="s">
        <v>287</v>
      </c>
      <c r="O255" s="207" t="s">
        <v>288</v>
      </c>
      <c r="P255" s="207" t="s">
        <v>289</v>
      </c>
      <c r="Q255" s="207" t="s">
        <v>290</v>
      </c>
      <c r="R255" s="264"/>
      <c r="S255" s="264"/>
    </row>
    <row r="256" spans="1:19" ht="15" customHeight="1">
      <c r="A256" s="367" t="s">
        <v>216</v>
      </c>
      <c r="B256" s="288" t="s">
        <v>203</v>
      </c>
      <c r="C256" s="288" t="s">
        <v>199</v>
      </c>
      <c r="D256" s="288" t="s">
        <v>51</v>
      </c>
      <c r="E256" s="288" t="s">
        <v>50</v>
      </c>
      <c r="H256" s="38"/>
      <c r="I256" s="274" t="s">
        <v>99</v>
      </c>
      <c r="J256" s="275"/>
      <c r="K256" s="205">
        <v>0</v>
      </c>
      <c r="L256" s="205">
        <v>5</v>
      </c>
      <c r="M256" s="205">
        <v>19</v>
      </c>
      <c r="N256" s="205">
        <v>14</v>
      </c>
      <c r="O256" s="205">
        <v>9</v>
      </c>
      <c r="P256" s="205">
        <v>7</v>
      </c>
      <c r="Q256" s="205">
        <v>1</v>
      </c>
      <c r="R256" s="170">
        <f aca="true" t="shared" si="25" ref="R256:R261">SUM(K256:Q256)</f>
        <v>55</v>
      </c>
      <c r="S256" s="233">
        <f aca="true" t="shared" si="26" ref="S256:S261">+R256/$R$262</f>
        <v>0.5729166666666666</v>
      </c>
    </row>
    <row r="257" spans="1:19" ht="15" customHeight="1">
      <c r="A257" s="368"/>
      <c r="B257" s="261"/>
      <c r="C257" s="261"/>
      <c r="D257" s="261"/>
      <c r="E257" s="261"/>
      <c r="H257" s="38"/>
      <c r="I257" s="272" t="s">
        <v>100</v>
      </c>
      <c r="J257" s="273"/>
      <c r="K257" s="201">
        <v>0</v>
      </c>
      <c r="L257" s="201">
        <v>1</v>
      </c>
      <c r="M257" s="201">
        <v>9</v>
      </c>
      <c r="N257" s="201">
        <v>4</v>
      </c>
      <c r="O257" s="201">
        <v>0</v>
      </c>
      <c r="P257" s="201">
        <v>0</v>
      </c>
      <c r="Q257" s="201">
        <v>0</v>
      </c>
      <c r="R257" s="171">
        <f t="shared" si="25"/>
        <v>14</v>
      </c>
      <c r="S257" s="234">
        <f t="shared" si="26"/>
        <v>0.14583333333333334</v>
      </c>
    </row>
    <row r="258" spans="1:19" ht="16.5" customHeight="1">
      <c r="A258" s="17" t="s">
        <v>114</v>
      </c>
      <c r="B258" s="16">
        <v>34</v>
      </c>
      <c r="C258" s="16">
        <v>23</v>
      </c>
      <c r="D258" s="16">
        <f>SUM(B258:C258)</f>
        <v>57</v>
      </c>
      <c r="E258" s="232">
        <f>+D258/$D$263</f>
        <v>0.20212765957446807</v>
      </c>
      <c r="H258" s="38"/>
      <c r="I258" s="325" t="s">
        <v>101</v>
      </c>
      <c r="J258" s="326"/>
      <c r="K258" s="202">
        <v>0</v>
      </c>
      <c r="L258" s="202">
        <v>0</v>
      </c>
      <c r="M258" s="202">
        <v>0</v>
      </c>
      <c r="N258" s="202">
        <v>0</v>
      </c>
      <c r="O258" s="202">
        <v>4</v>
      </c>
      <c r="P258" s="202">
        <v>0</v>
      </c>
      <c r="Q258" s="202">
        <v>1</v>
      </c>
      <c r="R258" s="81">
        <f t="shared" si="25"/>
        <v>5</v>
      </c>
      <c r="S258" s="235">
        <f t="shared" si="26"/>
        <v>0.052083333333333336</v>
      </c>
    </row>
    <row r="259" spans="1:19" ht="16.5" customHeight="1">
      <c r="A259" s="17" t="s">
        <v>217</v>
      </c>
      <c r="B259" s="16">
        <v>58</v>
      </c>
      <c r="C259" s="16">
        <v>149</v>
      </c>
      <c r="D259" s="16">
        <f>SUM(B259:C259)</f>
        <v>207</v>
      </c>
      <c r="E259" s="232">
        <f>+D259/$D$263</f>
        <v>0.7340425531914894</v>
      </c>
      <c r="H259" s="38"/>
      <c r="I259" s="364" t="s">
        <v>156</v>
      </c>
      <c r="J259" s="366"/>
      <c r="K259" s="203">
        <v>0</v>
      </c>
      <c r="L259" s="203">
        <v>1</v>
      </c>
      <c r="M259" s="203">
        <v>0</v>
      </c>
      <c r="N259" s="203">
        <v>0</v>
      </c>
      <c r="O259" s="203">
        <v>0</v>
      </c>
      <c r="P259" s="203">
        <v>0</v>
      </c>
      <c r="Q259" s="203">
        <v>0</v>
      </c>
      <c r="R259" s="173">
        <f t="shared" si="25"/>
        <v>1</v>
      </c>
      <c r="S259" s="236">
        <f t="shared" si="26"/>
        <v>0.010416666666666666</v>
      </c>
    </row>
    <row r="260" spans="1:19" ht="16.5" customHeight="1">
      <c r="A260" s="17" t="s">
        <v>218</v>
      </c>
      <c r="B260" s="16">
        <v>4</v>
      </c>
      <c r="C260" s="16">
        <v>12</v>
      </c>
      <c r="D260" s="16">
        <f>SUM(B260:C260)</f>
        <v>16</v>
      </c>
      <c r="E260" s="232">
        <f>+D260/$D$263</f>
        <v>0.05673758865248227</v>
      </c>
      <c r="H260" s="38"/>
      <c r="I260" s="332" t="s">
        <v>84</v>
      </c>
      <c r="J260" s="334"/>
      <c r="K260" s="204">
        <v>1</v>
      </c>
      <c r="L260" s="204">
        <v>2</v>
      </c>
      <c r="M260" s="204">
        <v>2</v>
      </c>
      <c r="N260" s="204">
        <v>4</v>
      </c>
      <c r="O260" s="204">
        <v>2</v>
      </c>
      <c r="P260" s="204">
        <v>1</v>
      </c>
      <c r="Q260" s="204">
        <v>0</v>
      </c>
      <c r="R260" s="172">
        <f t="shared" si="25"/>
        <v>12</v>
      </c>
      <c r="S260" s="237">
        <f t="shared" si="26"/>
        <v>0.125</v>
      </c>
    </row>
    <row r="261" spans="1:19" ht="16.5" customHeight="1">
      <c r="A261" s="17" t="s">
        <v>115</v>
      </c>
      <c r="B261" s="16">
        <v>0</v>
      </c>
      <c r="C261" s="16">
        <v>2</v>
      </c>
      <c r="D261" s="16">
        <f>SUM(B261:C261)</f>
        <v>2</v>
      </c>
      <c r="E261" s="232">
        <f>+D261/$D$263</f>
        <v>0.0070921985815602835</v>
      </c>
      <c r="F261" s="4"/>
      <c r="G261" s="4"/>
      <c r="H261" s="38"/>
      <c r="I261" s="330" t="s">
        <v>13</v>
      </c>
      <c r="J261" s="296"/>
      <c r="K261" s="206">
        <v>1</v>
      </c>
      <c r="L261" s="206">
        <v>0</v>
      </c>
      <c r="M261" s="206">
        <v>2</v>
      </c>
      <c r="N261" s="206">
        <v>3</v>
      </c>
      <c r="O261" s="206">
        <v>0</v>
      </c>
      <c r="P261" s="206">
        <v>2</v>
      </c>
      <c r="Q261" s="206">
        <v>1</v>
      </c>
      <c r="R261" s="81">
        <f t="shared" si="25"/>
        <v>9</v>
      </c>
      <c r="S261" s="238">
        <f t="shared" si="26"/>
        <v>0.09375</v>
      </c>
    </row>
    <row r="262" spans="1:19" ht="16.5" customHeight="1">
      <c r="A262" s="17" t="s">
        <v>37</v>
      </c>
      <c r="B262" s="16">
        <v>0</v>
      </c>
      <c r="C262" s="16">
        <v>0</v>
      </c>
      <c r="D262" s="16">
        <f>SUM(B262:C262)</f>
        <v>0</v>
      </c>
      <c r="E262" s="232">
        <f>+D262/$D$263</f>
        <v>0</v>
      </c>
      <c r="F262" s="6"/>
      <c r="G262" s="6"/>
      <c r="H262" s="38"/>
      <c r="I262" s="276" t="s">
        <v>51</v>
      </c>
      <c r="J262" s="277"/>
      <c r="K262" s="197">
        <f>SUM(K256:K261)</f>
        <v>2</v>
      </c>
      <c r="L262" s="197">
        <f aca="true" t="shared" si="27" ref="L262:Q262">SUM(L256:L261)</f>
        <v>9</v>
      </c>
      <c r="M262" s="197">
        <f t="shared" si="27"/>
        <v>32</v>
      </c>
      <c r="N262" s="197">
        <f t="shared" si="27"/>
        <v>25</v>
      </c>
      <c r="O262" s="197">
        <f t="shared" si="27"/>
        <v>15</v>
      </c>
      <c r="P262" s="197">
        <f t="shared" si="27"/>
        <v>10</v>
      </c>
      <c r="Q262" s="197">
        <f t="shared" si="27"/>
        <v>3</v>
      </c>
      <c r="R262" s="197">
        <f>SUM(R256:R261)</f>
        <v>96</v>
      </c>
      <c r="S262" s="239">
        <f>SUM(S256:S261)</f>
        <v>1</v>
      </c>
    </row>
    <row r="263" spans="1:8" ht="15.75">
      <c r="A263" s="144" t="s">
        <v>51</v>
      </c>
      <c r="B263" s="128">
        <f>SUM(B258:B262)</f>
        <v>96</v>
      </c>
      <c r="C263" s="128">
        <f>SUM(C258:C262)</f>
        <v>186</v>
      </c>
      <c r="D263" s="128">
        <f>SUM(D258:D262)</f>
        <v>282</v>
      </c>
      <c r="E263" s="145">
        <f>IF(A263=0,"",SUM(E258:E262))</f>
        <v>1</v>
      </c>
      <c r="F263" s="6"/>
      <c r="G263" s="6"/>
      <c r="H263" s="38"/>
    </row>
    <row r="264" spans="1:20" ht="19.5" customHeight="1">
      <c r="A264" s="39"/>
      <c r="B264" s="4"/>
      <c r="C264" s="4"/>
      <c r="D264" s="4"/>
      <c r="E264" s="12"/>
      <c r="F264" s="6"/>
      <c r="G264" s="6"/>
      <c r="H264" s="38"/>
      <c r="I264" s="263" t="s">
        <v>293</v>
      </c>
      <c r="J264" s="263"/>
      <c r="K264" s="263"/>
      <c r="L264" s="263"/>
      <c r="M264" s="263"/>
      <c r="N264" s="263"/>
      <c r="O264" s="263"/>
      <c r="P264" s="263"/>
      <c r="Q264" s="263"/>
      <c r="R264" s="263"/>
      <c r="S264" s="263"/>
      <c r="T264" s="263"/>
    </row>
    <row r="265" spans="1:20" ht="24" customHeight="1">
      <c r="A265" s="39"/>
      <c r="B265" s="4"/>
      <c r="C265" s="4"/>
      <c r="D265" s="4"/>
      <c r="E265" s="12"/>
      <c r="F265" s="6"/>
      <c r="I265" s="264" t="s">
        <v>4</v>
      </c>
      <c r="J265" s="264"/>
      <c r="K265" s="264" t="s">
        <v>153</v>
      </c>
      <c r="L265" s="264"/>
      <c r="M265" s="264"/>
      <c r="N265" s="264" t="s">
        <v>154</v>
      </c>
      <c r="O265" s="264"/>
      <c r="P265" s="264"/>
      <c r="Q265" s="264"/>
      <c r="R265" s="128" t="s">
        <v>155</v>
      </c>
      <c r="S265" s="264" t="s">
        <v>51</v>
      </c>
      <c r="T265" s="264" t="s">
        <v>50</v>
      </c>
    </row>
    <row r="266" spans="1:20" ht="15.75">
      <c r="A266" s="39"/>
      <c r="B266" s="4"/>
      <c r="C266" s="4"/>
      <c r="D266" s="4"/>
      <c r="E266" s="12"/>
      <c r="F266" s="6"/>
      <c r="I266" s="264"/>
      <c r="J266" s="264"/>
      <c r="K266" s="207" t="s">
        <v>291</v>
      </c>
      <c r="L266" s="207" t="s">
        <v>284</v>
      </c>
      <c r="M266" s="207" t="s">
        <v>286</v>
      </c>
      <c r="N266" s="207" t="s">
        <v>285</v>
      </c>
      <c r="O266" s="207" t="s">
        <v>287</v>
      </c>
      <c r="P266" s="207" t="s">
        <v>288</v>
      </c>
      <c r="Q266" s="207" t="s">
        <v>289</v>
      </c>
      <c r="R266" s="207" t="s">
        <v>290</v>
      </c>
      <c r="S266" s="264"/>
      <c r="T266" s="264"/>
    </row>
    <row r="267" spans="1:20" ht="15.75">
      <c r="A267" s="39"/>
      <c r="B267" s="4"/>
      <c r="C267" s="4"/>
      <c r="D267" s="4"/>
      <c r="E267" s="12"/>
      <c r="F267" s="6"/>
      <c r="I267" s="278" t="s">
        <v>99</v>
      </c>
      <c r="J267" s="279"/>
      <c r="K267" s="205">
        <v>0</v>
      </c>
      <c r="L267" s="205">
        <v>0</v>
      </c>
      <c r="M267" s="205">
        <v>4</v>
      </c>
      <c r="N267" s="205">
        <v>27</v>
      </c>
      <c r="O267" s="205">
        <v>38</v>
      </c>
      <c r="P267" s="205">
        <v>23</v>
      </c>
      <c r="Q267" s="205">
        <v>9</v>
      </c>
      <c r="R267" s="205">
        <v>2</v>
      </c>
      <c r="S267" s="170">
        <f aca="true" t="shared" si="28" ref="S267:S272">SUM(K267:R267)</f>
        <v>103</v>
      </c>
      <c r="T267" s="225">
        <f aca="true" t="shared" si="29" ref="T267:T272">+S267/$S$273</f>
        <v>0.553763440860215</v>
      </c>
    </row>
    <row r="268" spans="1:21" ht="15.75">
      <c r="A268" s="39"/>
      <c r="B268" s="4"/>
      <c r="C268" s="4"/>
      <c r="D268" s="4"/>
      <c r="E268" s="12"/>
      <c r="F268" s="6"/>
      <c r="I268" s="280" t="s">
        <v>100</v>
      </c>
      <c r="J268" s="281"/>
      <c r="K268" s="201">
        <v>0</v>
      </c>
      <c r="L268" s="201">
        <v>0</v>
      </c>
      <c r="M268" s="201">
        <v>5</v>
      </c>
      <c r="N268" s="201">
        <v>18</v>
      </c>
      <c r="O268" s="201">
        <v>26</v>
      </c>
      <c r="P268" s="201">
        <v>10</v>
      </c>
      <c r="Q268" s="201">
        <v>3</v>
      </c>
      <c r="R268" s="201">
        <v>1</v>
      </c>
      <c r="S268" s="171">
        <f t="shared" si="28"/>
        <v>63</v>
      </c>
      <c r="T268" s="226">
        <f t="shared" si="29"/>
        <v>0.3387096774193548</v>
      </c>
      <c r="U268" s="83"/>
    </row>
    <row r="269" spans="1:21" ht="15.75">
      <c r="A269" s="39"/>
      <c r="B269" s="4"/>
      <c r="C269" s="4"/>
      <c r="D269" s="4"/>
      <c r="E269" s="12"/>
      <c r="F269" s="6"/>
      <c r="I269" s="282" t="s">
        <v>101</v>
      </c>
      <c r="J269" s="283"/>
      <c r="K269" s="202">
        <v>2</v>
      </c>
      <c r="L269" s="202">
        <v>1</v>
      </c>
      <c r="M269" s="202">
        <v>3</v>
      </c>
      <c r="N269" s="202">
        <v>1</v>
      </c>
      <c r="O269" s="202">
        <v>2</v>
      </c>
      <c r="P269" s="202">
        <v>2</v>
      </c>
      <c r="Q269" s="202">
        <v>1</v>
      </c>
      <c r="R269" s="202">
        <v>1</v>
      </c>
      <c r="S269" s="81">
        <f t="shared" si="28"/>
        <v>13</v>
      </c>
      <c r="T269" s="227">
        <f t="shared" si="29"/>
        <v>0.06989247311827956</v>
      </c>
      <c r="U269" s="83"/>
    </row>
    <row r="270" spans="1:21" ht="15.75">
      <c r="A270" s="39"/>
      <c r="B270" s="4"/>
      <c r="C270" s="4"/>
      <c r="D270" s="4"/>
      <c r="E270" s="12"/>
      <c r="F270" s="6"/>
      <c r="I270" s="327" t="s">
        <v>156</v>
      </c>
      <c r="J270" s="328"/>
      <c r="K270" s="203">
        <v>0</v>
      </c>
      <c r="L270" s="203">
        <v>0</v>
      </c>
      <c r="M270" s="203">
        <v>0</v>
      </c>
      <c r="N270" s="203">
        <v>1</v>
      </c>
      <c r="O270" s="203">
        <v>0</v>
      </c>
      <c r="P270" s="203">
        <v>0</v>
      </c>
      <c r="Q270" s="203">
        <v>0</v>
      </c>
      <c r="R270" s="203">
        <v>0</v>
      </c>
      <c r="S270" s="173">
        <f t="shared" si="28"/>
        <v>1</v>
      </c>
      <c r="T270" s="228">
        <f t="shared" si="29"/>
        <v>0.005376344086021506</v>
      </c>
      <c r="U270" s="84"/>
    </row>
    <row r="271" spans="1:21" ht="15.75">
      <c r="A271" s="39"/>
      <c r="B271" s="4"/>
      <c r="C271" s="4"/>
      <c r="D271" s="4"/>
      <c r="E271" s="12"/>
      <c r="F271" s="6"/>
      <c r="I271" s="268" t="s">
        <v>84</v>
      </c>
      <c r="J271" s="269"/>
      <c r="K271" s="204">
        <v>0</v>
      </c>
      <c r="L271" s="204">
        <v>0</v>
      </c>
      <c r="M271" s="204">
        <v>0</v>
      </c>
      <c r="N271" s="204">
        <v>1</v>
      </c>
      <c r="O271" s="204">
        <v>0</v>
      </c>
      <c r="P271" s="204">
        <v>0</v>
      </c>
      <c r="Q271" s="204">
        <v>0</v>
      </c>
      <c r="R271" s="204">
        <v>0</v>
      </c>
      <c r="S271" s="172">
        <f t="shared" si="28"/>
        <v>1</v>
      </c>
      <c r="T271" s="229">
        <f t="shared" si="29"/>
        <v>0.005376344086021506</v>
      </c>
      <c r="U271" s="59"/>
    </row>
    <row r="272" spans="1:20" ht="15.75">
      <c r="A272" s="39"/>
      <c r="B272" s="4"/>
      <c r="C272" s="4"/>
      <c r="D272" s="4"/>
      <c r="E272" s="12"/>
      <c r="F272" s="6"/>
      <c r="I272" s="270" t="s">
        <v>13</v>
      </c>
      <c r="J272" s="271"/>
      <c r="K272" s="206">
        <v>0</v>
      </c>
      <c r="L272" s="206">
        <v>1</v>
      </c>
      <c r="M272" s="206">
        <v>1</v>
      </c>
      <c r="N272" s="206">
        <v>2</v>
      </c>
      <c r="O272" s="206">
        <v>0</v>
      </c>
      <c r="P272" s="206">
        <v>0</v>
      </c>
      <c r="Q272" s="206">
        <v>1</v>
      </c>
      <c r="R272" s="206">
        <v>0</v>
      </c>
      <c r="S272" s="81">
        <f t="shared" si="28"/>
        <v>5</v>
      </c>
      <c r="T272" s="230">
        <f t="shared" si="29"/>
        <v>0.026881720430107527</v>
      </c>
    </row>
    <row r="273" spans="1:20" ht="15.75">
      <c r="A273" s="39"/>
      <c r="B273" s="4"/>
      <c r="C273" s="4"/>
      <c r="D273" s="4"/>
      <c r="E273" s="12"/>
      <c r="F273" s="6"/>
      <c r="I273" s="276" t="s">
        <v>51</v>
      </c>
      <c r="J273" s="277"/>
      <c r="K273" s="197">
        <f>SUM(K267:K272)</f>
        <v>2</v>
      </c>
      <c r="L273" s="197">
        <f>SUM(L267:L272)</f>
        <v>2</v>
      </c>
      <c r="M273" s="197">
        <f aca="true" t="shared" si="30" ref="M273:S273">SUM(M267:M272)</f>
        <v>13</v>
      </c>
      <c r="N273" s="197">
        <f t="shared" si="30"/>
        <v>50</v>
      </c>
      <c r="O273" s="197">
        <f t="shared" si="30"/>
        <v>66</v>
      </c>
      <c r="P273" s="197">
        <f t="shared" si="30"/>
        <v>35</v>
      </c>
      <c r="Q273" s="197">
        <f t="shared" si="30"/>
        <v>14</v>
      </c>
      <c r="R273" s="197">
        <f t="shared" si="30"/>
        <v>4</v>
      </c>
      <c r="S273" s="197">
        <f t="shared" si="30"/>
        <v>186</v>
      </c>
      <c r="T273" s="231">
        <f>SUM(T267:T272)</f>
        <v>0.9999999999999998</v>
      </c>
    </row>
    <row r="274" spans="6:13" ht="8.25" customHeight="1">
      <c r="F274" s="12"/>
      <c r="G274" s="12"/>
      <c r="M274" s="40"/>
    </row>
    <row r="275" spans="1:20" ht="15.75" customHeight="1">
      <c r="A275" s="377" t="s">
        <v>250</v>
      </c>
      <c r="B275" s="377"/>
      <c r="C275" s="377"/>
      <c r="D275" s="377"/>
      <c r="E275" s="377"/>
      <c r="F275" s="377"/>
      <c r="G275" s="377"/>
      <c r="H275" s="377"/>
      <c r="I275" s="377"/>
      <c r="J275" s="377"/>
      <c r="K275" s="377"/>
      <c r="L275" s="377"/>
      <c r="M275" s="377"/>
      <c r="N275" s="377"/>
      <c r="O275" s="377"/>
      <c r="P275" s="377"/>
      <c r="Q275" s="377"/>
      <c r="R275" s="377"/>
      <c r="S275" s="377"/>
      <c r="T275" s="377"/>
    </row>
    <row r="276" spans="1:17" ht="11.25" customHeight="1">
      <c r="A276" s="37"/>
      <c r="B276" s="37"/>
      <c r="C276" s="37"/>
      <c r="D276" s="37"/>
      <c r="E276" s="37"/>
      <c r="F276" s="37"/>
      <c r="G276" s="37"/>
      <c r="H276" s="37"/>
      <c r="I276" s="37"/>
      <c r="J276" s="37"/>
      <c r="K276" s="37"/>
      <c r="L276" s="37"/>
      <c r="M276" s="37"/>
      <c r="N276" s="37"/>
      <c r="O276" s="37"/>
      <c r="P276" s="37"/>
      <c r="Q276" s="37"/>
    </row>
    <row r="277" spans="1:20" ht="51" customHeight="1">
      <c r="A277" s="297" t="s">
        <v>296</v>
      </c>
      <c r="B277" s="297"/>
      <c r="C277" s="297"/>
      <c r="D277" s="297"/>
      <c r="E277" s="297"/>
      <c r="F277" s="37"/>
      <c r="G277" s="37"/>
      <c r="H277" s="37"/>
      <c r="I277" s="37"/>
      <c r="J277" s="37"/>
      <c r="L277" s="2"/>
      <c r="M277" s="387" t="s">
        <v>210</v>
      </c>
      <c r="N277" s="387"/>
      <c r="O277" s="387"/>
      <c r="P277" s="387"/>
      <c r="Q277" s="387"/>
      <c r="R277" s="387"/>
      <c r="S277" s="387"/>
      <c r="T277" s="387"/>
    </row>
    <row r="278" ht="11.25" customHeight="1"/>
    <row r="279" spans="1:20" ht="29.25" customHeight="1">
      <c r="A279" s="149" t="s">
        <v>122</v>
      </c>
      <c r="B279" s="128" t="s">
        <v>200</v>
      </c>
      <c r="C279" s="128" t="s">
        <v>199</v>
      </c>
      <c r="D279" s="175" t="s">
        <v>51</v>
      </c>
      <c r="E279" s="149" t="s">
        <v>50</v>
      </c>
      <c r="M279" s="276" t="s">
        <v>106</v>
      </c>
      <c r="N279" s="343"/>
      <c r="O279" s="343"/>
      <c r="P279" s="277"/>
      <c r="Q279" s="128" t="s">
        <v>200</v>
      </c>
      <c r="R279" s="128" t="s">
        <v>199</v>
      </c>
      <c r="S279" s="149" t="s">
        <v>51</v>
      </c>
      <c r="T279" s="149" t="s">
        <v>50</v>
      </c>
    </row>
    <row r="280" spans="1:20" ht="14.25" customHeight="1">
      <c r="A280" s="49" t="s">
        <v>125</v>
      </c>
      <c r="B280" s="50">
        <v>2</v>
      </c>
      <c r="C280" s="50">
        <v>4</v>
      </c>
      <c r="D280" s="50">
        <f>SUM(B280:C280)</f>
        <v>6</v>
      </c>
      <c r="E280" s="221">
        <f>+D280/$D$287</f>
        <v>0.02127659574468085</v>
      </c>
      <c r="H280" s="286" t="s">
        <v>157</v>
      </c>
      <c r="I280" s="286"/>
      <c r="J280" s="75"/>
      <c r="M280" s="290" t="s">
        <v>28</v>
      </c>
      <c r="N280" s="291"/>
      <c r="O280" s="291"/>
      <c r="P280" s="292"/>
      <c r="Q280" s="74">
        <v>36</v>
      </c>
      <c r="R280" s="74">
        <v>109</v>
      </c>
      <c r="S280" s="74">
        <f>SUM(Q280:R280)</f>
        <v>145</v>
      </c>
      <c r="T280" s="223">
        <f aca="true" t="shared" si="31" ref="T280:T289">+S280/$S$290</f>
        <v>0.5141843971631206</v>
      </c>
    </row>
    <row r="281" spans="1:20" ht="14.25" customHeight="1">
      <c r="A281" s="49" t="s">
        <v>126</v>
      </c>
      <c r="B281" s="50">
        <v>23</v>
      </c>
      <c r="C281" s="50">
        <v>34</v>
      </c>
      <c r="D281" s="50">
        <f aca="true" t="shared" si="32" ref="D281:D286">SUM(B281:C281)</f>
        <v>57</v>
      </c>
      <c r="E281" s="221">
        <f aca="true" t="shared" si="33" ref="E281:E286">+D281/$D$287</f>
        <v>0.20212765957446807</v>
      </c>
      <c r="H281" s="76">
        <f>+E280</f>
        <v>0.02127659574468085</v>
      </c>
      <c r="I281" s="75"/>
      <c r="J281" s="75"/>
      <c r="M281" s="290" t="s">
        <v>117</v>
      </c>
      <c r="N281" s="291"/>
      <c r="O281" s="291"/>
      <c r="P281" s="292"/>
      <c r="Q281" s="74">
        <v>4</v>
      </c>
      <c r="R281" s="74">
        <v>16</v>
      </c>
      <c r="S281" s="74">
        <f aca="true" t="shared" si="34" ref="S281:S289">SUM(Q281:R281)</f>
        <v>20</v>
      </c>
      <c r="T281" s="223">
        <f t="shared" si="31"/>
        <v>0.07092198581560284</v>
      </c>
    </row>
    <row r="282" spans="1:20" ht="14.25" customHeight="1">
      <c r="A282" s="49" t="s">
        <v>127</v>
      </c>
      <c r="B282" s="77">
        <v>33</v>
      </c>
      <c r="C282" s="50">
        <v>63</v>
      </c>
      <c r="D282" s="50">
        <f t="shared" si="32"/>
        <v>96</v>
      </c>
      <c r="E282" s="221">
        <f t="shared" si="33"/>
        <v>0.3404255319148936</v>
      </c>
      <c r="F282" s="4"/>
      <c r="G282" s="4"/>
      <c r="H282" s="75"/>
      <c r="I282" s="75"/>
      <c r="J282" s="75"/>
      <c r="K282" s="7"/>
      <c r="M282" s="290" t="s">
        <v>118</v>
      </c>
      <c r="N282" s="291"/>
      <c r="O282" s="291"/>
      <c r="P282" s="292"/>
      <c r="Q282" s="74">
        <v>30</v>
      </c>
      <c r="R282" s="74">
        <v>76</v>
      </c>
      <c r="S282" s="74">
        <f t="shared" si="34"/>
        <v>106</v>
      </c>
      <c r="T282" s="223">
        <f t="shared" si="31"/>
        <v>0.375886524822695</v>
      </c>
    </row>
    <row r="283" spans="1:20" ht="14.25" customHeight="1">
      <c r="A283" s="49" t="s">
        <v>128</v>
      </c>
      <c r="B283" s="50">
        <v>12</v>
      </c>
      <c r="C283" s="50">
        <v>58</v>
      </c>
      <c r="D283" s="50">
        <f t="shared" si="32"/>
        <v>70</v>
      </c>
      <c r="E283" s="221">
        <f t="shared" si="33"/>
        <v>0.24822695035460993</v>
      </c>
      <c r="F283" s="6"/>
      <c r="G283" s="6"/>
      <c r="H283" s="70"/>
      <c r="I283" s="70"/>
      <c r="J283" s="70"/>
      <c r="K283" s="7"/>
      <c r="M283" s="290" t="s">
        <v>189</v>
      </c>
      <c r="N283" s="291"/>
      <c r="O283" s="291"/>
      <c r="P283" s="292"/>
      <c r="Q283" s="74">
        <v>4</v>
      </c>
      <c r="R283" s="74">
        <v>25</v>
      </c>
      <c r="S283" s="74">
        <f t="shared" si="34"/>
        <v>29</v>
      </c>
      <c r="T283" s="223">
        <f t="shared" si="31"/>
        <v>0.10283687943262411</v>
      </c>
    </row>
    <row r="284" spans="1:20" ht="14.25" customHeight="1">
      <c r="A284" s="49" t="s">
        <v>129</v>
      </c>
      <c r="B284" s="50">
        <v>10</v>
      </c>
      <c r="C284" s="50">
        <v>19</v>
      </c>
      <c r="D284" s="50">
        <f t="shared" si="32"/>
        <v>29</v>
      </c>
      <c r="E284" s="221">
        <f t="shared" si="33"/>
        <v>0.10283687943262411</v>
      </c>
      <c r="F284" s="6"/>
      <c r="H284" s="286" t="s">
        <v>158</v>
      </c>
      <c r="I284" s="286"/>
      <c r="J284" s="287"/>
      <c r="K284" s="7"/>
      <c r="M284" s="290" t="s">
        <v>29</v>
      </c>
      <c r="N284" s="291"/>
      <c r="O284" s="291"/>
      <c r="P284" s="292"/>
      <c r="Q284" s="74">
        <v>2</v>
      </c>
      <c r="R284" s="74">
        <v>5</v>
      </c>
      <c r="S284" s="74">
        <f t="shared" si="34"/>
        <v>7</v>
      </c>
      <c r="T284" s="223">
        <f t="shared" si="31"/>
        <v>0.024822695035460994</v>
      </c>
    </row>
    <row r="285" spans="1:20" ht="14.25" customHeight="1">
      <c r="A285" s="49" t="s">
        <v>130</v>
      </c>
      <c r="B285" s="50">
        <v>4</v>
      </c>
      <c r="C285" s="50">
        <v>5</v>
      </c>
      <c r="D285" s="50">
        <f t="shared" si="32"/>
        <v>9</v>
      </c>
      <c r="E285" s="221">
        <f t="shared" si="33"/>
        <v>0.031914893617021274</v>
      </c>
      <c r="F285" s="6"/>
      <c r="G285" s="6"/>
      <c r="H285" s="76">
        <f>+E281+E282+E283+E284</f>
        <v>0.8936170212765957</v>
      </c>
      <c r="K285" s="7"/>
      <c r="M285" s="290" t="s">
        <v>111</v>
      </c>
      <c r="N285" s="291"/>
      <c r="O285" s="291"/>
      <c r="P285" s="292"/>
      <c r="Q285" s="74">
        <v>4</v>
      </c>
      <c r="R285" s="74">
        <v>11</v>
      </c>
      <c r="S285" s="74">
        <f t="shared" si="34"/>
        <v>15</v>
      </c>
      <c r="T285" s="223">
        <f t="shared" si="31"/>
        <v>0.05319148936170213</v>
      </c>
    </row>
    <row r="286" spans="1:20" ht="14.25" customHeight="1">
      <c r="A286" s="49" t="s">
        <v>37</v>
      </c>
      <c r="B286" s="50">
        <v>12</v>
      </c>
      <c r="C286" s="50">
        <v>3</v>
      </c>
      <c r="D286" s="50">
        <f t="shared" si="32"/>
        <v>15</v>
      </c>
      <c r="E286" s="221">
        <f t="shared" si="33"/>
        <v>0.05319148936170213</v>
      </c>
      <c r="F286" s="12"/>
      <c r="G286" s="12"/>
      <c r="I286" s="75"/>
      <c r="J286" s="75"/>
      <c r="K286" s="7"/>
      <c r="M286" s="290" t="s">
        <v>112</v>
      </c>
      <c r="N286" s="291"/>
      <c r="O286" s="291"/>
      <c r="P286" s="292"/>
      <c r="Q286" s="74">
        <v>1</v>
      </c>
      <c r="R286" s="74">
        <v>3</v>
      </c>
      <c r="S286" s="74">
        <f t="shared" si="34"/>
        <v>4</v>
      </c>
      <c r="T286" s="223">
        <f t="shared" si="31"/>
        <v>0.014184397163120567</v>
      </c>
    </row>
    <row r="287" spans="1:20" ht="14.25" customHeight="1">
      <c r="A287" s="176" t="s">
        <v>51</v>
      </c>
      <c r="B287" s="149">
        <f>SUM(B280:B286)</f>
        <v>96</v>
      </c>
      <c r="C287" s="149">
        <f>SUM(C280:C286)</f>
        <v>186</v>
      </c>
      <c r="D287" s="149">
        <f>SUM(D280:D286)</f>
        <v>282</v>
      </c>
      <c r="E287" s="222">
        <f>SUM(E280:E286)</f>
        <v>1</v>
      </c>
      <c r="F287" s="3"/>
      <c r="G287" s="3"/>
      <c r="H287" s="70"/>
      <c r="I287" s="70"/>
      <c r="J287" s="70"/>
      <c r="K287" s="7"/>
      <c r="M287" s="290" t="s">
        <v>113</v>
      </c>
      <c r="N287" s="291"/>
      <c r="O287" s="291"/>
      <c r="P287" s="292"/>
      <c r="Q287" s="74">
        <v>1</v>
      </c>
      <c r="R287" s="74">
        <v>3</v>
      </c>
      <c r="S287" s="74">
        <f t="shared" si="34"/>
        <v>4</v>
      </c>
      <c r="T287" s="223">
        <f t="shared" si="31"/>
        <v>0.014184397163120567</v>
      </c>
    </row>
    <row r="288" spans="1:20" ht="14.25" customHeight="1">
      <c r="A288" s="41"/>
      <c r="B288" s="42"/>
      <c r="C288" s="42"/>
      <c r="D288" s="42"/>
      <c r="E288" s="42"/>
      <c r="F288" s="37"/>
      <c r="G288" s="37"/>
      <c r="H288" s="75"/>
      <c r="I288" s="70"/>
      <c r="J288" s="75"/>
      <c r="M288" s="290" t="s">
        <v>14</v>
      </c>
      <c r="N288" s="291"/>
      <c r="O288" s="291"/>
      <c r="P288" s="292"/>
      <c r="Q288" s="74">
        <v>40</v>
      </c>
      <c r="R288" s="74">
        <v>36</v>
      </c>
      <c r="S288" s="74">
        <f t="shared" si="34"/>
        <v>76</v>
      </c>
      <c r="T288" s="223">
        <f t="shared" si="31"/>
        <v>0.2695035460992908</v>
      </c>
    </row>
    <row r="289" spans="1:20" ht="14.25" customHeight="1">
      <c r="A289" s="41"/>
      <c r="B289" s="42"/>
      <c r="C289" s="42"/>
      <c r="D289" s="42"/>
      <c r="E289" s="42"/>
      <c r="F289" s="37"/>
      <c r="G289" s="37"/>
      <c r="H289" s="286" t="s">
        <v>159</v>
      </c>
      <c r="I289" s="286"/>
      <c r="J289" s="287"/>
      <c r="M289" s="290" t="s">
        <v>98</v>
      </c>
      <c r="N289" s="291"/>
      <c r="O289" s="291"/>
      <c r="P289" s="292"/>
      <c r="Q289" s="74">
        <v>0</v>
      </c>
      <c r="R289" s="74">
        <v>0</v>
      </c>
      <c r="S289" s="74">
        <f t="shared" si="34"/>
        <v>0</v>
      </c>
      <c r="T289" s="223">
        <f t="shared" si="31"/>
        <v>0</v>
      </c>
    </row>
    <row r="290" spans="2:20" ht="14.25" customHeight="1">
      <c r="B290" s="78"/>
      <c r="C290" s="78"/>
      <c r="D290" s="78"/>
      <c r="E290" s="78"/>
      <c r="F290" s="78"/>
      <c r="G290" s="78"/>
      <c r="H290" s="76">
        <f>+E285</f>
        <v>0.031914893617021274</v>
      </c>
      <c r="I290" s="78"/>
      <c r="J290" s="78"/>
      <c r="K290" s="78"/>
      <c r="M290" s="383" t="s">
        <v>211</v>
      </c>
      <c r="N290" s="396"/>
      <c r="O290" s="396"/>
      <c r="P290" s="384"/>
      <c r="Q290" s="174">
        <f>$B$140</f>
        <v>96</v>
      </c>
      <c r="R290" s="174">
        <f>$C$140</f>
        <v>186</v>
      </c>
      <c r="S290" s="174">
        <f>SUM(Q290:R290)</f>
        <v>282</v>
      </c>
      <c r="T290" s="224">
        <f>IF(Q290&lt;&gt;"",1,"")</f>
        <v>1</v>
      </c>
    </row>
    <row r="291" spans="1:20" ht="15" customHeight="1">
      <c r="A291" s="78"/>
      <c r="B291" s="78"/>
      <c r="C291" s="78"/>
      <c r="D291" s="78"/>
      <c r="E291" s="78"/>
      <c r="F291" s="78"/>
      <c r="G291" s="78"/>
      <c r="H291" s="78"/>
      <c r="I291" s="78"/>
      <c r="J291" s="78"/>
      <c r="K291" s="78"/>
      <c r="M291" s="397" t="s">
        <v>204</v>
      </c>
      <c r="N291" s="397"/>
      <c r="O291" s="397"/>
      <c r="P291" s="397"/>
      <c r="Q291" s="397"/>
      <c r="R291" s="397"/>
      <c r="S291" s="397"/>
      <c r="T291" s="397"/>
    </row>
    <row r="292" spans="1:20" ht="15" customHeight="1">
      <c r="A292" s="78"/>
      <c r="B292" s="78"/>
      <c r="C292" s="78"/>
      <c r="D292" s="78"/>
      <c r="E292" s="78"/>
      <c r="F292" s="388" t="s">
        <v>164</v>
      </c>
      <c r="G292" s="388"/>
      <c r="H292" s="196">
        <f>+E286</f>
        <v>0.05319148936170213</v>
      </c>
      <c r="J292" s="78"/>
      <c r="K292" s="78"/>
      <c r="L292" s="69"/>
      <c r="M292" s="342" t="s">
        <v>212</v>
      </c>
      <c r="N292" s="342"/>
      <c r="O292" s="342"/>
      <c r="P292" s="342"/>
      <c r="Q292" s="342"/>
      <c r="R292" s="342"/>
      <c r="S292" s="342"/>
      <c r="T292" s="342"/>
    </row>
    <row r="293" spans="1:20" ht="17.25" customHeight="1">
      <c r="A293" s="78"/>
      <c r="B293" s="78"/>
      <c r="C293" s="78"/>
      <c r="D293" s="78"/>
      <c r="E293" s="78"/>
      <c r="F293" s="78"/>
      <c r="G293" s="195"/>
      <c r="H293" s="195"/>
      <c r="I293" s="78"/>
      <c r="J293" s="78"/>
      <c r="K293" s="78"/>
      <c r="L293" s="69"/>
      <c r="M293" s="342"/>
      <c r="N293" s="342"/>
      <c r="O293" s="342"/>
      <c r="P293" s="342"/>
      <c r="Q293" s="342"/>
      <c r="R293" s="342"/>
      <c r="S293" s="342"/>
      <c r="T293" s="342"/>
    </row>
    <row r="294" spans="1:18" ht="17.25" customHeight="1">
      <c r="A294" s="78"/>
      <c r="B294" s="78" t="s">
        <v>157</v>
      </c>
      <c r="C294" s="79">
        <f>B280</f>
        <v>2</v>
      </c>
      <c r="D294" s="78"/>
      <c r="E294" s="78"/>
      <c r="F294" s="78" t="s">
        <v>157</v>
      </c>
      <c r="G294" s="79">
        <f>C280</f>
        <v>4</v>
      </c>
      <c r="H294" s="78"/>
      <c r="I294" s="78"/>
      <c r="J294" s="78"/>
      <c r="K294" s="78"/>
      <c r="L294" s="69"/>
      <c r="M294" s="69"/>
      <c r="N294" s="69"/>
      <c r="O294" s="69"/>
      <c r="P294" s="69"/>
      <c r="Q294" s="69"/>
      <c r="R294" s="7"/>
    </row>
    <row r="295" spans="1:18" ht="17.25" customHeight="1">
      <c r="A295" s="78"/>
      <c r="B295" s="78" t="s">
        <v>158</v>
      </c>
      <c r="C295" s="79">
        <f>SUM(B281:B284)</f>
        <v>78</v>
      </c>
      <c r="D295" s="78"/>
      <c r="E295" s="78"/>
      <c r="F295" s="78" t="s">
        <v>158</v>
      </c>
      <c r="G295" s="79">
        <f>SUM(C281:C284)</f>
        <v>174</v>
      </c>
      <c r="H295" s="78"/>
      <c r="I295" s="78"/>
      <c r="J295" s="78"/>
      <c r="K295" s="78"/>
      <c r="L295" s="69"/>
      <c r="M295" s="69"/>
      <c r="N295" s="69"/>
      <c r="O295" s="69"/>
      <c r="P295" s="69"/>
      <c r="Q295" s="69"/>
      <c r="R295" s="7"/>
    </row>
    <row r="296" spans="1:18" ht="17.25" customHeight="1">
      <c r="A296" s="78"/>
      <c r="B296" s="78" t="s">
        <v>205</v>
      </c>
      <c r="C296" s="79">
        <f>B285</f>
        <v>4</v>
      </c>
      <c r="D296" s="78"/>
      <c r="E296" s="78"/>
      <c r="F296" s="78" t="s">
        <v>205</v>
      </c>
      <c r="G296" s="79">
        <f>C285</f>
        <v>5</v>
      </c>
      <c r="H296" s="78"/>
      <c r="I296" s="78"/>
      <c r="J296" s="78"/>
      <c r="K296" s="78"/>
      <c r="L296" s="69"/>
      <c r="M296" s="69"/>
      <c r="N296" s="69"/>
      <c r="O296" s="69"/>
      <c r="P296" s="69"/>
      <c r="Q296" s="69"/>
      <c r="R296" s="7"/>
    </row>
    <row r="297" spans="1:18" ht="17.25" customHeight="1">
      <c r="A297" s="78"/>
      <c r="B297" s="78" t="s">
        <v>37</v>
      </c>
      <c r="C297" s="79">
        <f>B286</f>
        <v>12</v>
      </c>
      <c r="D297" s="78"/>
      <c r="E297" s="78"/>
      <c r="F297" s="78" t="s">
        <v>37</v>
      </c>
      <c r="G297" s="79">
        <f>C286</f>
        <v>3</v>
      </c>
      <c r="H297" s="78"/>
      <c r="I297" s="78"/>
      <c r="J297" s="78"/>
      <c r="K297" s="78"/>
      <c r="L297" s="69"/>
      <c r="M297" s="69"/>
      <c r="N297" s="69"/>
      <c r="O297" s="69"/>
      <c r="P297" s="69"/>
      <c r="Q297" s="69"/>
      <c r="R297" s="7"/>
    </row>
    <row r="298" spans="1:18" ht="17.25" customHeight="1">
      <c r="A298" s="78"/>
      <c r="B298" s="78"/>
      <c r="C298" s="78"/>
      <c r="D298" s="78"/>
      <c r="E298" s="78"/>
      <c r="F298" s="78"/>
      <c r="G298" s="78"/>
      <c r="H298" s="78"/>
      <c r="I298" s="78"/>
      <c r="J298" s="78"/>
      <c r="K298" s="78"/>
      <c r="L298" s="69"/>
      <c r="M298" s="69"/>
      <c r="N298" s="69"/>
      <c r="O298" s="69"/>
      <c r="P298" s="69"/>
      <c r="Q298" s="69"/>
      <c r="R298" s="7"/>
    </row>
    <row r="299" spans="1:18" ht="17.25" customHeight="1">
      <c r="A299" s="78"/>
      <c r="B299" s="78"/>
      <c r="C299" s="78"/>
      <c r="D299" s="78"/>
      <c r="E299" s="78"/>
      <c r="F299" s="78"/>
      <c r="G299" s="78"/>
      <c r="H299" s="78"/>
      <c r="I299" s="78"/>
      <c r="J299" s="78"/>
      <c r="K299" s="78"/>
      <c r="L299" s="69"/>
      <c r="M299" s="69"/>
      <c r="N299" s="69"/>
      <c r="O299" s="69"/>
      <c r="P299" s="69"/>
      <c r="Q299" s="69"/>
      <c r="R299" s="7"/>
    </row>
    <row r="300" spans="1:18" ht="17.25" customHeight="1">
      <c r="A300" s="78"/>
      <c r="B300" s="78"/>
      <c r="C300" s="78"/>
      <c r="D300" s="78"/>
      <c r="E300" s="78"/>
      <c r="F300" s="78"/>
      <c r="G300" s="78"/>
      <c r="H300" s="78"/>
      <c r="I300" s="78"/>
      <c r="J300" s="78"/>
      <c r="K300" s="78"/>
      <c r="L300" s="69"/>
      <c r="M300" s="69"/>
      <c r="N300" s="69"/>
      <c r="O300" s="69"/>
      <c r="P300" s="69"/>
      <c r="Q300" s="69"/>
      <c r="R300" s="7"/>
    </row>
    <row r="301" spans="1:18" ht="17.25" customHeight="1">
      <c r="A301" s="78"/>
      <c r="B301" s="78"/>
      <c r="C301" s="78"/>
      <c r="D301" s="78"/>
      <c r="E301" s="78"/>
      <c r="F301" s="78"/>
      <c r="G301" s="78"/>
      <c r="H301" s="78"/>
      <c r="I301" s="78"/>
      <c r="J301" s="78"/>
      <c r="K301" s="78"/>
      <c r="L301" s="69"/>
      <c r="M301" s="69"/>
      <c r="N301" s="69"/>
      <c r="O301" s="69"/>
      <c r="P301" s="69"/>
      <c r="Q301" s="69"/>
      <c r="R301" s="7"/>
    </row>
    <row r="302" spans="1:18" ht="17.25" customHeight="1">
      <c r="A302" s="78"/>
      <c r="B302" s="78"/>
      <c r="C302" s="78"/>
      <c r="D302" s="78"/>
      <c r="E302" s="78"/>
      <c r="F302" s="78"/>
      <c r="G302" s="78"/>
      <c r="H302" s="78"/>
      <c r="I302" s="78"/>
      <c r="J302" s="78"/>
      <c r="K302" s="78"/>
      <c r="L302" s="69"/>
      <c r="M302" s="69"/>
      <c r="N302" s="69"/>
      <c r="O302" s="69"/>
      <c r="P302" s="69"/>
      <c r="Q302" s="69"/>
      <c r="R302" s="7"/>
    </row>
    <row r="303" spans="1:18" ht="17.25" customHeight="1">
      <c r="A303" s="78"/>
      <c r="B303" s="78"/>
      <c r="C303" s="78"/>
      <c r="D303" s="78"/>
      <c r="E303" s="78"/>
      <c r="F303" s="78"/>
      <c r="G303" s="78"/>
      <c r="H303" s="78"/>
      <c r="I303" s="78"/>
      <c r="J303" s="78"/>
      <c r="K303" s="78"/>
      <c r="L303" s="69"/>
      <c r="M303" s="69"/>
      <c r="N303" s="69"/>
      <c r="O303" s="69"/>
      <c r="P303" s="69"/>
      <c r="Q303" s="69"/>
      <c r="R303" s="7"/>
    </row>
    <row r="304" spans="1:18" ht="33" customHeight="1">
      <c r="A304" s="41"/>
      <c r="B304" s="42"/>
      <c r="C304" s="42"/>
      <c r="D304" s="42"/>
      <c r="E304" s="42"/>
      <c r="F304" s="37"/>
      <c r="G304" s="37"/>
      <c r="H304" s="43"/>
      <c r="K304" s="69"/>
      <c r="L304" s="69"/>
      <c r="M304" s="69"/>
      <c r="N304" s="69"/>
      <c r="O304" s="69"/>
      <c r="P304" s="69"/>
      <c r="Q304" s="69"/>
      <c r="R304" s="7"/>
    </row>
    <row r="305" spans="1:18" ht="15" customHeight="1">
      <c r="A305" s="263" t="s">
        <v>267</v>
      </c>
      <c r="B305" s="263"/>
      <c r="C305" s="263"/>
      <c r="D305" s="263"/>
      <c r="E305" s="263"/>
      <c r="F305" s="263"/>
      <c r="G305" s="4"/>
      <c r="H305" s="5"/>
      <c r="R305" s="7"/>
    </row>
    <row r="306" spans="1:18" ht="34.5" customHeight="1">
      <c r="A306" s="263"/>
      <c r="B306" s="263"/>
      <c r="C306" s="263"/>
      <c r="D306" s="263"/>
      <c r="E306" s="263"/>
      <c r="F306" s="263"/>
      <c r="G306" s="4"/>
      <c r="H306" s="5"/>
      <c r="R306" s="7"/>
    </row>
    <row r="307" spans="7:18" ht="8.25" customHeight="1">
      <c r="G307" s="4"/>
      <c r="H307" s="5"/>
      <c r="R307" s="7"/>
    </row>
    <row r="308" spans="1:18" ht="26.25" customHeight="1">
      <c r="A308" s="276" t="s">
        <v>135</v>
      </c>
      <c r="B308" s="277"/>
      <c r="C308" s="128" t="s">
        <v>200</v>
      </c>
      <c r="D308" s="128" t="s">
        <v>199</v>
      </c>
      <c r="E308" s="149" t="s">
        <v>51</v>
      </c>
      <c r="F308" s="149" t="s">
        <v>50</v>
      </c>
      <c r="G308" s="4"/>
      <c r="H308" s="5"/>
      <c r="R308" s="7"/>
    </row>
    <row r="309" spans="1:18" ht="14.25" customHeight="1">
      <c r="A309" s="289" t="s">
        <v>219</v>
      </c>
      <c r="B309" s="289"/>
      <c r="C309" s="82">
        <v>32</v>
      </c>
      <c r="D309" s="82">
        <v>49</v>
      </c>
      <c r="E309" s="82">
        <f>SUM(C309:D309)</f>
        <v>81</v>
      </c>
      <c r="F309" s="253">
        <f>+E309/$E$321</f>
        <v>0.2872340425531915</v>
      </c>
      <c r="G309" s="4"/>
      <c r="H309" s="5"/>
      <c r="R309" s="7"/>
    </row>
    <row r="310" spans="1:18" ht="14.25" customHeight="1">
      <c r="A310" s="289" t="s">
        <v>168</v>
      </c>
      <c r="B310" s="289"/>
      <c r="C310" s="82">
        <v>47</v>
      </c>
      <c r="D310" s="82">
        <v>131</v>
      </c>
      <c r="E310" s="82">
        <f aca="true" t="shared" si="35" ref="E310:E320">SUM(C310:D310)</f>
        <v>178</v>
      </c>
      <c r="F310" s="253">
        <f aca="true" t="shared" si="36" ref="F310:F320">+E310/$E$321</f>
        <v>0.6312056737588653</v>
      </c>
      <c r="G310" s="4"/>
      <c r="H310" s="5"/>
      <c r="R310" s="7"/>
    </row>
    <row r="311" spans="1:18" ht="14.25" customHeight="1">
      <c r="A311" s="289" t="s">
        <v>169</v>
      </c>
      <c r="B311" s="289"/>
      <c r="C311" s="82">
        <v>12</v>
      </c>
      <c r="D311" s="82">
        <v>7</v>
      </c>
      <c r="E311" s="82">
        <f t="shared" si="35"/>
        <v>19</v>
      </c>
      <c r="F311" s="253">
        <f t="shared" si="36"/>
        <v>0.0673758865248227</v>
      </c>
      <c r="G311" s="4"/>
      <c r="H311" s="5"/>
      <c r="R311" s="7"/>
    </row>
    <row r="312" spans="1:18" ht="14.25" customHeight="1">
      <c r="A312" s="289" t="s">
        <v>220</v>
      </c>
      <c r="B312" s="289"/>
      <c r="C312" s="82">
        <v>1</v>
      </c>
      <c r="D312" s="82">
        <v>2</v>
      </c>
      <c r="E312" s="82">
        <f t="shared" si="35"/>
        <v>3</v>
      </c>
      <c r="F312" s="253">
        <f t="shared" si="36"/>
        <v>0.010638297872340425</v>
      </c>
      <c r="G312" s="4"/>
      <c r="H312" s="5"/>
      <c r="R312" s="7"/>
    </row>
    <row r="313" spans="1:18" ht="14.25" customHeight="1">
      <c r="A313" s="289" t="s">
        <v>221</v>
      </c>
      <c r="B313" s="289"/>
      <c r="C313" s="82">
        <v>0</v>
      </c>
      <c r="D313" s="82">
        <v>3</v>
      </c>
      <c r="E313" s="82">
        <f t="shared" si="35"/>
        <v>3</v>
      </c>
      <c r="F313" s="253">
        <f t="shared" si="36"/>
        <v>0.010638297872340425</v>
      </c>
      <c r="G313" s="4"/>
      <c r="H313" s="5"/>
      <c r="R313" s="59"/>
    </row>
    <row r="314" spans="1:18" ht="14.25" customHeight="1">
      <c r="A314" s="289" t="s">
        <v>170</v>
      </c>
      <c r="B314" s="289"/>
      <c r="C314" s="82">
        <v>29</v>
      </c>
      <c r="D314" s="82">
        <v>69</v>
      </c>
      <c r="E314" s="82">
        <f t="shared" si="35"/>
        <v>98</v>
      </c>
      <c r="F314" s="253">
        <f t="shared" si="36"/>
        <v>0.3475177304964539</v>
      </c>
      <c r="G314" s="4"/>
      <c r="H314" s="5"/>
      <c r="R314" s="59"/>
    </row>
    <row r="315" spans="1:18" ht="14.25" customHeight="1">
      <c r="A315" s="289" t="s">
        <v>222</v>
      </c>
      <c r="B315" s="289"/>
      <c r="C315" s="82">
        <v>0</v>
      </c>
      <c r="D315" s="82">
        <v>1</v>
      </c>
      <c r="E315" s="82">
        <f t="shared" si="35"/>
        <v>1</v>
      </c>
      <c r="F315" s="253">
        <f t="shared" si="36"/>
        <v>0.0035460992907801418</v>
      </c>
      <c r="G315" s="4"/>
      <c r="H315" s="5"/>
      <c r="R315" s="59"/>
    </row>
    <row r="316" spans="1:18" ht="14.25" customHeight="1">
      <c r="A316" s="289" t="s">
        <v>171</v>
      </c>
      <c r="B316" s="289"/>
      <c r="C316" s="82">
        <v>0</v>
      </c>
      <c r="D316" s="82">
        <v>4</v>
      </c>
      <c r="E316" s="82">
        <f t="shared" si="35"/>
        <v>4</v>
      </c>
      <c r="F316" s="253">
        <f t="shared" si="36"/>
        <v>0.014184397163120567</v>
      </c>
      <c r="G316" s="6"/>
      <c r="H316" s="5"/>
      <c r="R316" s="67"/>
    </row>
    <row r="317" spans="1:18" ht="14.25" customHeight="1">
      <c r="A317" s="289" t="s">
        <v>223</v>
      </c>
      <c r="B317" s="289"/>
      <c r="C317" s="82">
        <v>5</v>
      </c>
      <c r="D317" s="82">
        <v>3</v>
      </c>
      <c r="E317" s="82">
        <f t="shared" si="35"/>
        <v>8</v>
      </c>
      <c r="F317" s="253">
        <f t="shared" si="36"/>
        <v>0.028368794326241134</v>
      </c>
      <c r="G317" s="6"/>
      <c r="H317" s="5"/>
      <c r="R317" s="67"/>
    </row>
    <row r="318" spans="1:18" ht="14.25" customHeight="1">
      <c r="A318" s="289" t="s">
        <v>224</v>
      </c>
      <c r="B318" s="289"/>
      <c r="C318" s="82">
        <v>1</v>
      </c>
      <c r="D318" s="82">
        <v>0</v>
      </c>
      <c r="E318" s="82">
        <f t="shared" si="35"/>
        <v>1</v>
      </c>
      <c r="F318" s="253">
        <f t="shared" si="36"/>
        <v>0.0035460992907801418</v>
      </c>
      <c r="G318" s="6"/>
      <c r="H318" s="5"/>
      <c r="R318" s="59"/>
    </row>
    <row r="319" spans="1:18" ht="14.25" customHeight="1">
      <c r="A319" s="289" t="s">
        <v>172</v>
      </c>
      <c r="B319" s="289"/>
      <c r="C319" s="82">
        <v>5</v>
      </c>
      <c r="D319" s="82">
        <v>6</v>
      </c>
      <c r="E319" s="82">
        <f t="shared" si="35"/>
        <v>11</v>
      </c>
      <c r="F319" s="253">
        <f t="shared" si="36"/>
        <v>0.03900709219858156</v>
      </c>
      <c r="G319" s="6"/>
      <c r="H319" s="5"/>
      <c r="R319" s="66"/>
    </row>
    <row r="320" spans="1:18" ht="14.25" customHeight="1">
      <c r="A320" s="289" t="s">
        <v>173</v>
      </c>
      <c r="B320" s="289"/>
      <c r="C320" s="82">
        <v>13</v>
      </c>
      <c r="D320" s="82">
        <v>26</v>
      </c>
      <c r="E320" s="82">
        <f t="shared" si="35"/>
        <v>39</v>
      </c>
      <c r="F320" s="253">
        <f t="shared" si="36"/>
        <v>0.13829787234042554</v>
      </c>
      <c r="G320" s="6"/>
      <c r="H320" s="5"/>
      <c r="R320" s="66"/>
    </row>
    <row r="321" spans="1:8" ht="18" customHeight="1">
      <c r="A321" s="385" t="s">
        <v>211</v>
      </c>
      <c r="B321" s="386"/>
      <c r="C321" s="174">
        <f>$B$140</f>
        <v>96</v>
      </c>
      <c r="D321" s="174">
        <f>$C$140</f>
        <v>186</v>
      </c>
      <c r="E321" s="174">
        <f>SUM(C321:D321)</f>
        <v>282</v>
      </c>
      <c r="F321" s="224">
        <f>IF(C321&lt;&gt;"",1,"")</f>
        <v>1</v>
      </c>
      <c r="G321" s="6"/>
      <c r="H321" s="5"/>
    </row>
    <row r="322" spans="1:7" ht="15" customHeight="1">
      <c r="A322" s="319" t="s">
        <v>136</v>
      </c>
      <c r="B322" s="319"/>
      <c r="C322" s="319"/>
      <c r="D322" s="319"/>
      <c r="E322" s="319"/>
      <c r="F322" s="319"/>
      <c r="G322" s="6"/>
    </row>
    <row r="323" spans="1:7" ht="15" customHeight="1">
      <c r="A323" s="320"/>
      <c r="B323" s="320"/>
      <c r="C323" s="320"/>
      <c r="D323" s="320"/>
      <c r="E323" s="320"/>
      <c r="F323" s="320"/>
      <c r="G323" s="6"/>
    </row>
    <row r="324" spans="1:7" ht="27" customHeight="1">
      <c r="A324" s="342" t="s">
        <v>212</v>
      </c>
      <c r="B324" s="342"/>
      <c r="C324" s="342"/>
      <c r="D324" s="342"/>
      <c r="E324" s="342"/>
      <c r="F324" s="342"/>
      <c r="G324" s="85"/>
    </row>
    <row r="325" spans="1:16" ht="20.25" customHeight="1">
      <c r="A325" s="263" t="s">
        <v>268</v>
      </c>
      <c r="B325" s="263"/>
      <c r="C325" s="263"/>
      <c r="D325" s="263"/>
      <c r="E325" s="263"/>
      <c r="F325" s="263"/>
      <c r="H325" s="297" t="s">
        <v>297</v>
      </c>
      <c r="I325" s="297"/>
      <c r="J325" s="297"/>
      <c r="K325" s="297"/>
      <c r="L325" s="297"/>
      <c r="M325" s="297"/>
      <c r="N325" s="2"/>
      <c r="O325" s="2"/>
      <c r="P325" s="2"/>
    </row>
    <row r="326" spans="1:16" ht="24" customHeight="1">
      <c r="A326" s="263"/>
      <c r="B326" s="263"/>
      <c r="C326" s="263"/>
      <c r="D326" s="263"/>
      <c r="E326" s="263"/>
      <c r="F326" s="263"/>
      <c r="H326" s="297"/>
      <c r="I326" s="297"/>
      <c r="J326" s="297"/>
      <c r="K326" s="297"/>
      <c r="L326" s="297"/>
      <c r="M326" s="297"/>
      <c r="N326" s="2"/>
      <c r="O326" s="2"/>
      <c r="P326" s="2"/>
    </row>
    <row r="327" spans="1:6" ht="3.75" customHeight="1">
      <c r="A327" s="8"/>
      <c r="B327" s="8"/>
      <c r="C327" s="8"/>
      <c r="D327" s="8"/>
      <c r="E327" s="8"/>
      <c r="F327" s="8"/>
    </row>
    <row r="328" spans="1:13" ht="32.25" customHeight="1">
      <c r="A328" s="371" t="s">
        <v>176</v>
      </c>
      <c r="B328" s="372"/>
      <c r="C328" s="128" t="s">
        <v>200</v>
      </c>
      <c r="D328" s="128" t="s">
        <v>199</v>
      </c>
      <c r="E328" s="149" t="s">
        <v>51</v>
      </c>
      <c r="F328" s="149" t="s">
        <v>50</v>
      </c>
      <c r="G328" s="4"/>
      <c r="H328" s="276" t="s">
        <v>3</v>
      </c>
      <c r="I328" s="277"/>
      <c r="J328" s="130" t="s">
        <v>200</v>
      </c>
      <c r="K328" s="130" t="s">
        <v>175</v>
      </c>
      <c r="L328" s="175" t="s">
        <v>51</v>
      </c>
      <c r="M328" s="149" t="s">
        <v>50</v>
      </c>
    </row>
    <row r="329" spans="1:13" ht="15.75" customHeight="1">
      <c r="A329" s="293" t="s">
        <v>31</v>
      </c>
      <c r="B329" s="294"/>
      <c r="C329" s="50">
        <v>54</v>
      </c>
      <c r="D329" s="50">
        <v>108</v>
      </c>
      <c r="E329" s="50">
        <f>SUM(C329:D329)</f>
        <v>162</v>
      </c>
      <c r="F329" s="254">
        <f>+E329/$E$339</f>
        <v>0.574468085106383</v>
      </c>
      <c r="G329" s="4"/>
      <c r="H329" s="284" t="s">
        <v>88</v>
      </c>
      <c r="I329" s="285"/>
      <c r="J329" s="179">
        <v>58</v>
      </c>
      <c r="K329" s="179">
        <v>41</v>
      </c>
      <c r="L329" s="179">
        <f>SUM(J329:K329)</f>
        <v>99</v>
      </c>
      <c r="M329" s="180">
        <f>+L329/$L$334</f>
        <v>0.35106382978723405</v>
      </c>
    </row>
    <row r="330" spans="1:13" ht="29.25" customHeight="1">
      <c r="A330" s="293" t="s">
        <v>160</v>
      </c>
      <c r="B330" s="294"/>
      <c r="C330" s="50">
        <v>59</v>
      </c>
      <c r="D330" s="50">
        <v>97</v>
      </c>
      <c r="E330" s="50">
        <f aca="true" t="shared" si="37" ref="E330:E338">SUM(C330:D330)</f>
        <v>156</v>
      </c>
      <c r="F330" s="254">
        <f aca="true" t="shared" si="38" ref="F330:F338">+E330/$E$339</f>
        <v>0.5531914893617021</v>
      </c>
      <c r="G330" s="4"/>
      <c r="H330" s="369" t="s">
        <v>300</v>
      </c>
      <c r="I330" s="370"/>
      <c r="J330" s="179">
        <v>16</v>
      </c>
      <c r="K330" s="179">
        <v>128</v>
      </c>
      <c r="L330" s="179">
        <f>SUM(J330:K330)</f>
        <v>144</v>
      </c>
      <c r="M330" s="180">
        <f>+L330/$L$334</f>
        <v>0.5106382978723404</v>
      </c>
    </row>
    <row r="331" spans="1:17" ht="15.75" customHeight="1">
      <c r="A331" s="293" t="s">
        <v>162</v>
      </c>
      <c r="B331" s="294"/>
      <c r="C331" s="50">
        <v>8</v>
      </c>
      <c r="D331" s="50">
        <v>5</v>
      </c>
      <c r="E331" s="50">
        <f t="shared" si="37"/>
        <v>13</v>
      </c>
      <c r="F331" s="254">
        <f t="shared" si="38"/>
        <v>0.04609929078014184</v>
      </c>
      <c r="G331" s="10"/>
      <c r="H331" s="284" t="s">
        <v>81</v>
      </c>
      <c r="I331" s="285"/>
      <c r="J331" s="179">
        <v>13</v>
      </c>
      <c r="K331" s="179">
        <v>13</v>
      </c>
      <c r="L331" s="179">
        <f>SUM(J331:K331)</f>
        <v>26</v>
      </c>
      <c r="M331" s="180">
        <f>+L331/$L$334</f>
        <v>0.09219858156028368</v>
      </c>
      <c r="P331" s="117"/>
      <c r="Q331" s="117"/>
    </row>
    <row r="332" spans="1:17" ht="15.75" customHeight="1">
      <c r="A332" s="293" t="s">
        <v>163</v>
      </c>
      <c r="B332" s="294"/>
      <c r="C332" s="50">
        <v>0</v>
      </c>
      <c r="D332" s="50">
        <v>0</v>
      </c>
      <c r="E332" s="50">
        <f t="shared" si="37"/>
        <v>0</v>
      </c>
      <c r="F332" s="254">
        <f t="shared" si="38"/>
        <v>0</v>
      </c>
      <c r="G332" s="10"/>
      <c r="P332" s="117"/>
      <c r="Q332" s="117"/>
    </row>
    <row r="333" spans="1:17" ht="15.75" customHeight="1">
      <c r="A333" s="322" t="s">
        <v>72</v>
      </c>
      <c r="B333" s="315"/>
      <c r="C333" s="50">
        <v>0</v>
      </c>
      <c r="D333" s="50">
        <v>1</v>
      </c>
      <c r="E333" s="50">
        <f t="shared" si="37"/>
        <v>1</v>
      </c>
      <c r="F333" s="254">
        <f t="shared" si="38"/>
        <v>0.0035460992907801418</v>
      </c>
      <c r="G333" s="10"/>
      <c r="H333" s="317" t="s">
        <v>235</v>
      </c>
      <c r="I333" s="318"/>
      <c r="J333" s="77">
        <v>9</v>
      </c>
      <c r="K333" s="77">
        <v>4</v>
      </c>
      <c r="L333" s="77">
        <f>SUM(J333:K333)</f>
        <v>13</v>
      </c>
      <c r="M333" s="52">
        <f>+L333/$L$334</f>
        <v>0.04609929078014184</v>
      </c>
      <c r="P333" s="117"/>
      <c r="Q333" s="117"/>
    </row>
    <row r="334" spans="1:17" ht="30.75" customHeight="1">
      <c r="A334" s="293" t="s">
        <v>161</v>
      </c>
      <c r="B334" s="294"/>
      <c r="C334" s="50">
        <v>0</v>
      </c>
      <c r="D334" s="50">
        <v>0</v>
      </c>
      <c r="E334" s="50">
        <f t="shared" si="37"/>
        <v>0</v>
      </c>
      <c r="F334" s="254">
        <f t="shared" si="38"/>
        <v>0</v>
      </c>
      <c r="G334" s="10"/>
      <c r="H334" s="276" t="s">
        <v>51</v>
      </c>
      <c r="I334" s="277"/>
      <c r="J334" s="149">
        <f>SUM(J329:J333)</f>
        <v>96</v>
      </c>
      <c r="K334" s="149">
        <f>SUM(K329:K333)</f>
        <v>186</v>
      </c>
      <c r="L334" s="149">
        <f>SUM(L329:L333)</f>
        <v>282</v>
      </c>
      <c r="M334" s="178">
        <f>IF(J334&lt;&gt;"",1,"")</f>
        <v>1</v>
      </c>
      <c r="Q334" s="9"/>
    </row>
    <row r="335" spans="1:17" ht="15.75" customHeight="1">
      <c r="A335" s="293" t="s">
        <v>132</v>
      </c>
      <c r="B335" s="294"/>
      <c r="C335" s="50">
        <v>0</v>
      </c>
      <c r="D335" s="50">
        <v>6</v>
      </c>
      <c r="E335" s="50">
        <f t="shared" si="37"/>
        <v>6</v>
      </c>
      <c r="F335" s="254">
        <f t="shared" si="38"/>
        <v>0.02127659574468085</v>
      </c>
      <c r="G335" s="10"/>
      <c r="Q335" s="9"/>
    </row>
    <row r="336" spans="1:7" ht="15.75" customHeight="1">
      <c r="A336" s="293" t="s">
        <v>73</v>
      </c>
      <c r="B336" s="294"/>
      <c r="C336" s="50">
        <v>15</v>
      </c>
      <c r="D336" s="50">
        <v>24</v>
      </c>
      <c r="E336" s="50">
        <f t="shared" si="37"/>
        <v>39</v>
      </c>
      <c r="F336" s="254">
        <f t="shared" si="38"/>
        <v>0.13829787234042554</v>
      </c>
      <c r="G336" s="10"/>
    </row>
    <row r="337" spans="1:17" ht="15.75">
      <c r="A337" s="293" t="s">
        <v>14</v>
      </c>
      <c r="B337" s="294"/>
      <c r="C337" s="50">
        <v>0</v>
      </c>
      <c r="D337" s="50">
        <v>0</v>
      </c>
      <c r="E337" s="50">
        <f t="shared" si="37"/>
        <v>0</v>
      </c>
      <c r="F337" s="254">
        <f t="shared" si="38"/>
        <v>0</v>
      </c>
      <c r="G337" s="10"/>
      <c r="Q337" s="39"/>
    </row>
    <row r="338" spans="1:17" ht="15.75">
      <c r="A338" s="293" t="s">
        <v>98</v>
      </c>
      <c r="B338" s="294"/>
      <c r="C338" s="50">
        <v>50</v>
      </c>
      <c r="D338" s="50">
        <v>160</v>
      </c>
      <c r="E338" s="50">
        <f t="shared" si="37"/>
        <v>210</v>
      </c>
      <c r="F338" s="254">
        <f t="shared" si="38"/>
        <v>0.7446808510638298</v>
      </c>
      <c r="G338" s="10"/>
      <c r="Q338" s="39"/>
    </row>
    <row r="339" spans="1:17" ht="19.5" customHeight="1">
      <c r="A339" s="383" t="s">
        <v>211</v>
      </c>
      <c r="B339" s="384"/>
      <c r="C339" s="174">
        <f>$B$140</f>
        <v>96</v>
      </c>
      <c r="D339" s="174">
        <f>$C$140</f>
        <v>186</v>
      </c>
      <c r="E339" s="174">
        <f>SUM(C339:D339)</f>
        <v>282</v>
      </c>
      <c r="F339" s="224">
        <f>IF(C339&lt;&gt;"",1,"")</f>
        <v>1</v>
      </c>
      <c r="G339" s="10"/>
      <c r="K339" s="4"/>
      <c r="L339" s="4"/>
      <c r="M339" s="4"/>
      <c r="N339" s="24"/>
      <c r="O339" s="24"/>
      <c r="P339" s="24"/>
      <c r="Q339" s="39"/>
    </row>
    <row r="340" spans="1:17" ht="20.25" customHeight="1">
      <c r="A340" s="319" t="s">
        <v>197</v>
      </c>
      <c r="B340" s="319"/>
      <c r="C340" s="319"/>
      <c r="D340" s="319"/>
      <c r="E340" s="319"/>
      <c r="F340" s="319"/>
      <c r="G340" s="10"/>
      <c r="K340" s="7"/>
      <c r="L340" s="7"/>
      <c r="M340" s="3"/>
      <c r="N340" s="3"/>
      <c r="O340" s="3"/>
      <c r="P340" s="3"/>
      <c r="Q340" s="10"/>
    </row>
    <row r="341" spans="1:17" ht="15" customHeight="1">
      <c r="A341" s="320"/>
      <c r="B341" s="320"/>
      <c r="C341" s="320"/>
      <c r="D341" s="320"/>
      <c r="E341" s="320"/>
      <c r="F341" s="320"/>
      <c r="G341" s="14"/>
      <c r="H341" s="1" t="s">
        <v>140</v>
      </c>
      <c r="K341" s="7"/>
      <c r="L341" s="7"/>
      <c r="M341" s="3"/>
      <c r="N341" s="3"/>
      <c r="O341" s="3"/>
      <c r="P341" s="3"/>
      <c r="Q341" s="10"/>
    </row>
    <row r="342" spans="1:17" ht="30" customHeight="1">
      <c r="A342" s="320" t="s">
        <v>212</v>
      </c>
      <c r="B342" s="320"/>
      <c r="C342" s="320"/>
      <c r="D342" s="320"/>
      <c r="E342" s="320"/>
      <c r="F342" s="320"/>
      <c r="G342" s="14"/>
      <c r="K342" s="7"/>
      <c r="L342" s="7"/>
      <c r="M342" s="3"/>
      <c r="N342" s="3"/>
      <c r="O342" s="3"/>
      <c r="P342" s="3"/>
      <c r="Q342" s="10"/>
    </row>
    <row r="343" spans="1:17" ht="5.25" customHeight="1">
      <c r="A343" s="23"/>
      <c r="B343" s="23"/>
      <c r="C343" s="23"/>
      <c r="D343" s="23"/>
      <c r="E343" s="23"/>
      <c r="F343" s="23"/>
      <c r="G343" s="14"/>
      <c r="K343" s="7"/>
      <c r="L343" s="7"/>
      <c r="M343" s="3"/>
      <c r="N343" s="3"/>
      <c r="O343" s="3"/>
      <c r="P343" s="3"/>
      <c r="Q343" s="10"/>
    </row>
    <row r="344" spans="1:17" ht="7.5" customHeight="1">
      <c r="A344" s="23"/>
      <c r="B344" s="23"/>
      <c r="C344" s="23"/>
      <c r="D344" s="23"/>
      <c r="E344" s="23"/>
      <c r="F344" s="23"/>
      <c r="G344" s="14"/>
      <c r="K344" s="7"/>
      <c r="L344" s="7"/>
      <c r="M344" s="3"/>
      <c r="N344" s="3"/>
      <c r="O344" s="3"/>
      <c r="P344" s="3"/>
      <c r="Q344" s="10"/>
    </row>
    <row r="345" spans="1:20" ht="15.75" customHeight="1">
      <c r="A345" s="398" t="s">
        <v>251</v>
      </c>
      <c r="B345" s="398"/>
      <c r="C345" s="398"/>
      <c r="D345" s="398"/>
      <c r="E345" s="398"/>
      <c r="F345" s="398"/>
      <c r="G345" s="398"/>
      <c r="H345" s="398"/>
      <c r="I345" s="398"/>
      <c r="J345" s="398"/>
      <c r="K345" s="398"/>
      <c r="L345" s="398"/>
      <c r="M345" s="398"/>
      <c r="N345" s="398"/>
      <c r="O345" s="398"/>
      <c r="P345" s="398"/>
      <c r="Q345" s="398"/>
      <c r="R345" s="398"/>
      <c r="S345" s="398"/>
      <c r="T345" s="398"/>
    </row>
    <row r="346" ht="9" customHeight="1">
      <c r="C346" s="7"/>
    </row>
    <row r="347" spans="1:21" ht="15" customHeight="1">
      <c r="A347" s="263" t="s">
        <v>206</v>
      </c>
      <c r="B347" s="263"/>
      <c r="C347" s="263"/>
      <c r="D347" s="263"/>
      <c r="E347" s="263"/>
      <c r="G347" s="263" t="s">
        <v>228</v>
      </c>
      <c r="H347" s="263"/>
      <c r="I347" s="263"/>
      <c r="J347" s="263"/>
      <c r="K347" s="263"/>
      <c r="L347" s="263"/>
      <c r="M347" s="263"/>
      <c r="N347" s="2"/>
      <c r="O347" s="263" t="s">
        <v>226</v>
      </c>
      <c r="P347" s="263"/>
      <c r="Q347" s="263"/>
      <c r="R347" s="263"/>
      <c r="S347" s="263"/>
      <c r="T347" s="263"/>
      <c r="U347" s="263"/>
    </row>
    <row r="348" spans="1:21" ht="15" customHeight="1">
      <c r="A348" s="263"/>
      <c r="B348" s="263"/>
      <c r="C348" s="263"/>
      <c r="D348" s="263"/>
      <c r="E348" s="263"/>
      <c r="G348" s="263"/>
      <c r="H348" s="263"/>
      <c r="I348" s="263"/>
      <c r="J348" s="263"/>
      <c r="K348" s="263"/>
      <c r="L348" s="263"/>
      <c r="M348" s="263"/>
      <c r="N348" s="2"/>
      <c r="O348" s="263"/>
      <c r="P348" s="263"/>
      <c r="Q348" s="263"/>
      <c r="R348" s="263"/>
      <c r="S348" s="263"/>
      <c r="T348" s="263"/>
      <c r="U348" s="263"/>
    </row>
    <row r="349" spans="1:21" ht="15" customHeight="1">
      <c r="A349" s="263"/>
      <c r="B349" s="263"/>
      <c r="C349" s="263"/>
      <c r="D349" s="263"/>
      <c r="E349" s="263"/>
      <c r="G349" s="263"/>
      <c r="H349" s="263"/>
      <c r="I349" s="263"/>
      <c r="J349" s="263"/>
      <c r="K349" s="263"/>
      <c r="L349" s="263"/>
      <c r="M349" s="263"/>
      <c r="N349" s="2"/>
      <c r="O349" s="263"/>
      <c r="P349" s="263"/>
      <c r="Q349" s="263"/>
      <c r="R349" s="263"/>
      <c r="S349" s="263"/>
      <c r="T349" s="263"/>
      <c r="U349" s="263"/>
    </row>
    <row r="350" spans="3:8" ht="6" customHeight="1">
      <c r="C350" s="7"/>
      <c r="H350" s="53"/>
    </row>
    <row r="351" spans="1:20" ht="25.5" customHeight="1">
      <c r="A351" s="149" t="s">
        <v>89</v>
      </c>
      <c r="B351" s="128" t="s">
        <v>200</v>
      </c>
      <c r="C351" s="128" t="s">
        <v>199</v>
      </c>
      <c r="D351" s="149" t="s">
        <v>51</v>
      </c>
      <c r="E351" s="149" t="s">
        <v>50</v>
      </c>
      <c r="F351" s="4"/>
      <c r="G351" s="276" t="s">
        <v>177</v>
      </c>
      <c r="H351" s="343"/>
      <c r="I351" s="277"/>
      <c r="J351" s="128" t="s">
        <v>200</v>
      </c>
      <c r="K351" s="128" t="s">
        <v>175</v>
      </c>
      <c r="L351" s="149" t="s">
        <v>51</v>
      </c>
      <c r="M351" s="149" t="s">
        <v>50</v>
      </c>
      <c r="O351" s="324" t="s">
        <v>227</v>
      </c>
      <c r="P351" s="324"/>
      <c r="Q351" s="128" t="s">
        <v>200</v>
      </c>
      <c r="R351" s="128" t="s">
        <v>199</v>
      </c>
      <c r="S351" s="149" t="s">
        <v>51</v>
      </c>
      <c r="T351" s="149" t="s">
        <v>50</v>
      </c>
    </row>
    <row r="352" spans="1:20" ht="15" customHeight="1">
      <c r="A352" s="17" t="s">
        <v>134</v>
      </c>
      <c r="B352" s="50">
        <v>38</v>
      </c>
      <c r="C352" s="50">
        <v>116</v>
      </c>
      <c r="D352" s="50">
        <f>SUM(B352:C352)</f>
        <v>154</v>
      </c>
      <c r="E352" s="254">
        <f>+D352/$D$362</f>
        <v>0.5460992907801419</v>
      </c>
      <c r="F352" s="10"/>
      <c r="G352" s="265" t="s">
        <v>53</v>
      </c>
      <c r="H352" s="266"/>
      <c r="I352" s="267"/>
      <c r="J352" s="77">
        <v>6</v>
      </c>
      <c r="K352" s="77">
        <v>5</v>
      </c>
      <c r="L352" s="54">
        <f aca="true" t="shared" si="39" ref="L352:L371">SUM(J352:K352)</f>
        <v>11</v>
      </c>
      <c r="M352" s="20">
        <f aca="true" t="shared" si="40" ref="M352:M372">+L352/$L$373</f>
        <v>0.11702127659574468</v>
      </c>
      <c r="O352" s="304" t="s">
        <v>12</v>
      </c>
      <c r="P352" s="304"/>
      <c r="Q352" s="77">
        <v>39</v>
      </c>
      <c r="R352" s="77">
        <v>55</v>
      </c>
      <c r="S352" s="21">
        <f aca="true" t="shared" si="41" ref="S352:S357">SUM(Q352:R352)</f>
        <v>94</v>
      </c>
      <c r="T352" s="51">
        <f aca="true" t="shared" si="42" ref="T352:T375">+S352/$S$376</f>
        <v>0.3333333333333333</v>
      </c>
    </row>
    <row r="353" spans="1:20" ht="15" customHeight="1">
      <c r="A353" s="17" t="s">
        <v>133</v>
      </c>
      <c r="B353" s="50">
        <v>5</v>
      </c>
      <c r="C353" s="50">
        <v>6</v>
      </c>
      <c r="D353" s="50">
        <f aca="true" t="shared" si="43" ref="D353:D361">SUM(B353:C353)</f>
        <v>11</v>
      </c>
      <c r="E353" s="254">
        <f aca="true" t="shared" si="44" ref="E353:E361">+D353/$D$362</f>
        <v>0.03900709219858156</v>
      </c>
      <c r="F353" s="10"/>
      <c r="G353" s="265" t="s">
        <v>282</v>
      </c>
      <c r="H353" s="266"/>
      <c r="I353" s="267"/>
      <c r="J353" s="77">
        <v>1</v>
      </c>
      <c r="K353" s="77">
        <v>0</v>
      </c>
      <c r="L353" s="54">
        <f t="shared" si="39"/>
        <v>1</v>
      </c>
      <c r="M353" s="20">
        <f t="shared" si="40"/>
        <v>0.010638297872340425</v>
      </c>
      <c r="O353" s="304" t="s">
        <v>74</v>
      </c>
      <c r="P353" s="304"/>
      <c r="Q353" s="77">
        <v>5</v>
      </c>
      <c r="R353" s="77">
        <v>14</v>
      </c>
      <c r="S353" s="21">
        <f t="shared" si="41"/>
        <v>19</v>
      </c>
      <c r="T353" s="51">
        <f t="shared" si="42"/>
        <v>0.0673758865248227</v>
      </c>
    </row>
    <row r="354" spans="1:20" ht="15" customHeight="1">
      <c r="A354" s="17" t="s">
        <v>32</v>
      </c>
      <c r="B354" s="50">
        <v>7</v>
      </c>
      <c r="C354" s="50">
        <v>29</v>
      </c>
      <c r="D354" s="50">
        <f t="shared" si="43"/>
        <v>36</v>
      </c>
      <c r="E354" s="254">
        <f t="shared" si="44"/>
        <v>0.1276595744680851</v>
      </c>
      <c r="F354" s="10"/>
      <c r="G354" s="265" t="s">
        <v>187</v>
      </c>
      <c r="H354" s="266"/>
      <c r="I354" s="267"/>
      <c r="J354" s="77">
        <v>1</v>
      </c>
      <c r="K354" s="77">
        <v>5</v>
      </c>
      <c r="L354" s="54">
        <f t="shared" si="39"/>
        <v>6</v>
      </c>
      <c r="M354" s="20">
        <f t="shared" si="40"/>
        <v>0.06382978723404255</v>
      </c>
      <c r="O354" s="304" t="s">
        <v>190</v>
      </c>
      <c r="P354" s="304"/>
      <c r="Q354" s="77">
        <v>3</v>
      </c>
      <c r="R354" s="77">
        <v>3</v>
      </c>
      <c r="S354" s="21">
        <f t="shared" si="41"/>
        <v>6</v>
      </c>
      <c r="T354" s="51">
        <f t="shared" si="42"/>
        <v>0.02127659574468085</v>
      </c>
    </row>
    <row r="355" spans="1:20" ht="15" customHeight="1">
      <c r="A355" s="17" t="s">
        <v>33</v>
      </c>
      <c r="B355" s="50">
        <v>4</v>
      </c>
      <c r="C355" s="50">
        <v>5</v>
      </c>
      <c r="D355" s="50">
        <f t="shared" si="43"/>
        <v>9</v>
      </c>
      <c r="E355" s="254">
        <f t="shared" si="44"/>
        <v>0.031914893617021274</v>
      </c>
      <c r="F355" s="10"/>
      <c r="G355" s="265" t="s">
        <v>229</v>
      </c>
      <c r="H355" s="266"/>
      <c r="I355" s="267"/>
      <c r="J355" s="77">
        <v>1</v>
      </c>
      <c r="K355" s="77">
        <v>1</v>
      </c>
      <c r="L355" s="54">
        <f t="shared" si="39"/>
        <v>2</v>
      </c>
      <c r="M355" s="20">
        <f t="shared" si="40"/>
        <v>0.02127659574468085</v>
      </c>
      <c r="O355" s="304" t="s">
        <v>257</v>
      </c>
      <c r="P355" s="304"/>
      <c r="Q355" s="77">
        <v>2</v>
      </c>
      <c r="R355" s="77">
        <v>3</v>
      </c>
      <c r="S355" s="21">
        <f t="shared" si="41"/>
        <v>5</v>
      </c>
      <c r="T355" s="51">
        <f t="shared" si="42"/>
        <v>0.01773049645390071</v>
      </c>
    </row>
    <row r="356" spans="1:20" ht="15.75" customHeight="1">
      <c r="A356" s="17" t="s">
        <v>79</v>
      </c>
      <c r="B356" s="50">
        <v>6</v>
      </c>
      <c r="C356" s="50">
        <v>18</v>
      </c>
      <c r="D356" s="50">
        <f t="shared" si="43"/>
        <v>24</v>
      </c>
      <c r="E356" s="254">
        <f t="shared" si="44"/>
        <v>0.0851063829787234</v>
      </c>
      <c r="F356" s="10"/>
      <c r="G356" s="265" t="s">
        <v>188</v>
      </c>
      <c r="H356" s="266"/>
      <c r="I356" s="267"/>
      <c r="J356" s="77">
        <v>1</v>
      </c>
      <c r="K356" s="77">
        <v>4</v>
      </c>
      <c r="L356" s="54">
        <f t="shared" si="39"/>
        <v>5</v>
      </c>
      <c r="M356" s="20">
        <f t="shared" si="40"/>
        <v>0.05319148936170213</v>
      </c>
      <c r="O356" s="304" t="s">
        <v>237</v>
      </c>
      <c r="P356" s="304"/>
      <c r="Q356" s="77">
        <v>4</v>
      </c>
      <c r="R356" s="77">
        <v>2</v>
      </c>
      <c r="S356" s="21">
        <f t="shared" si="41"/>
        <v>6</v>
      </c>
      <c r="T356" s="51">
        <f t="shared" si="42"/>
        <v>0.02127659574468085</v>
      </c>
    </row>
    <row r="357" spans="1:20" ht="15" customHeight="1">
      <c r="A357" s="17" t="s">
        <v>34</v>
      </c>
      <c r="B357" s="50">
        <v>11</v>
      </c>
      <c r="C357" s="50">
        <v>8</v>
      </c>
      <c r="D357" s="50">
        <f t="shared" si="43"/>
        <v>19</v>
      </c>
      <c r="E357" s="254">
        <f t="shared" si="44"/>
        <v>0.0673758865248227</v>
      </c>
      <c r="F357" s="10"/>
      <c r="G357" s="265" t="s">
        <v>192</v>
      </c>
      <c r="H357" s="266"/>
      <c r="I357" s="267"/>
      <c r="J357" s="77">
        <v>0</v>
      </c>
      <c r="K357" s="77">
        <v>2</v>
      </c>
      <c r="L357" s="54">
        <f t="shared" si="39"/>
        <v>2</v>
      </c>
      <c r="M357" s="20">
        <f t="shared" si="40"/>
        <v>0.02127659574468085</v>
      </c>
      <c r="O357" s="304" t="s">
        <v>191</v>
      </c>
      <c r="P357" s="304"/>
      <c r="Q357" s="77">
        <v>2</v>
      </c>
      <c r="R357" s="77">
        <v>2</v>
      </c>
      <c r="S357" s="21">
        <f t="shared" si="41"/>
        <v>4</v>
      </c>
      <c r="T357" s="51">
        <f t="shared" si="42"/>
        <v>0.014184397163120567</v>
      </c>
    </row>
    <row r="358" spans="1:20" ht="15" customHeight="1">
      <c r="A358" s="17" t="s">
        <v>80</v>
      </c>
      <c r="B358" s="50">
        <v>6</v>
      </c>
      <c r="C358" s="50">
        <v>1</v>
      </c>
      <c r="D358" s="50">
        <f t="shared" si="43"/>
        <v>7</v>
      </c>
      <c r="E358" s="254">
        <f t="shared" si="44"/>
        <v>0.024822695035460994</v>
      </c>
      <c r="F358" s="10"/>
      <c r="G358" s="265" t="s">
        <v>240</v>
      </c>
      <c r="H358" s="266"/>
      <c r="I358" s="267"/>
      <c r="J358" s="77">
        <v>0</v>
      </c>
      <c r="K358" s="77">
        <v>2</v>
      </c>
      <c r="L358" s="54">
        <f t="shared" si="39"/>
        <v>2</v>
      </c>
      <c r="M358" s="20">
        <f t="shared" si="40"/>
        <v>0.02127659574468085</v>
      </c>
      <c r="O358" s="304" t="s">
        <v>255</v>
      </c>
      <c r="P358" s="304"/>
      <c r="Q358" s="77">
        <v>2</v>
      </c>
      <c r="R358" s="77">
        <v>2</v>
      </c>
      <c r="S358" s="21">
        <f aca="true" t="shared" si="45" ref="S358:S374">SUM(Q358:R358)</f>
        <v>4</v>
      </c>
      <c r="T358" s="51">
        <f t="shared" si="42"/>
        <v>0.014184397163120567</v>
      </c>
    </row>
    <row r="359" spans="1:20" ht="15" customHeight="1">
      <c r="A359" s="17" t="s">
        <v>85</v>
      </c>
      <c r="B359" s="50">
        <v>12</v>
      </c>
      <c r="C359" s="50">
        <v>1</v>
      </c>
      <c r="D359" s="50">
        <f t="shared" si="43"/>
        <v>13</v>
      </c>
      <c r="E359" s="254">
        <f t="shared" si="44"/>
        <v>0.04609929078014184</v>
      </c>
      <c r="F359" s="10"/>
      <c r="G359" s="265" t="s">
        <v>110</v>
      </c>
      <c r="H359" s="266"/>
      <c r="I359" s="267"/>
      <c r="J359" s="77">
        <v>1</v>
      </c>
      <c r="K359" s="77">
        <v>1</v>
      </c>
      <c r="L359" s="54">
        <f t="shared" si="39"/>
        <v>2</v>
      </c>
      <c r="M359" s="20">
        <f t="shared" si="40"/>
        <v>0.02127659574468085</v>
      </c>
      <c r="O359" s="304" t="s">
        <v>273</v>
      </c>
      <c r="P359" s="304"/>
      <c r="Q359" s="77">
        <v>1</v>
      </c>
      <c r="R359" s="77">
        <v>3</v>
      </c>
      <c r="S359" s="21">
        <f>SUM(Q359:R359)</f>
        <v>4</v>
      </c>
      <c r="T359" s="51">
        <f t="shared" si="42"/>
        <v>0.014184397163120567</v>
      </c>
    </row>
    <row r="360" spans="1:20" ht="15" customHeight="1">
      <c r="A360" s="17" t="s">
        <v>14</v>
      </c>
      <c r="B360" s="50">
        <v>7</v>
      </c>
      <c r="C360" s="50">
        <v>2</v>
      </c>
      <c r="D360" s="50">
        <f t="shared" si="43"/>
        <v>9</v>
      </c>
      <c r="E360" s="254">
        <f t="shared" si="44"/>
        <v>0.031914893617021274</v>
      </c>
      <c r="F360" s="10"/>
      <c r="G360" s="265" t="s">
        <v>262</v>
      </c>
      <c r="H360" s="266"/>
      <c r="I360" s="267"/>
      <c r="J360" s="77">
        <v>0</v>
      </c>
      <c r="K360" s="77">
        <v>4</v>
      </c>
      <c r="L360" s="54">
        <f t="shared" si="39"/>
        <v>4</v>
      </c>
      <c r="M360" s="20">
        <f t="shared" si="40"/>
        <v>0.0425531914893617</v>
      </c>
      <c r="O360" s="304" t="s">
        <v>269</v>
      </c>
      <c r="P360" s="304"/>
      <c r="Q360" s="77">
        <v>0</v>
      </c>
      <c r="R360" s="77">
        <v>3</v>
      </c>
      <c r="S360" s="21">
        <f t="shared" si="45"/>
        <v>3</v>
      </c>
      <c r="T360" s="51">
        <f t="shared" si="42"/>
        <v>0.010638297872340425</v>
      </c>
    </row>
    <row r="361" spans="1:20" ht="15" customHeight="1">
      <c r="A361" s="17" t="s">
        <v>98</v>
      </c>
      <c r="B361" s="50">
        <v>0</v>
      </c>
      <c r="C361" s="50">
        <v>0</v>
      </c>
      <c r="D361" s="50">
        <f t="shared" si="43"/>
        <v>0</v>
      </c>
      <c r="E361" s="254">
        <f t="shared" si="44"/>
        <v>0</v>
      </c>
      <c r="F361" s="10"/>
      <c r="G361" s="265" t="s">
        <v>264</v>
      </c>
      <c r="H361" s="266"/>
      <c r="I361" s="267"/>
      <c r="J361" s="77">
        <v>2</v>
      </c>
      <c r="K361" s="77">
        <v>2</v>
      </c>
      <c r="L361" s="54">
        <f t="shared" si="39"/>
        <v>4</v>
      </c>
      <c r="M361" s="20">
        <f t="shared" si="40"/>
        <v>0.0425531914893617</v>
      </c>
      <c r="O361" s="304" t="s">
        <v>274</v>
      </c>
      <c r="P361" s="304"/>
      <c r="Q361" s="77">
        <v>0</v>
      </c>
      <c r="R361" s="77">
        <v>3</v>
      </c>
      <c r="S361" s="21">
        <f t="shared" si="45"/>
        <v>3</v>
      </c>
      <c r="T361" s="51">
        <f t="shared" si="42"/>
        <v>0.010638297872340425</v>
      </c>
    </row>
    <row r="362" spans="1:20" ht="15.75" customHeight="1">
      <c r="A362" s="149" t="s">
        <v>51</v>
      </c>
      <c r="B362" s="149">
        <f>SUM(B352:B361)</f>
        <v>96</v>
      </c>
      <c r="C362" s="149">
        <f>SUM(C352:C361)</f>
        <v>186</v>
      </c>
      <c r="D362" s="149">
        <f>SUM(D352:D361)</f>
        <v>282</v>
      </c>
      <c r="E362" s="255">
        <f>SUM(E352:E361)</f>
        <v>1</v>
      </c>
      <c r="F362" s="12"/>
      <c r="G362" s="265" t="s">
        <v>241</v>
      </c>
      <c r="H362" s="266"/>
      <c r="I362" s="267"/>
      <c r="J362" s="77">
        <v>1</v>
      </c>
      <c r="K362" s="77">
        <v>0</v>
      </c>
      <c r="L362" s="54">
        <f t="shared" si="39"/>
        <v>1</v>
      </c>
      <c r="M362" s="20">
        <f t="shared" si="40"/>
        <v>0.010638297872340425</v>
      </c>
      <c r="O362" s="304" t="s">
        <v>242</v>
      </c>
      <c r="P362" s="304"/>
      <c r="Q362" s="77">
        <v>1</v>
      </c>
      <c r="R362" s="77">
        <v>2</v>
      </c>
      <c r="S362" s="21">
        <f>SUM(Q362:R362)</f>
        <v>3</v>
      </c>
      <c r="T362" s="51">
        <f t="shared" si="42"/>
        <v>0.010638297872340425</v>
      </c>
    </row>
    <row r="363" spans="7:20" ht="15" customHeight="1">
      <c r="G363" s="265" t="s">
        <v>272</v>
      </c>
      <c r="H363" s="266"/>
      <c r="I363" s="267"/>
      <c r="J363" s="77">
        <v>1</v>
      </c>
      <c r="K363" s="77">
        <v>0</v>
      </c>
      <c r="L363" s="54">
        <f t="shared" si="39"/>
        <v>1</v>
      </c>
      <c r="M363" s="20">
        <f t="shared" si="40"/>
        <v>0.010638297872340425</v>
      </c>
      <c r="O363" s="304" t="s">
        <v>260</v>
      </c>
      <c r="P363" s="304"/>
      <c r="Q363" s="77">
        <v>1</v>
      </c>
      <c r="R363" s="77">
        <v>4</v>
      </c>
      <c r="S363" s="21">
        <f t="shared" si="45"/>
        <v>5</v>
      </c>
      <c r="T363" s="51">
        <f t="shared" si="42"/>
        <v>0.01773049645390071</v>
      </c>
    </row>
    <row r="364" spans="7:20" ht="15" customHeight="1">
      <c r="G364" s="265" t="s">
        <v>239</v>
      </c>
      <c r="H364" s="266"/>
      <c r="I364" s="267"/>
      <c r="J364" s="77">
        <v>2</v>
      </c>
      <c r="K364" s="77">
        <v>4</v>
      </c>
      <c r="L364" s="54">
        <f t="shared" si="39"/>
        <v>6</v>
      </c>
      <c r="M364" s="20">
        <f t="shared" si="40"/>
        <v>0.06382978723404255</v>
      </c>
      <c r="O364" s="304" t="s">
        <v>238</v>
      </c>
      <c r="P364" s="304"/>
      <c r="Q364" s="77">
        <v>0</v>
      </c>
      <c r="R364" s="77">
        <v>2</v>
      </c>
      <c r="S364" s="21">
        <f>SUM(Q364:R364)</f>
        <v>2</v>
      </c>
      <c r="T364" s="51">
        <f t="shared" si="42"/>
        <v>0.0070921985815602835</v>
      </c>
    </row>
    <row r="365" spans="7:20" ht="15" customHeight="1">
      <c r="G365" s="265" t="s">
        <v>107</v>
      </c>
      <c r="H365" s="266"/>
      <c r="I365" s="267"/>
      <c r="J365" s="77">
        <v>10</v>
      </c>
      <c r="K365" s="77">
        <v>3</v>
      </c>
      <c r="L365" s="54">
        <f t="shared" si="39"/>
        <v>13</v>
      </c>
      <c r="M365" s="20">
        <f t="shared" si="40"/>
        <v>0.13829787234042554</v>
      </c>
      <c r="O365" s="304" t="s">
        <v>271</v>
      </c>
      <c r="P365" s="304"/>
      <c r="Q365" s="77">
        <v>0</v>
      </c>
      <c r="R365" s="77">
        <v>2</v>
      </c>
      <c r="S365" s="21">
        <f>SUM(Q365:R365)</f>
        <v>2</v>
      </c>
      <c r="T365" s="51">
        <f t="shared" si="42"/>
        <v>0.0070921985815602835</v>
      </c>
    </row>
    <row r="366" spans="7:20" ht="13.5" customHeight="1">
      <c r="G366" s="265" t="s">
        <v>281</v>
      </c>
      <c r="H366" s="266"/>
      <c r="I366" s="267"/>
      <c r="J366" s="77">
        <v>1</v>
      </c>
      <c r="K366" s="77">
        <v>0</v>
      </c>
      <c r="L366" s="54">
        <f t="shared" si="39"/>
        <v>1</v>
      </c>
      <c r="M366" s="20">
        <f t="shared" si="40"/>
        <v>0.010638297872340425</v>
      </c>
      <c r="N366" s="3"/>
      <c r="O366" s="304" t="s">
        <v>258</v>
      </c>
      <c r="P366" s="304"/>
      <c r="Q366" s="77">
        <v>1</v>
      </c>
      <c r="R366" s="77">
        <v>2</v>
      </c>
      <c r="S366" s="21">
        <f t="shared" si="45"/>
        <v>3</v>
      </c>
      <c r="T366" s="51">
        <f t="shared" si="42"/>
        <v>0.010638297872340425</v>
      </c>
    </row>
    <row r="367" spans="7:20" ht="18" customHeight="1">
      <c r="G367" s="265" t="s">
        <v>225</v>
      </c>
      <c r="H367" s="266"/>
      <c r="I367" s="267"/>
      <c r="J367" s="77">
        <v>2</v>
      </c>
      <c r="K367" s="77">
        <v>2</v>
      </c>
      <c r="L367" s="54">
        <f t="shared" si="39"/>
        <v>4</v>
      </c>
      <c r="M367" s="20">
        <f t="shared" si="40"/>
        <v>0.0425531914893617</v>
      </c>
      <c r="O367" s="304" t="s">
        <v>256</v>
      </c>
      <c r="P367" s="304"/>
      <c r="Q367" s="77">
        <v>1</v>
      </c>
      <c r="R367" s="77">
        <v>1</v>
      </c>
      <c r="S367" s="21">
        <f t="shared" si="45"/>
        <v>2</v>
      </c>
      <c r="T367" s="51">
        <f t="shared" si="42"/>
        <v>0.0070921985815602835</v>
      </c>
    </row>
    <row r="368" spans="7:20" ht="18" customHeight="1">
      <c r="G368" s="265" t="s">
        <v>275</v>
      </c>
      <c r="H368" s="266"/>
      <c r="I368" s="267"/>
      <c r="J368" s="77">
        <v>1</v>
      </c>
      <c r="K368" s="77">
        <v>4</v>
      </c>
      <c r="L368" s="54">
        <f t="shared" si="39"/>
        <v>5</v>
      </c>
      <c r="M368" s="20">
        <f t="shared" si="40"/>
        <v>0.05319148936170213</v>
      </c>
      <c r="O368" s="304" t="s">
        <v>266</v>
      </c>
      <c r="P368" s="304"/>
      <c r="Q368" s="77">
        <v>0</v>
      </c>
      <c r="R368" s="77">
        <v>2</v>
      </c>
      <c r="S368" s="21">
        <f t="shared" si="45"/>
        <v>2</v>
      </c>
      <c r="T368" s="51">
        <f t="shared" si="42"/>
        <v>0.0070921985815602835</v>
      </c>
    </row>
    <row r="369" spans="7:20" ht="18" customHeight="1">
      <c r="G369" s="265" t="s">
        <v>243</v>
      </c>
      <c r="H369" s="266"/>
      <c r="I369" s="267"/>
      <c r="J369" s="77">
        <v>0</v>
      </c>
      <c r="K369" s="77">
        <v>3</v>
      </c>
      <c r="L369" s="54">
        <f t="shared" si="39"/>
        <v>3</v>
      </c>
      <c r="M369" s="20">
        <f t="shared" si="40"/>
        <v>0.031914893617021274</v>
      </c>
      <c r="O369" s="304" t="s">
        <v>270</v>
      </c>
      <c r="P369" s="304"/>
      <c r="Q369" s="77">
        <v>1</v>
      </c>
      <c r="R369" s="77">
        <v>0</v>
      </c>
      <c r="S369" s="21">
        <f t="shared" si="45"/>
        <v>1</v>
      </c>
      <c r="T369" s="51">
        <f t="shared" si="42"/>
        <v>0.0035460992907801418</v>
      </c>
    </row>
    <row r="370" spans="7:20" ht="18.75" customHeight="1">
      <c r="G370" s="265" t="s">
        <v>280</v>
      </c>
      <c r="H370" s="266"/>
      <c r="I370" s="267"/>
      <c r="J370" s="77">
        <v>2</v>
      </c>
      <c r="K370" s="77">
        <v>0</v>
      </c>
      <c r="L370" s="54">
        <f t="shared" si="39"/>
        <v>2</v>
      </c>
      <c r="M370" s="20">
        <f t="shared" si="40"/>
        <v>0.02127659574468085</v>
      </c>
      <c r="O370" s="304" t="s">
        <v>261</v>
      </c>
      <c r="P370" s="304"/>
      <c r="Q370" s="77">
        <v>0</v>
      </c>
      <c r="R370" s="77">
        <v>2</v>
      </c>
      <c r="S370" s="21">
        <f t="shared" si="45"/>
        <v>2</v>
      </c>
      <c r="T370" s="51">
        <f t="shared" si="42"/>
        <v>0.0070921985815602835</v>
      </c>
    </row>
    <row r="371" spans="7:20" ht="14.25" customHeight="1">
      <c r="G371" s="265" t="s">
        <v>278</v>
      </c>
      <c r="H371" s="266"/>
      <c r="I371" s="267"/>
      <c r="J371" s="77">
        <v>1</v>
      </c>
      <c r="K371" s="77">
        <v>2</v>
      </c>
      <c r="L371" s="54">
        <f t="shared" si="39"/>
        <v>3</v>
      </c>
      <c r="M371" s="20">
        <f t="shared" si="40"/>
        <v>0.031914893617021274</v>
      </c>
      <c r="O371" s="304" t="s">
        <v>277</v>
      </c>
      <c r="P371" s="304"/>
      <c r="Q371" s="77">
        <v>1</v>
      </c>
      <c r="R371" s="77">
        <v>1</v>
      </c>
      <c r="S371" s="21">
        <f t="shared" si="45"/>
        <v>2</v>
      </c>
      <c r="T371" s="51">
        <f t="shared" si="42"/>
        <v>0.0070921985815602835</v>
      </c>
    </row>
    <row r="372" spans="7:20" ht="14.25" customHeight="1">
      <c r="G372" s="265" t="s">
        <v>58</v>
      </c>
      <c r="H372" s="266"/>
      <c r="I372" s="267"/>
      <c r="J372" s="77">
        <v>5</v>
      </c>
      <c r="K372" s="77">
        <v>11</v>
      </c>
      <c r="L372" s="54">
        <f>SUM(J372:K372)</f>
        <v>16</v>
      </c>
      <c r="M372" s="20">
        <f t="shared" si="40"/>
        <v>0.1702127659574468</v>
      </c>
      <c r="O372" s="304" t="s">
        <v>263</v>
      </c>
      <c r="P372" s="304"/>
      <c r="Q372" s="77">
        <v>2</v>
      </c>
      <c r="R372" s="77">
        <v>2</v>
      </c>
      <c r="S372" s="21">
        <f t="shared" si="45"/>
        <v>4</v>
      </c>
      <c r="T372" s="51">
        <f t="shared" si="42"/>
        <v>0.014184397163120567</v>
      </c>
    </row>
    <row r="373" spans="1:20" ht="26.25" customHeight="1">
      <c r="A373" s="297" t="s">
        <v>299</v>
      </c>
      <c r="B373" s="297"/>
      <c r="C373" s="297"/>
      <c r="D373" s="297"/>
      <c r="E373" s="297"/>
      <c r="F373" s="297"/>
      <c r="G373" s="276" t="s">
        <v>174</v>
      </c>
      <c r="H373" s="343"/>
      <c r="I373" s="277"/>
      <c r="J373" s="188">
        <f>SUM(J352:J372)</f>
        <v>39</v>
      </c>
      <c r="K373" s="208">
        <f>SUM(K352:K372)</f>
        <v>55</v>
      </c>
      <c r="L373" s="208">
        <f>SUM(L352:L372)</f>
        <v>94</v>
      </c>
      <c r="M373" s="178">
        <f>SUM(M352:M372)</f>
        <v>0.9999999999999999</v>
      </c>
      <c r="O373" s="304" t="s">
        <v>259</v>
      </c>
      <c r="P373" s="304"/>
      <c r="Q373" s="77">
        <v>1</v>
      </c>
      <c r="R373" s="77">
        <v>0</v>
      </c>
      <c r="S373" s="21">
        <f t="shared" si="45"/>
        <v>1</v>
      </c>
      <c r="T373" s="51">
        <f t="shared" si="42"/>
        <v>0.0035460992907801418</v>
      </c>
    </row>
    <row r="374" spans="1:20" ht="14.25" customHeight="1">
      <c r="A374" s="297"/>
      <c r="B374" s="297"/>
      <c r="C374" s="297"/>
      <c r="D374" s="297"/>
      <c r="E374" s="297"/>
      <c r="F374" s="297"/>
      <c r="G374" s="10"/>
      <c r="O374" s="304" t="s">
        <v>265</v>
      </c>
      <c r="P374" s="304"/>
      <c r="Q374" s="77">
        <v>0</v>
      </c>
      <c r="R374" s="77">
        <v>2</v>
      </c>
      <c r="S374" s="21">
        <f t="shared" si="45"/>
        <v>2</v>
      </c>
      <c r="T374" s="51">
        <f t="shared" si="42"/>
        <v>0.0070921985815602835</v>
      </c>
    </row>
    <row r="375" spans="1:20" ht="17.25" customHeight="1">
      <c r="A375" s="297"/>
      <c r="B375" s="297"/>
      <c r="C375" s="297"/>
      <c r="D375" s="297"/>
      <c r="E375" s="297"/>
      <c r="F375" s="297"/>
      <c r="G375" s="10"/>
      <c r="O375" s="304" t="s">
        <v>58</v>
      </c>
      <c r="P375" s="304"/>
      <c r="Q375" s="77">
        <v>29</v>
      </c>
      <c r="R375" s="77">
        <v>74</v>
      </c>
      <c r="S375" s="21">
        <f>SUM(Q375:R375)</f>
        <v>103</v>
      </c>
      <c r="T375" s="51">
        <f t="shared" si="42"/>
        <v>0.36524822695035464</v>
      </c>
    </row>
    <row r="376" spans="1:20" ht="24.75" customHeight="1">
      <c r="A376" s="183" t="s">
        <v>138</v>
      </c>
      <c r="B376" s="184"/>
      <c r="C376" s="128" t="s">
        <v>200</v>
      </c>
      <c r="D376" s="128" t="s">
        <v>199</v>
      </c>
      <c r="E376" s="148" t="s">
        <v>51</v>
      </c>
      <c r="F376" s="148" t="s">
        <v>50</v>
      </c>
      <c r="G376" s="10"/>
      <c r="O376" s="324" t="s">
        <v>174</v>
      </c>
      <c r="P376" s="324"/>
      <c r="Q376" s="149">
        <f>SUM(Q352:Q375)</f>
        <v>96</v>
      </c>
      <c r="R376" s="149">
        <f>SUM(R352:R375)</f>
        <v>186</v>
      </c>
      <c r="S376" s="149">
        <f>SUM(S352:S375)</f>
        <v>282</v>
      </c>
      <c r="T376" s="178">
        <f>SUM(T352:T375)</f>
        <v>0.9999999999999998</v>
      </c>
    </row>
    <row r="377" spans="1:7" ht="17.25" customHeight="1">
      <c r="A377" s="186" t="s">
        <v>90</v>
      </c>
      <c r="B377" s="187"/>
      <c r="C377" s="185">
        <v>78</v>
      </c>
      <c r="D377" s="185">
        <v>74</v>
      </c>
      <c r="E377" s="185">
        <f aca="true" t="shared" si="46" ref="E377:E386">SUM(C377:D377)</f>
        <v>152</v>
      </c>
      <c r="F377" s="72">
        <f aca="true" t="shared" si="47" ref="F377:F386">+E377/$E$387</f>
        <v>0.5390070921985816</v>
      </c>
      <c r="G377" s="10"/>
    </row>
    <row r="378" spans="1:20" ht="15.75">
      <c r="A378" s="295" t="s">
        <v>91</v>
      </c>
      <c r="B378" s="296"/>
      <c r="C378" s="16">
        <v>10</v>
      </c>
      <c r="D378" s="16">
        <v>88</v>
      </c>
      <c r="E378" s="16">
        <f t="shared" si="46"/>
        <v>98</v>
      </c>
      <c r="F378" s="72">
        <f t="shared" si="47"/>
        <v>0.3475177304964539</v>
      </c>
      <c r="G378" s="10"/>
      <c r="O378" s="297" t="s">
        <v>209</v>
      </c>
      <c r="P378" s="297"/>
      <c r="Q378" s="297"/>
      <c r="R378" s="297"/>
      <c r="S378" s="297"/>
      <c r="T378" s="297"/>
    </row>
    <row r="379" spans="1:20" ht="14.25" customHeight="1">
      <c r="A379" s="295" t="s">
        <v>92</v>
      </c>
      <c r="B379" s="296"/>
      <c r="C379" s="16">
        <v>1</v>
      </c>
      <c r="D379" s="16">
        <v>10</v>
      </c>
      <c r="E379" s="16">
        <f t="shared" si="46"/>
        <v>11</v>
      </c>
      <c r="F379" s="72">
        <f t="shared" si="47"/>
        <v>0.03900709219858156</v>
      </c>
      <c r="G379" s="10"/>
      <c r="O379" s="297"/>
      <c r="P379" s="297"/>
      <c r="Q379" s="297"/>
      <c r="R379" s="297"/>
      <c r="S379" s="297"/>
      <c r="T379" s="297"/>
    </row>
    <row r="380" spans="1:20" ht="14.25" customHeight="1">
      <c r="A380" s="295" t="s">
        <v>75</v>
      </c>
      <c r="B380" s="296"/>
      <c r="C380" s="16">
        <v>1</v>
      </c>
      <c r="D380" s="16">
        <v>3</v>
      </c>
      <c r="E380" s="16">
        <f t="shared" si="46"/>
        <v>4</v>
      </c>
      <c r="F380" s="72">
        <f t="shared" si="47"/>
        <v>0.014184397163120567</v>
      </c>
      <c r="G380" s="12"/>
      <c r="O380" s="297"/>
      <c r="P380" s="297"/>
      <c r="Q380" s="297"/>
      <c r="R380" s="297"/>
      <c r="S380" s="297"/>
      <c r="T380" s="297"/>
    </row>
    <row r="381" spans="1:20" ht="18.75" customHeight="1">
      <c r="A381" s="295" t="s">
        <v>93</v>
      </c>
      <c r="B381" s="296"/>
      <c r="C381" s="16">
        <v>0</v>
      </c>
      <c r="D381" s="16">
        <v>3</v>
      </c>
      <c r="E381" s="16">
        <f t="shared" si="46"/>
        <v>3</v>
      </c>
      <c r="F381" s="72">
        <f t="shared" si="47"/>
        <v>0.010638297872340425</v>
      </c>
      <c r="O381" s="299"/>
      <c r="P381" s="299"/>
      <c r="Q381" s="299"/>
      <c r="R381" s="299"/>
      <c r="S381" s="299"/>
      <c r="T381" s="299"/>
    </row>
    <row r="382" spans="1:20" ht="25.5">
      <c r="A382" s="295" t="s">
        <v>30</v>
      </c>
      <c r="B382" s="296"/>
      <c r="C382" s="16">
        <v>0</v>
      </c>
      <c r="D382" s="16">
        <v>4</v>
      </c>
      <c r="E382" s="16">
        <f t="shared" si="46"/>
        <v>4</v>
      </c>
      <c r="F382" s="72">
        <f t="shared" si="47"/>
        <v>0.014184397163120567</v>
      </c>
      <c r="H382" s="7"/>
      <c r="O382" s="276" t="s">
        <v>138</v>
      </c>
      <c r="P382" s="277"/>
      <c r="Q382" s="169" t="s">
        <v>200</v>
      </c>
      <c r="R382" s="169" t="s">
        <v>199</v>
      </c>
      <c r="S382" s="149" t="s">
        <v>51</v>
      </c>
      <c r="T382" s="149" t="s">
        <v>50</v>
      </c>
    </row>
    <row r="383" spans="1:20" ht="14.25" customHeight="1">
      <c r="A383" s="295" t="s">
        <v>94</v>
      </c>
      <c r="B383" s="296"/>
      <c r="C383" s="16">
        <v>0</v>
      </c>
      <c r="D383" s="16">
        <v>0</v>
      </c>
      <c r="E383" s="16">
        <f t="shared" si="46"/>
        <v>0</v>
      </c>
      <c r="F383" s="72">
        <f t="shared" si="47"/>
        <v>0</v>
      </c>
      <c r="H383" s="7"/>
      <c r="O383" s="293" t="s">
        <v>90</v>
      </c>
      <c r="P383" s="294"/>
      <c r="Q383" s="50">
        <v>78</v>
      </c>
      <c r="R383" s="50">
        <v>74</v>
      </c>
      <c r="S383" s="50">
        <f>+E377</f>
        <v>152</v>
      </c>
      <c r="T383" s="52">
        <f>+S383/$S$386</f>
        <v>0.5390070921985816</v>
      </c>
    </row>
    <row r="384" spans="1:20" ht="14.25" customHeight="1">
      <c r="A384" s="314" t="s">
        <v>95</v>
      </c>
      <c r="B384" s="315"/>
      <c r="C384" s="16">
        <v>1</v>
      </c>
      <c r="D384" s="16">
        <v>3</v>
      </c>
      <c r="E384" s="16">
        <f t="shared" si="46"/>
        <v>4</v>
      </c>
      <c r="F384" s="72">
        <f t="shared" si="47"/>
        <v>0.014184397163120567</v>
      </c>
      <c r="H384" s="7"/>
      <c r="O384" s="293" t="s">
        <v>139</v>
      </c>
      <c r="P384" s="294"/>
      <c r="Q384" s="50">
        <v>18</v>
      </c>
      <c r="R384" s="50">
        <v>112</v>
      </c>
      <c r="S384" s="50">
        <f>SUM(E378:E385)</f>
        <v>130</v>
      </c>
      <c r="T384" s="52">
        <f>+S384/$S$386</f>
        <v>0.46099290780141844</v>
      </c>
    </row>
    <row r="385" spans="1:20" ht="19.5" customHeight="1">
      <c r="A385" s="295" t="s">
        <v>14</v>
      </c>
      <c r="B385" s="296"/>
      <c r="C385" s="16">
        <v>5</v>
      </c>
      <c r="D385" s="16">
        <v>1</v>
      </c>
      <c r="E385" s="16">
        <f t="shared" si="46"/>
        <v>6</v>
      </c>
      <c r="F385" s="72">
        <f t="shared" si="47"/>
        <v>0.02127659574468085</v>
      </c>
      <c r="G385" s="192"/>
      <c r="H385" s="7"/>
      <c r="O385" s="293" t="s">
        <v>98</v>
      </c>
      <c r="P385" s="294"/>
      <c r="Q385" s="71">
        <v>0</v>
      </c>
      <c r="R385" s="71">
        <v>0</v>
      </c>
      <c r="S385" s="71">
        <v>0</v>
      </c>
      <c r="T385" s="80">
        <v>0</v>
      </c>
    </row>
    <row r="386" spans="1:20" ht="19.5" customHeight="1">
      <c r="A386" s="295" t="s">
        <v>98</v>
      </c>
      <c r="B386" s="296"/>
      <c r="C386" s="16">
        <v>0</v>
      </c>
      <c r="D386" s="16">
        <v>0</v>
      </c>
      <c r="E386" s="16">
        <f t="shared" si="46"/>
        <v>0</v>
      </c>
      <c r="F386" s="72">
        <f t="shared" si="47"/>
        <v>0</v>
      </c>
      <c r="G386" s="192"/>
      <c r="O386" s="276" t="s">
        <v>174</v>
      </c>
      <c r="P386" s="277"/>
      <c r="Q386" s="149">
        <f>SUM(Q383:Q385)</f>
        <v>96</v>
      </c>
      <c r="R386" s="149">
        <f>SUM(R383:R385)</f>
        <v>186</v>
      </c>
      <c r="S386" s="149">
        <f>SUM(S383:S385)</f>
        <v>282</v>
      </c>
      <c r="T386" s="177">
        <f>SUM(T383:T385)</f>
        <v>1</v>
      </c>
    </row>
    <row r="387" spans="1:6" ht="32.25" customHeight="1">
      <c r="A387" s="183" t="s">
        <v>51</v>
      </c>
      <c r="B387" s="184"/>
      <c r="C387" s="188">
        <f>SUM(C377:C386)</f>
        <v>96</v>
      </c>
      <c r="D387" s="188">
        <f>SUM(D377:D386)</f>
        <v>186</v>
      </c>
      <c r="E387" s="188">
        <f>SUM(E377:E386)</f>
        <v>282</v>
      </c>
      <c r="F387" s="177">
        <f>SUM(F377:F386)</f>
        <v>1</v>
      </c>
    </row>
    <row r="388" spans="1:14" ht="14.25" customHeight="1">
      <c r="A388" s="319" t="s">
        <v>137</v>
      </c>
      <c r="B388" s="319"/>
      <c r="C388" s="319"/>
      <c r="D388" s="319"/>
      <c r="E388" s="319"/>
      <c r="F388" s="319"/>
      <c r="J388" s="316"/>
      <c r="K388" s="316"/>
      <c r="L388" s="316"/>
      <c r="M388" s="25"/>
      <c r="N388" s="3"/>
    </row>
    <row r="389" spans="1:13" ht="14.25" customHeight="1">
      <c r="A389" s="320"/>
      <c r="B389" s="320"/>
      <c r="C389" s="320"/>
      <c r="D389" s="320"/>
      <c r="E389" s="320"/>
      <c r="F389" s="320"/>
      <c r="G389" s="181"/>
      <c r="H389" s="181"/>
      <c r="I389" s="181"/>
      <c r="J389" s="316"/>
      <c r="K389" s="316"/>
      <c r="L389" s="316"/>
      <c r="M389" s="25"/>
    </row>
    <row r="390" spans="1:14" ht="14.25" customHeight="1">
      <c r="A390" s="181"/>
      <c r="B390" s="181"/>
      <c r="C390" s="181"/>
      <c r="D390" s="181"/>
      <c r="E390" s="181"/>
      <c r="F390" s="181"/>
      <c r="G390" s="181"/>
      <c r="H390" s="181"/>
      <c r="I390" s="181"/>
      <c r="L390" s="62"/>
      <c r="M390" s="62"/>
      <c r="N390" s="62"/>
    </row>
    <row r="391" spans="1:10" ht="14.25" customHeight="1">
      <c r="A391" s="193"/>
      <c r="B391" s="321" t="s">
        <v>178</v>
      </c>
      <c r="C391" s="321"/>
      <c r="D391" s="321"/>
      <c r="E391" s="321"/>
      <c r="F391" s="321"/>
      <c r="G391" s="321"/>
      <c r="H391" s="321"/>
      <c r="I391" s="321"/>
      <c r="J391" s="7"/>
    </row>
    <row r="392" spans="1:17" ht="14.25" customHeight="1">
      <c r="A392" s="193"/>
      <c r="B392" s="321"/>
      <c r="C392" s="321"/>
      <c r="D392" s="321"/>
      <c r="E392" s="321"/>
      <c r="F392" s="321"/>
      <c r="G392" s="321"/>
      <c r="H392" s="321"/>
      <c r="I392" s="321"/>
      <c r="J392" s="316"/>
      <c r="K392" s="316"/>
      <c r="L392" s="316"/>
      <c r="M392" s="25"/>
      <c r="N392" s="3"/>
      <c r="O392" s="3"/>
      <c r="P392" s="3"/>
      <c r="Q392" s="11"/>
    </row>
    <row r="393" spans="1:17" ht="14.25" customHeight="1">
      <c r="A393" s="323"/>
      <c r="B393" s="323"/>
      <c r="C393" s="323"/>
      <c r="D393" s="103"/>
      <c r="E393" s="103"/>
      <c r="F393" s="104"/>
      <c r="G393" s="105"/>
      <c r="H393" s="7"/>
      <c r="I393" s="7"/>
      <c r="J393" s="316"/>
      <c r="K393" s="316"/>
      <c r="L393" s="316"/>
      <c r="M393" s="25"/>
      <c r="N393" s="3"/>
      <c r="O393" s="3"/>
      <c r="P393" s="3"/>
      <c r="Q393" s="11"/>
    </row>
    <row r="394" spans="1:17" ht="14.25" customHeight="1">
      <c r="A394" s="323"/>
      <c r="B394" s="323"/>
      <c r="C394" s="323"/>
      <c r="D394" s="103"/>
      <c r="E394" s="103"/>
      <c r="F394" s="104"/>
      <c r="G394" s="105"/>
      <c r="H394" s="7"/>
      <c r="I394" s="7"/>
      <c r="J394" s="316"/>
      <c r="K394" s="316"/>
      <c r="L394" s="316"/>
      <c r="M394" s="25"/>
      <c r="N394" s="3"/>
      <c r="O394" s="3"/>
      <c r="P394" s="3"/>
      <c r="Q394" s="11"/>
    </row>
    <row r="395" spans="1:17" ht="14.25" customHeight="1">
      <c r="A395" s="323"/>
      <c r="B395" s="323"/>
      <c r="C395" s="323"/>
      <c r="D395" s="103"/>
      <c r="E395" s="103"/>
      <c r="F395" s="104"/>
      <c r="G395" s="105"/>
      <c r="J395" s="316"/>
      <c r="K395" s="316"/>
      <c r="L395" s="316"/>
      <c r="M395" s="25"/>
      <c r="N395" s="3"/>
      <c r="O395" s="3"/>
      <c r="P395" s="3"/>
      <c r="Q395" s="11"/>
    </row>
    <row r="396" spans="1:17" ht="14.25" customHeight="1">
      <c r="A396" s="323"/>
      <c r="B396" s="323"/>
      <c r="C396" s="323"/>
      <c r="D396" s="103"/>
      <c r="E396" s="103"/>
      <c r="F396" s="104"/>
      <c r="G396" s="105"/>
      <c r="J396" s="43"/>
      <c r="K396" s="43"/>
      <c r="L396" s="43"/>
      <c r="M396" s="25"/>
      <c r="N396" s="3"/>
      <c r="O396" s="3"/>
      <c r="P396" s="3"/>
      <c r="Q396" s="11"/>
    </row>
    <row r="397" spans="1:17" ht="14.25" customHeight="1">
      <c r="A397" s="323"/>
      <c r="B397" s="323"/>
      <c r="C397" s="323"/>
      <c r="D397" s="103"/>
      <c r="E397" s="103"/>
      <c r="F397" s="104"/>
      <c r="G397" s="105"/>
      <c r="J397" s="43"/>
      <c r="K397" s="43"/>
      <c r="L397" s="43"/>
      <c r="M397" s="25"/>
      <c r="N397" s="3"/>
      <c r="O397" s="3"/>
      <c r="P397" s="3"/>
      <c r="Q397" s="11"/>
    </row>
    <row r="398" spans="1:17" ht="14.25" customHeight="1">
      <c r="A398" s="323"/>
      <c r="B398" s="323"/>
      <c r="C398" s="323"/>
      <c r="D398" s="103"/>
      <c r="E398" s="103"/>
      <c r="F398" s="104"/>
      <c r="G398" s="105"/>
      <c r="J398" s="43"/>
      <c r="K398" s="43"/>
      <c r="L398" s="43"/>
      <c r="M398" s="25"/>
      <c r="N398" s="3"/>
      <c r="O398" s="3"/>
      <c r="P398" s="3"/>
      <c r="Q398" s="11"/>
    </row>
    <row r="399" spans="1:17" ht="14.25" customHeight="1">
      <c r="A399" s="323"/>
      <c r="B399" s="323"/>
      <c r="C399" s="323"/>
      <c r="D399" s="103"/>
      <c r="E399" s="103"/>
      <c r="F399" s="104"/>
      <c r="G399" s="105"/>
      <c r="J399" s="43"/>
      <c r="K399" s="43"/>
      <c r="L399" s="43"/>
      <c r="M399" s="25"/>
      <c r="N399" s="3"/>
      <c r="O399" s="3"/>
      <c r="P399" s="3"/>
      <c r="Q399" s="11"/>
    </row>
    <row r="400" spans="1:7" ht="14.25" customHeight="1">
      <c r="A400" s="323"/>
      <c r="B400" s="323"/>
      <c r="C400" s="323"/>
      <c r="D400" s="103"/>
      <c r="E400" s="103"/>
      <c r="F400" s="104"/>
      <c r="G400" s="105"/>
    </row>
    <row r="401" spans="1:17" ht="14.25" customHeight="1">
      <c r="A401" s="323"/>
      <c r="B401" s="323"/>
      <c r="C401" s="323"/>
      <c r="D401" s="103"/>
      <c r="E401" s="103"/>
      <c r="F401" s="104"/>
      <c r="G401" s="105"/>
      <c r="J401" s="43"/>
      <c r="K401" s="43"/>
      <c r="L401" s="43"/>
      <c r="M401" s="25"/>
      <c r="N401" s="3"/>
      <c r="O401" s="3"/>
      <c r="P401" s="3"/>
      <c r="Q401" s="11"/>
    </row>
    <row r="402" spans="1:17" ht="14.25" customHeight="1">
      <c r="A402" s="323"/>
      <c r="B402" s="323"/>
      <c r="C402" s="323"/>
      <c r="D402" s="103"/>
      <c r="E402" s="103"/>
      <c r="F402" s="104"/>
      <c r="G402" s="105"/>
      <c r="J402" s="43"/>
      <c r="K402" s="43"/>
      <c r="L402" s="43"/>
      <c r="M402" s="25"/>
      <c r="N402" s="3"/>
      <c r="O402" s="3"/>
      <c r="P402" s="3"/>
      <c r="Q402" s="11"/>
    </row>
    <row r="403" spans="1:11" ht="14.25" customHeight="1">
      <c r="A403" s="99"/>
      <c r="B403" s="99"/>
      <c r="C403" s="99"/>
      <c r="D403" s="99"/>
      <c r="E403" s="99"/>
      <c r="F403" s="99"/>
      <c r="G403" s="99"/>
      <c r="J403" s="43"/>
      <c r="K403" s="43"/>
    </row>
    <row r="404" spans="1:20" ht="25.5" customHeight="1">
      <c r="A404" s="106"/>
      <c r="B404" s="106"/>
      <c r="C404" s="106"/>
      <c r="D404" s="103"/>
      <c r="E404" s="103"/>
      <c r="F404" s="104"/>
      <c r="G404" s="105"/>
      <c r="J404" s="43"/>
      <c r="K404" s="43"/>
      <c r="N404" s="329" t="s">
        <v>298</v>
      </c>
      <c r="O404" s="329"/>
      <c r="P404" s="329"/>
      <c r="Q404" s="329"/>
      <c r="R404" s="329"/>
      <c r="S404" s="329"/>
      <c r="T404" s="329"/>
    </row>
    <row r="405" spans="1:13" ht="14.25" customHeight="1">
      <c r="A405" s="106"/>
      <c r="B405" s="106"/>
      <c r="C405" s="106"/>
      <c r="D405" s="103"/>
      <c r="E405" s="103"/>
      <c r="F405" s="104"/>
      <c r="G405" s="105"/>
      <c r="J405" s="43"/>
      <c r="K405" s="43"/>
      <c r="L405" s="43"/>
      <c r="M405" s="25"/>
    </row>
    <row r="406" spans="1:7" ht="14.25" customHeight="1">
      <c r="A406" s="106"/>
      <c r="B406" s="106"/>
      <c r="C406" s="106"/>
      <c r="D406" s="103"/>
      <c r="E406" s="103"/>
      <c r="F406" s="104"/>
      <c r="G406" s="105"/>
    </row>
    <row r="407" spans="1:7" ht="14.25" customHeight="1">
      <c r="A407" s="102"/>
      <c r="B407" s="107"/>
      <c r="C407" s="107"/>
      <c r="D407" s="107"/>
      <c r="E407" s="107"/>
      <c r="F407" s="107"/>
      <c r="G407" s="107"/>
    </row>
    <row r="408" spans="1:17" ht="14.25" customHeight="1">
      <c r="A408" s="106"/>
      <c r="B408" s="106"/>
      <c r="C408" s="106"/>
      <c r="D408" s="103"/>
      <c r="E408" s="103"/>
      <c r="F408" s="104"/>
      <c r="G408" s="105"/>
      <c r="J408" s="43"/>
      <c r="K408" s="43"/>
      <c r="L408" s="43"/>
      <c r="M408" s="25"/>
      <c r="N408" s="3"/>
      <c r="O408" s="3"/>
      <c r="P408" s="3"/>
      <c r="Q408" s="11"/>
    </row>
    <row r="409" spans="1:17" ht="14.25" customHeight="1">
      <c r="A409" s="106"/>
      <c r="B409" s="106"/>
      <c r="C409" s="106"/>
      <c r="D409" s="103"/>
      <c r="E409" s="103"/>
      <c r="F409" s="104"/>
      <c r="G409" s="105"/>
      <c r="J409" s="43"/>
      <c r="K409" s="43"/>
      <c r="L409" s="43"/>
      <c r="M409" s="25"/>
      <c r="N409" s="3"/>
      <c r="O409" s="3"/>
      <c r="P409" s="3"/>
      <c r="Q409" s="11"/>
    </row>
    <row r="410" spans="1:17" ht="14.25" customHeight="1">
      <c r="A410" s="106"/>
      <c r="B410" s="106"/>
      <c r="C410" s="106"/>
      <c r="D410" s="103"/>
      <c r="E410" s="103"/>
      <c r="F410" s="104"/>
      <c r="G410" s="105"/>
      <c r="J410" s="43"/>
      <c r="K410" s="43"/>
      <c r="L410" s="43"/>
      <c r="M410" s="25"/>
      <c r="N410" s="3"/>
      <c r="O410" s="3"/>
      <c r="P410" s="3"/>
      <c r="Q410" s="11"/>
    </row>
    <row r="411" spans="1:7" ht="14.25" customHeight="1">
      <c r="A411" s="106"/>
      <c r="B411" s="106"/>
      <c r="C411" s="106"/>
      <c r="D411" s="103"/>
      <c r="E411" s="103"/>
      <c r="F411" s="104"/>
      <c r="G411" s="105"/>
    </row>
    <row r="412" spans="1:7" ht="14.25" customHeight="1">
      <c r="A412" s="106"/>
      <c r="B412" s="106"/>
      <c r="C412" s="106"/>
      <c r="D412" s="103"/>
      <c r="E412" s="103"/>
      <c r="F412" s="104"/>
      <c r="G412" s="105"/>
    </row>
    <row r="413" spans="1:17" ht="14.25" customHeight="1">
      <c r="A413" s="106"/>
      <c r="B413" s="106"/>
      <c r="C413" s="106"/>
      <c r="D413" s="103"/>
      <c r="E413" s="103"/>
      <c r="F413" s="104"/>
      <c r="G413" s="105"/>
      <c r="J413" s="55"/>
      <c r="K413" s="55"/>
      <c r="L413" s="55"/>
      <c r="M413" s="26"/>
      <c r="N413" s="3"/>
      <c r="O413" s="3"/>
      <c r="P413" s="3"/>
      <c r="Q413" s="11"/>
    </row>
    <row r="414" spans="1:17" ht="14.25" customHeight="1">
      <c r="A414" s="106"/>
      <c r="B414" s="106"/>
      <c r="C414" s="106"/>
      <c r="D414" s="103"/>
      <c r="E414" s="103"/>
      <c r="F414" s="104"/>
      <c r="G414" s="105"/>
      <c r="J414" s="55"/>
      <c r="K414" s="55"/>
      <c r="L414" s="55"/>
      <c r="M414" s="26"/>
      <c r="N414" s="3"/>
      <c r="O414" s="3"/>
      <c r="P414" s="3"/>
      <c r="Q414" s="11"/>
    </row>
    <row r="415" spans="1:17" ht="14.25" customHeight="1">
      <c r="A415" s="106"/>
      <c r="B415" s="106"/>
      <c r="C415" s="106"/>
      <c r="D415" s="103"/>
      <c r="E415" s="103"/>
      <c r="F415" s="104"/>
      <c r="G415" s="105"/>
      <c r="J415" s="55"/>
      <c r="K415" s="55"/>
      <c r="L415" s="55"/>
      <c r="M415" s="26"/>
      <c r="N415" s="3"/>
      <c r="O415" s="3"/>
      <c r="P415" s="3"/>
      <c r="Q415" s="11"/>
    </row>
    <row r="416" spans="1:17" ht="14.25" customHeight="1">
      <c r="A416" s="106"/>
      <c r="B416" s="106"/>
      <c r="C416" s="106"/>
      <c r="D416" s="103"/>
      <c r="E416" s="103"/>
      <c r="F416" s="104"/>
      <c r="G416" s="105"/>
      <c r="J416" s="88"/>
      <c r="K416" s="88"/>
      <c r="L416" s="88"/>
      <c r="M416" s="90"/>
      <c r="N416" s="3"/>
      <c r="O416" s="3"/>
      <c r="P416" s="3"/>
      <c r="Q416" s="11"/>
    </row>
    <row r="417" spans="1:17" ht="14.25" customHeight="1">
      <c r="A417" s="106"/>
      <c r="B417" s="106"/>
      <c r="C417" s="106"/>
      <c r="D417" s="103"/>
      <c r="E417" s="103"/>
      <c r="F417" s="104"/>
      <c r="G417" s="105"/>
      <c r="J417" s="88"/>
      <c r="K417" s="88"/>
      <c r="L417" s="88"/>
      <c r="M417" s="90"/>
      <c r="N417" s="3"/>
      <c r="O417" s="3"/>
      <c r="P417" s="3"/>
      <c r="Q417" s="11"/>
    </row>
    <row r="418" spans="1:17" ht="14.25" customHeight="1">
      <c r="A418" s="106"/>
      <c r="B418" s="106"/>
      <c r="C418" s="106"/>
      <c r="D418" s="103"/>
      <c r="E418" s="103"/>
      <c r="F418" s="104"/>
      <c r="G418" s="105"/>
      <c r="J418" s="316"/>
      <c r="K418" s="316"/>
      <c r="L418" s="316"/>
      <c r="M418" s="90"/>
      <c r="N418" s="3"/>
      <c r="O418" s="3"/>
      <c r="P418" s="3"/>
      <c r="Q418" s="11"/>
    </row>
    <row r="419" spans="1:17" ht="3" customHeight="1">
      <c r="A419" s="106"/>
      <c r="B419" s="106"/>
      <c r="C419" s="106"/>
      <c r="D419" s="103"/>
      <c r="E419" s="103"/>
      <c r="F419" s="104"/>
      <c r="G419" s="105"/>
      <c r="J419" s="316"/>
      <c r="K419" s="316"/>
      <c r="L419" s="316"/>
      <c r="M419" s="90"/>
      <c r="N419" s="3"/>
      <c r="O419" s="3"/>
      <c r="P419" s="3"/>
      <c r="Q419" s="11"/>
    </row>
    <row r="420" spans="1:17" ht="14.25" customHeight="1">
      <c r="A420" s="341"/>
      <c r="B420" s="341"/>
      <c r="C420" s="341"/>
      <c r="D420" s="108"/>
      <c r="E420" s="108"/>
      <c r="F420" s="108"/>
      <c r="G420" s="100"/>
      <c r="J420" s="89"/>
      <c r="K420" s="3"/>
      <c r="L420" s="3"/>
      <c r="M420" s="89"/>
      <c r="N420" s="89"/>
      <c r="O420" s="89"/>
      <c r="P420" s="89"/>
      <c r="Q420" s="14"/>
    </row>
    <row r="421" spans="1:7" ht="13.5" customHeight="1">
      <c r="A421" s="340"/>
      <c r="B421" s="340"/>
      <c r="C421" s="340"/>
      <c r="D421" s="101"/>
      <c r="E421" s="101"/>
      <c r="F421" s="101"/>
      <c r="G421" s="109"/>
    </row>
    <row r="422" ht="13.5" customHeight="1"/>
    <row r="423" ht="13.5" customHeight="1"/>
    <row r="437" ht="15.75">
      <c r="D437" s="1" t="s">
        <v>140</v>
      </c>
    </row>
    <row r="442" spans="1:7" ht="15.75">
      <c r="A442" s="7"/>
      <c r="B442" s="7"/>
      <c r="C442" s="7"/>
      <c r="D442" s="7"/>
      <c r="E442" s="7"/>
      <c r="F442" s="7"/>
      <c r="G442" s="7"/>
    </row>
    <row r="443" spans="1:7" ht="15.75">
      <c r="A443" s="110"/>
      <c r="B443" s="94"/>
      <c r="C443" s="94"/>
      <c r="D443" s="94"/>
      <c r="E443" s="94"/>
      <c r="F443" s="7"/>
      <c r="G443" s="7"/>
    </row>
    <row r="444" spans="1:7" ht="15.75">
      <c r="A444" s="13"/>
      <c r="B444" s="93"/>
      <c r="C444" s="3"/>
      <c r="D444" s="3"/>
      <c r="E444" s="11"/>
      <c r="F444" s="7"/>
      <c r="G444" s="7"/>
    </row>
    <row r="445" spans="1:7" ht="15.75">
      <c r="A445" s="13"/>
      <c r="B445" s="93"/>
      <c r="C445" s="3"/>
      <c r="D445" s="3"/>
      <c r="E445" s="11"/>
      <c r="F445" s="7"/>
      <c r="G445" s="7"/>
    </row>
    <row r="446" spans="1:7" ht="15.75">
      <c r="A446" s="13"/>
      <c r="B446" s="93"/>
      <c r="C446" s="3"/>
      <c r="D446" s="3"/>
      <c r="E446" s="11"/>
      <c r="F446" s="7"/>
      <c r="G446" s="7"/>
    </row>
    <row r="447" spans="1:7" ht="15.75">
      <c r="A447" s="13"/>
      <c r="B447" s="93"/>
      <c r="C447" s="3"/>
      <c r="D447" s="3"/>
      <c r="E447" s="11"/>
      <c r="F447" s="7"/>
      <c r="G447" s="7"/>
    </row>
    <row r="448" spans="1:7" ht="15.75">
      <c r="A448" s="13"/>
      <c r="B448" s="93"/>
      <c r="C448" s="3"/>
      <c r="D448" s="3"/>
      <c r="E448" s="11"/>
      <c r="F448" s="7"/>
      <c r="G448" s="7"/>
    </row>
    <row r="449" spans="1:7" ht="15.75">
      <c r="A449" s="13"/>
      <c r="B449" s="93"/>
      <c r="C449" s="3"/>
      <c r="D449" s="3"/>
      <c r="E449" s="11"/>
      <c r="F449" s="7"/>
      <c r="G449" s="7"/>
    </row>
    <row r="450" spans="1:7" ht="15.75">
      <c r="A450" s="13"/>
      <c r="B450" s="93"/>
      <c r="C450" s="3"/>
      <c r="D450" s="3"/>
      <c r="E450" s="11"/>
      <c r="F450" s="7"/>
      <c r="G450" s="7"/>
    </row>
    <row r="451" spans="1:7" ht="15.75">
      <c r="A451" s="13"/>
      <c r="B451" s="93"/>
      <c r="C451" s="3"/>
      <c r="D451" s="3"/>
      <c r="E451" s="11"/>
      <c r="F451" s="7"/>
      <c r="G451" s="7"/>
    </row>
    <row r="452" spans="1:7" ht="15.75">
      <c r="A452" s="13"/>
      <c r="B452" s="93"/>
      <c r="C452" s="3"/>
      <c r="D452" s="3"/>
      <c r="E452" s="11"/>
      <c r="F452" s="7"/>
      <c r="G452" s="7"/>
    </row>
    <row r="453" spans="1:7" ht="15.75">
      <c r="A453" s="13"/>
      <c r="B453" s="93"/>
      <c r="C453" s="3"/>
      <c r="D453" s="3"/>
      <c r="E453" s="11"/>
      <c r="F453" s="7"/>
      <c r="G453" s="7"/>
    </row>
    <row r="454" spans="1:7" ht="15.75">
      <c r="A454" s="13"/>
      <c r="B454" s="93"/>
      <c r="C454" s="3"/>
      <c r="D454" s="3"/>
      <c r="E454" s="11"/>
      <c r="F454" s="7"/>
      <c r="G454" s="7"/>
    </row>
    <row r="455" spans="1:7" ht="15.75">
      <c r="A455" s="13"/>
      <c r="B455" s="93"/>
      <c r="C455" s="3"/>
      <c r="D455" s="3"/>
      <c r="E455" s="11"/>
      <c r="F455" s="7"/>
      <c r="G455" s="7"/>
    </row>
    <row r="456" spans="1:7" ht="15.75">
      <c r="A456" s="13"/>
      <c r="B456" s="93"/>
      <c r="C456" s="3"/>
      <c r="D456" s="3"/>
      <c r="E456" s="11"/>
      <c r="F456" s="7"/>
      <c r="G456" s="7"/>
    </row>
    <row r="457" spans="1:7" ht="15.75">
      <c r="A457" s="13"/>
      <c r="B457" s="93"/>
      <c r="C457" s="3"/>
      <c r="D457" s="3"/>
      <c r="E457" s="11"/>
      <c r="F457" s="7"/>
      <c r="G457" s="7"/>
    </row>
    <row r="458" spans="1:7" ht="15.75">
      <c r="A458" s="13"/>
      <c r="B458" s="93"/>
      <c r="C458" s="3"/>
      <c r="D458" s="3"/>
      <c r="E458" s="11"/>
      <c r="F458" s="7"/>
      <c r="G458" s="7"/>
    </row>
    <row r="459" spans="1:7" ht="15.75">
      <c r="A459" s="13"/>
      <c r="B459" s="93"/>
      <c r="C459" s="3"/>
      <c r="D459" s="3"/>
      <c r="E459" s="11"/>
      <c r="F459" s="7"/>
      <c r="G459" s="7"/>
    </row>
    <row r="460" spans="1:7" ht="15.75">
      <c r="A460" s="13"/>
      <c r="B460" s="93"/>
      <c r="C460" s="3"/>
      <c r="D460" s="3"/>
      <c r="E460" s="11"/>
      <c r="F460" s="7"/>
      <c r="G460" s="7"/>
    </row>
    <row r="461" spans="1:7" ht="15.75">
      <c r="A461" s="13"/>
      <c r="B461" s="25"/>
      <c r="C461" s="3"/>
      <c r="D461" s="3"/>
      <c r="E461" s="11"/>
      <c r="F461" s="7"/>
      <c r="G461" s="7"/>
    </row>
    <row r="462" spans="1:7" ht="15.75">
      <c r="A462" s="13"/>
      <c r="B462" s="25"/>
      <c r="C462" s="3"/>
      <c r="D462" s="3"/>
      <c r="E462" s="11"/>
      <c r="F462" s="7"/>
      <c r="G462" s="7"/>
    </row>
    <row r="463" spans="1:7" ht="15.75">
      <c r="A463" s="13"/>
      <c r="B463" s="25"/>
      <c r="C463" s="3"/>
      <c r="D463" s="3"/>
      <c r="E463" s="11"/>
      <c r="F463" s="7"/>
      <c r="G463" s="7"/>
    </row>
    <row r="464" spans="1:7" ht="15.75">
      <c r="A464" s="13"/>
      <c r="B464" s="25"/>
      <c r="C464" s="3"/>
      <c r="D464" s="3"/>
      <c r="E464" s="11"/>
      <c r="F464" s="7"/>
      <c r="G464" s="7"/>
    </row>
    <row r="465" spans="1:7" ht="15.75">
      <c r="A465" s="13"/>
      <c r="B465" s="25"/>
      <c r="C465" s="3"/>
      <c r="D465" s="3"/>
      <c r="E465" s="11"/>
      <c r="F465" s="7"/>
      <c r="G465" s="7"/>
    </row>
    <row r="466" spans="1:7" ht="15.75">
      <c r="A466" s="13"/>
      <c r="B466" s="25"/>
      <c r="C466" s="3"/>
      <c r="D466" s="3"/>
      <c r="E466" s="11"/>
      <c r="F466" s="7"/>
      <c r="G466" s="7"/>
    </row>
    <row r="467" spans="1:7" ht="15.75">
      <c r="A467" s="13"/>
      <c r="B467" s="25"/>
      <c r="C467" s="3"/>
      <c r="D467" s="3"/>
      <c r="E467" s="11"/>
      <c r="F467" s="7"/>
      <c r="G467" s="7"/>
    </row>
    <row r="468" spans="1:7" ht="15.75">
      <c r="A468" s="13"/>
      <c r="B468" s="25"/>
      <c r="C468" s="3"/>
      <c r="D468" s="3"/>
      <c r="E468" s="11"/>
      <c r="F468" s="7"/>
      <c r="G468" s="7"/>
    </row>
    <row r="469" spans="1:7" ht="15.75">
      <c r="A469" s="44"/>
      <c r="B469" s="15"/>
      <c r="C469" s="15"/>
      <c r="D469" s="15"/>
      <c r="E469" s="45"/>
      <c r="F469" s="7"/>
      <c r="G469" s="7"/>
    </row>
    <row r="470" spans="1:7" ht="15.75">
      <c r="A470" s="7"/>
      <c r="B470" s="7"/>
      <c r="C470" s="7"/>
      <c r="D470" s="7"/>
      <c r="E470" s="7"/>
      <c r="F470" s="7"/>
      <c r="G470" s="7"/>
    </row>
  </sheetData>
  <sheetProtection/>
  <mergeCells count="276">
    <mergeCell ref="O352:P352"/>
    <mergeCell ref="O360:P360"/>
    <mergeCell ref="O363:P363"/>
    <mergeCell ref="O359:P359"/>
    <mergeCell ref="G373:I373"/>
    <mergeCell ref="O362:P362"/>
    <mergeCell ref="O364:P364"/>
    <mergeCell ref="O365:P365"/>
    <mergeCell ref="G371:I371"/>
    <mergeCell ref="G369:I369"/>
    <mergeCell ref="G372:I372"/>
    <mergeCell ref="O356:P356"/>
    <mergeCell ref="G356:I356"/>
    <mergeCell ref="G358:I358"/>
    <mergeCell ref="O361:P361"/>
    <mergeCell ref="O353:P353"/>
    <mergeCell ref="O366:P366"/>
    <mergeCell ref="G354:I354"/>
    <mergeCell ref="G366:I366"/>
    <mergeCell ref="G365:I365"/>
    <mergeCell ref="O357:P357"/>
    <mergeCell ref="A116:T116"/>
    <mergeCell ref="Q156:T156"/>
    <mergeCell ref="H328:I328"/>
    <mergeCell ref="H329:I329"/>
    <mergeCell ref="A154:P154"/>
    <mergeCell ref="O351:P351"/>
    <mergeCell ref="G351:I351"/>
    <mergeCell ref="M151:N151"/>
    <mergeCell ref="A117:T117"/>
    <mergeCell ref="M285:P285"/>
    <mergeCell ref="O347:U349"/>
    <mergeCell ref="M290:P290"/>
    <mergeCell ref="M291:T291"/>
    <mergeCell ref="A345:T345"/>
    <mergeCell ref="A334:B334"/>
    <mergeCell ref="A118:T118"/>
    <mergeCell ref="E156:G156"/>
    <mergeCell ref="H156:J156"/>
    <mergeCell ref="K156:M156"/>
    <mergeCell ref="N156:P156"/>
    <mergeCell ref="B126:D126"/>
    <mergeCell ref="N126:P126"/>
    <mergeCell ref="A126:A127"/>
    <mergeCell ref="A125:E125"/>
    <mergeCell ref="E126:G126"/>
    <mergeCell ref="A119:T119"/>
    <mergeCell ref="A156:A157"/>
    <mergeCell ref="A121:T121"/>
    <mergeCell ref="K126:M126"/>
    <mergeCell ref="M152:S152"/>
    <mergeCell ref="H126:J126"/>
    <mergeCell ref="A142:C142"/>
    <mergeCell ref="B156:D156"/>
    <mergeCell ref="A226:H227"/>
    <mergeCell ref="B198:E198"/>
    <mergeCell ref="A209:E210"/>
    <mergeCell ref="J418:L418"/>
    <mergeCell ref="K238:N240"/>
    <mergeCell ref="A243:D243"/>
    <mergeCell ref="A242:D242"/>
    <mergeCell ref="A230:D230"/>
    <mergeCell ref="A234:D234"/>
    <mergeCell ref="A235:D235"/>
    <mergeCell ref="A231:D231"/>
    <mergeCell ref="H222:J222"/>
    <mergeCell ref="K242:L242"/>
    <mergeCell ref="A198:A199"/>
    <mergeCell ref="F198:I198"/>
    <mergeCell ref="A240:D240"/>
    <mergeCell ref="J198:M198"/>
    <mergeCell ref="H217:J217"/>
    <mergeCell ref="H213:J213"/>
    <mergeCell ref="N210:R211"/>
    <mergeCell ref="O198:Q198"/>
    <mergeCell ref="A239:D239"/>
    <mergeCell ref="A308:B308"/>
    <mergeCell ref="A319:B319"/>
    <mergeCell ref="A421:C421"/>
    <mergeCell ref="J388:L388"/>
    <mergeCell ref="A420:C420"/>
    <mergeCell ref="J419:L419"/>
    <mergeCell ref="A324:F324"/>
    <mergeCell ref="G362:I362"/>
    <mergeCell ref="H325:M326"/>
    <mergeCell ref="M279:P279"/>
    <mergeCell ref="K243:L243"/>
    <mergeCell ref="A322:F323"/>
    <mergeCell ref="A244:D244"/>
    <mergeCell ref="A247:D247"/>
    <mergeCell ref="A305:F306"/>
    <mergeCell ref="A245:D245"/>
    <mergeCell ref="A256:A257"/>
    <mergeCell ref="H330:I330"/>
    <mergeCell ref="A335:B335"/>
    <mergeCell ref="A328:B328"/>
    <mergeCell ref="A316:B316"/>
    <mergeCell ref="A320:B320"/>
    <mergeCell ref="A329:B329"/>
    <mergeCell ref="K249:L249"/>
    <mergeCell ref="A275:T275"/>
    <mergeCell ref="I261:J261"/>
    <mergeCell ref="N404:T404"/>
    <mergeCell ref="A248:D248"/>
    <mergeCell ref="A250:D250"/>
    <mergeCell ref="K248:L248"/>
    <mergeCell ref="O384:P384"/>
    <mergeCell ref="J393:L393"/>
    <mergeCell ref="A251:D251"/>
    <mergeCell ref="A313:B313"/>
    <mergeCell ref="J394:L394"/>
    <mergeCell ref="J395:L395"/>
    <mergeCell ref="I260:J260"/>
    <mergeCell ref="I259:J259"/>
    <mergeCell ref="A253:E255"/>
    <mergeCell ref="A249:D249"/>
    <mergeCell ref="A340:F341"/>
    <mergeCell ref="A339:B339"/>
    <mergeCell ref="A336:B336"/>
    <mergeCell ref="A317:B317"/>
    <mergeCell ref="A330:B330"/>
    <mergeCell ref="A337:B337"/>
    <mergeCell ref="A318:B318"/>
    <mergeCell ref="A332:B332"/>
    <mergeCell ref="A321:B321"/>
    <mergeCell ref="A325:F326"/>
    <mergeCell ref="O385:P385"/>
    <mergeCell ref="O386:P386"/>
    <mergeCell ref="K244:L244"/>
    <mergeCell ref="K245:L245"/>
    <mergeCell ref="A314:B314"/>
    <mergeCell ref="A315:B315"/>
    <mergeCell ref="H289:J289"/>
    <mergeCell ref="H280:I280"/>
    <mergeCell ref="I258:J258"/>
    <mergeCell ref="I270:J270"/>
    <mergeCell ref="A312:B312"/>
    <mergeCell ref="A310:B310"/>
    <mergeCell ref="K247:L247"/>
    <mergeCell ref="K246:L246"/>
    <mergeCell ref="A246:D246"/>
    <mergeCell ref="A311:B311"/>
    <mergeCell ref="M277:T277"/>
    <mergeCell ref="M281:P281"/>
    <mergeCell ref="M287:P287"/>
    <mergeCell ref="M288:P288"/>
    <mergeCell ref="M292:T293"/>
    <mergeCell ref="A277:E277"/>
    <mergeCell ref="F292:G292"/>
    <mergeCell ref="A347:E349"/>
    <mergeCell ref="A402:C402"/>
    <mergeCell ref="A401:C401"/>
    <mergeCell ref="A393:C393"/>
    <mergeCell ref="A394:C394"/>
    <mergeCell ref="A395:C395"/>
    <mergeCell ref="A399:C399"/>
    <mergeCell ref="A397:C397"/>
    <mergeCell ref="A398:C398"/>
    <mergeCell ref="A400:C400"/>
    <mergeCell ref="A396:C396"/>
    <mergeCell ref="A386:B386"/>
    <mergeCell ref="A384:B384"/>
    <mergeCell ref="J392:L392"/>
    <mergeCell ref="J389:L389"/>
    <mergeCell ref="H333:I333"/>
    <mergeCell ref="A385:B385"/>
    <mergeCell ref="A388:F389"/>
    <mergeCell ref="G368:I368"/>
    <mergeCell ref="B391:I392"/>
    <mergeCell ref="A333:B333"/>
    <mergeCell ref="A342:F342"/>
    <mergeCell ref="G367:I367"/>
    <mergeCell ref="A123:S124"/>
    <mergeCell ref="M153:S153"/>
    <mergeCell ref="M142:P142"/>
    <mergeCell ref="G370:I370"/>
    <mergeCell ref="O141:S141"/>
    <mergeCell ref="O367:P367"/>
    <mergeCell ref="A380:B380"/>
    <mergeCell ref="Q126:S126"/>
    <mergeCell ref="A152:C152"/>
    <mergeCell ref="M146:N146"/>
    <mergeCell ref="M147:N147"/>
    <mergeCell ref="M148:N148"/>
    <mergeCell ref="M149:N149"/>
    <mergeCell ref="M150:N150"/>
    <mergeCell ref="A144:C144"/>
    <mergeCell ref="A143:C143"/>
    <mergeCell ref="M143:R143"/>
    <mergeCell ref="O374:P374"/>
    <mergeCell ref="O368:P368"/>
    <mergeCell ref="O369:P369"/>
    <mergeCell ref="O370:P370"/>
    <mergeCell ref="O371:P371"/>
    <mergeCell ref="O372:P372"/>
    <mergeCell ref="O373:P373"/>
    <mergeCell ref="A378:B378"/>
    <mergeCell ref="A373:F375"/>
    <mergeCell ref="A379:B379"/>
    <mergeCell ref="A381:B381"/>
    <mergeCell ref="A383:B383"/>
    <mergeCell ref="A382:B382"/>
    <mergeCell ref="L236:R236"/>
    <mergeCell ref="H334:I334"/>
    <mergeCell ref="O378:T381"/>
    <mergeCell ref="O375:P375"/>
    <mergeCell ref="O376:P376"/>
    <mergeCell ref="O382:P382"/>
    <mergeCell ref="O383:P383"/>
    <mergeCell ref="A241:D241"/>
    <mergeCell ref="A238:D238"/>
    <mergeCell ref="A237:D237"/>
    <mergeCell ref="A236:D236"/>
    <mergeCell ref="M283:P283"/>
    <mergeCell ref="M284:P284"/>
    <mergeCell ref="I262:J262"/>
    <mergeCell ref="A331:B331"/>
    <mergeCell ref="M289:P289"/>
    <mergeCell ref="O354:P354"/>
    <mergeCell ref="O355:P355"/>
    <mergeCell ref="B256:B257"/>
    <mergeCell ref="C256:C257"/>
    <mergeCell ref="D256:D257"/>
    <mergeCell ref="E256:E257"/>
    <mergeCell ref="G347:M349"/>
    <mergeCell ref="A309:B309"/>
    <mergeCell ref="M280:P280"/>
    <mergeCell ref="M282:P282"/>
    <mergeCell ref="A338:B338"/>
    <mergeCell ref="M286:P286"/>
    <mergeCell ref="G364:I364"/>
    <mergeCell ref="G355:I355"/>
    <mergeCell ref="G357:I357"/>
    <mergeCell ref="G359:I359"/>
    <mergeCell ref="G360:I360"/>
    <mergeCell ref="G361:I361"/>
    <mergeCell ref="G363:I363"/>
    <mergeCell ref="S254:S255"/>
    <mergeCell ref="S265:S266"/>
    <mergeCell ref="I271:J271"/>
    <mergeCell ref="I272:J272"/>
    <mergeCell ref="I257:J257"/>
    <mergeCell ref="I256:J256"/>
    <mergeCell ref="I273:J273"/>
    <mergeCell ref="I265:J266"/>
    <mergeCell ref="N265:Q265"/>
    <mergeCell ref="G353:I353"/>
    <mergeCell ref="I267:J267"/>
    <mergeCell ref="I268:J268"/>
    <mergeCell ref="I269:J269"/>
    <mergeCell ref="G352:I352"/>
    <mergeCell ref="H331:I331"/>
    <mergeCell ref="H284:J284"/>
    <mergeCell ref="O358:P358"/>
    <mergeCell ref="M144:N145"/>
    <mergeCell ref="O144:P144"/>
    <mergeCell ref="Q144:R144"/>
    <mergeCell ref="I253:S253"/>
    <mergeCell ref="K265:M265"/>
    <mergeCell ref="I264:T264"/>
    <mergeCell ref="I254:J255"/>
    <mergeCell ref="K254:L254"/>
    <mergeCell ref="M254:P254"/>
    <mergeCell ref="R254:R255"/>
    <mergeCell ref="T265:T266"/>
    <mergeCell ref="J187:M187"/>
    <mergeCell ref="F187:I187"/>
    <mergeCell ref="A197:M197"/>
    <mergeCell ref="B187:E187"/>
    <mergeCell ref="R198:R199"/>
    <mergeCell ref="A185:M185"/>
    <mergeCell ref="A196:T196"/>
    <mergeCell ref="A229:D229"/>
    <mergeCell ref="A233:D233"/>
    <mergeCell ref="A187:A188"/>
    <mergeCell ref="A232:D232"/>
  </mergeCells>
  <conditionalFormatting sqref="S158:S182">
    <cfRule type="cellIs" priority="1" dxfId="0" operator="greaterThan">
      <formula>20</formula>
    </cfRule>
  </conditionalFormatting>
  <printOptions horizontalCentered="1" verticalCentered="1"/>
  <pageMargins left="0.1968503937007874" right="0.1968503937007874" top="0.11811023622047245" bottom="0.1968503937007874" header="0.15748031496062992" footer="0"/>
  <pageSetup horizontalDpi="600" verticalDpi="600" orientation="portrait" paperSize="9" scale="64" r:id="rId2"/>
  <headerFooter>
    <oddFooter>&amp;L&amp;8Fuente: Sistema de Registro de Feminicidio y Tentativa de feminicidioElaboración: Unidad de Generación de Inflormación y Gestión del Conocimiento - Programa Nacional Contra la Violencia Familiar y Sexual&amp;R&amp;8Pág. &amp;P</oddFooter>
  </headerFooter>
  <rowBreaks count="3" manualBreakCount="3">
    <brk id="194" max="20" man="1"/>
    <brk id="274" max="20" man="1"/>
    <brk id="343" max="20" man="1"/>
  </rowBreaks>
  <ignoredErrors>
    <ignoredError sqref="I2 G4 I4 G6 I6 G8 I8 G10 I10 G12 I12 G14 I14 G16 I16 G18 I18 G20 I20 G22 I22 G24 I24 G26 I26 G28 I28 G30 I30 G32 I32 G34 I34 G36 I36 G38 I38 G40 I40 G42 I42 G44 I44 G46 I46 G48 I48" numberStoredAsText="1"/>
    <ignoredError sqref="L14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Ronald Pablo Ocrospoma Sarasi</cp:lastModifiedBy>
  <cp:lastPrinted>2014-09-10T17:38:13Z</cp:lastPrinted>
  <dcterms:created xsi:type="dcterms:W3CDTF">2009-03-30T18:49:07Z</dcterms:created>
  <dcterms:modified xsi:type="dcterms:W3CDTF">2015-01-26T16:37:13Z</dcterms:modified>
  <cp:category/>
  <cp:version/>
  <cp:contentType/>
  <cp:contentStatus/>
</cp:coreProperties>
</file>