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tabRatio="645" activeTab="0"/>
  </bookViews>
  <sheets>
    <sheet name="CEM"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 localSheetId="0">#REF!</definedName>
    <definedName name="A">#REF!</definedName>
    <definedName name="AB" localSheetId="0">#REF!</definedName>
    <definedName name="AB">#REF!</definedName>
    <definedName name="ABAN" localSheetId="0">#REF!</definedName>
    <definedName name="ABAN">#REF!</definedName>
    <definedName name="ABANCAY" localSheetId="0">#REF!</definedName>
    <definedName name="ABANCAY">#REF!</definedName>
    <definedName name="AMES" localSheetId="0">'[4]Base 2012'!$E$1</definedName>
    <definedName name="AMES">'[4]Base 2012'!$E$1</definedName>
    <definedName name="AÑO" localSheetId="0">#REF!</definedName>
    <definedName name="AÑO">#REF!</definedName>
    <definedName name="AÑOS" localSheetId="0">#REF!</definedName>
    <definedName name="AÑOS">#REF!</definedName>
    <definedName name="_xlnm.Print_Area" localSheetId="0">'CEM'!$A$1:$Q$290</definedName>
    <definedName name="AUTORIA" localSheetId="0">#REF!</definedName>
    <definedName name="AUTORIA">#REF!</definedName>
    <definedName name="CEM" localSheetId="0">#REF!</definedName>
    <definedName name="CEM">#REF!</definedName>
    <definedName name="conocimiento_caso" localSheetId="0">#REF!</definedName>
    <definedName name="conocimiento_caso">#REF!</definedName>
    <definedName name="D" localSheetId="0">#REF!</definedName>
    <definedName name="D">#REF!</definedName>
    <definedName name="DE" localSheetId="0">#REF!</definedName>
    <definedName name="DE">#REF!</definedName>
    <definedName name="DEPA" localSheetId="0">#REF!</definedName>
    <definedName name="DEPA">#REF!</definedName>
    <definedName name="dia" localSheetId="0">#REF!</definedName>
    <definedName name="dia">#REF!</definedName>
    <definedName name="DIST" localSheetId="0">'[5]Casos'!#REF!</definedName>
    <definedName name="DIST">'[1]Casos'!#REF!</definedName>
    <definedName name="DISTRITO" localSheetId="0">#REF!</definedName>
    <definedName name="DISTRITO">#REF!</definedName>
    <definedName name="DPTO" localSheetId="0">#REF!</definedName>
    <definedName name="DPTO">'[1]Casos'!#REF!</definedName>
    <definedName name="DR" localSheetId="0">#REF!</definedName>
    <definedName name="DR">#REF!</definedName>
    <definedName name="E" localSheetId="0">#REF!</definedName>
    <definedName name="E">#REF!</definedName>
    <definedName name="GÉNERO" localSheetId="0">#REF!</definedName>
    <definedName name="GÉNERO">#REF!</definedName>
    <definedName name="genero1" localSheetId="0">#REF!</definedName>
    <definedName name="genero1">#REF!</definedName>
    <definedName name="GENRO" localSheetId="0">#REF!</definedName>
    <definedName name="GENRO">#REF!</definedName>
    <definedName name="GENRO21" localSheetId="0">#REF!</definedName>
    <definedName name="GENRO21">#REF!</definedName>
    <definedName name="GGGGG" localSheetId="0">'[6]Base 2012'!$B$1</definedName>
    <definedName name="GGGGG">'[6]Base 2012'!$B$1</definedName>
    <definedName name="GGGGGGGGGG" localSheetId="0">'[6]Base 2012'!$D$1</definedName>
    <definedName name="GGGGGGGGGG">'[6]Base 2012'!$D$1</definedName>
    <definedName name="GRADO" localSheetId="0">#REF!</definedName>
    <definedName name="GRADO">#REF!</definedName>
    <definedName name="HIJOS" localSheetId="0">#REF!</definedName>
    <definedName name="HIJOS">#REF!</definedName>
    <definedName name="HOMICIDIO" localSheetId="0">#REF!</definedName>
    <definedName name="HOMICIDIO">#REF!</definedName>
    <definedName name="HOMICIDIO1" localSheetId="0">#REF!</definedName>
    <definedName name="HOMICIDIO1">#REF!</definedName>
    <definedName name="J" localSheetId="0">'[7]Casos'!#REF!</definedName>
    <definedName name="J">'[2]Casos'!#REF!</definedName>
    <definedName name="LABOR" localSheetId="0">#REF!</definedName>
    <definedName name="LABOR">#REF!</definedName>
    <definedName name="LUGAR" localSheetId="0">#REF!</definedName>
    <definedName name="LUGAR">#REF!</definedName>
    <definedName name="Marca_temporal" localSheetId="0">#REF!</definedName>
    <definedName name="Marca_temporal">#REF!</definedName>
    <definedName name="MEDIDAS" localSheetId="0">#REF!</definedName>
    <definedName name="MEDIDAS">#REF!</definedName>
    <definedName name="MES" localSheetId="0">#REF!</definedName>
    <definedName name="MES">#REF!</definedName>
    <definedName name="N" localSheetId="0">#REF!</definedName>
    <definedName name="N">#REF!</definedName>
    <definedName name="NDDDSFDSF" localSheetId="0">#REF!</definedName>
    <definedName name="NDDDSFDSF">#REF!</definedName>
    <definedName name="Nro_de_oficio" localSheetId="0">#REF!</definedName>
    <definedName name="Nro_de_oficio">#REF!</definedName>
    <definedName name="OK">#REF!</definedName>
    <definedName name="PROV" localSheetId="0">#REF!</definedName>
    <definedName name="PROV">'[1]Casos'!#REF!</definedName>
    <definedName name="PROVINCIA" localSheetId="0">#REF!</definedName>
    <definedName name="PROVINCIA">#REF!</definedName>
    <definedName name="RESPUESTA" localSheetId="0">#REF!</definedName>
    <definedName name="RESPUESTA">#REF!</definedName>
    <definedName name="S" localSheetId="0">#REF!</definedName>
    <definedName name="S">#REF!</definedName>
    <definedName name="SEXO" localSheetId="0">#REF!</definedName>
    <definedName name="SEXO">#REF!</definedName>
    <definedName name="SITUACION" localSheetId="0">#REF!</definedName>
    <definedName name="SITUACION">#REF!</definedName>
    <definedName name="Tabla1" localSheetId="0">#REF!</definedName>
    <definedName name="Tabla1">#REF!</definedName>
    <definedName name="VINCULO" localSheetId="0">#REF!</definedName>
    <definedName name="VINCULO">#REF!</definedName>
    <definedName name="VINCULO_A" localSheetId="0">#REF!</definedName>
    <definedName name="VINCULO_A">#REF!</definedName>
    <definedName name="XX" localSheetId="0">'[8]Casos'!#REF!</definedName>
    <definedName name="XX">'[8]Casos'!#REF!</definedName>
    <definedName name="ZONA" localSheetId="0">#REF!</definedName>
    <definedName name="ZONA">'[1]Casos'!#REF!</definedName>
  </definedNames>
  <calcPr fullCalcOnLoad="1"/>
</workbook>
</file>

<file path=xl/sharedStrings.xml><?xml version="1.0" encoding="utf-8"?>
<sst xmlns="http://schemas.openxmlformats.org/spreadsheetml/2006/main" count="384" uniqueCount="224">
  <si>
    <t xml:space="preserve">Mes </t>
  </si>
  <si>
    <t>Total</t>
  </si>
  <si>
    <t>0-17 años</t>
  </si>
  <si>
    <t>60 + años</t>
  </si>
  <si>
    <t>Ene</t>
  </si>
  <si>
    <t>Feb</t>
  </si>
  <si>
    <t>Mar</t>
  </si>
  <si>
    <t>Abr</t>
  </si>
  <si>
    <t>May</t>
  </si>
  <si>
    <t>Jun</t>
  </si>
  <si>
    <t>Jul</t>
  </si>
  <si>
    <t>Ago</t>
  </si>
  <si>
    <t>Set</t>
  </si>
  <si>
    <t>Oct</t>
  </si>
  <si>
    <t>Nov</t>
  </si>
  <si>
    <t>Dic</t>
  </si>
  <si>
    <t>%</t>
  </si>
  <si>
    <t>Moderado</t>
  </si>
  <si>
    <t>Admisión</t>
  </si>
  <si>
    <t>Psicología</t>
  </si>
  <si>
    <t>Social</t>
  </si>
  <si>
    <t>Leve</t>
  </si>
  <si>
    <t>Mujer</t>
  </si>
  <si>
    <t>Hombre</t>
  </si>
  <si>
    <t>Variación %</t>
  </si>
  <si>
    <t>Tipo de Violencia</t>
  </si>
  <si>
    <t>PROGRAMA NACIONAL CONTRA LA VIOLENCIA FAMILIAR Y SEXUAL</t>
  </si>
  <si>
    <t>Enero</t>
  </si>
  <si>
    <t>Febrero</t>
  </si>
  <si>
    <t>Marzo</t>
  </si>
  <si>
    <t>Abril</t>
  </si>
  <si>
    <t>Mayo</t>
  </si>
  <si>
    <t>Junio</t>
  </si>
  <si>
    <t>Julio</t>
  </si>
  <si>
    <t>Agosto</t>
  </si>
  <si>
    <t>Octubre</t>
  </si>
  <si>
    <t>Noviembre</t>
  </si>
  <si>
    <t>Diciembre</t>
  </si>
  <si>
    <t>Adolescentes</t>
  </si>
  <si>
    <t>Adultos/as</t>
  </si>
  <si>
    <t>Niños y niñas</t>
  </si>
  <si>
    <t>Casos atendidos por meses y tipo de violencia</t>
  </si>
  <si>
    <t>Económica o patrimonial</t>
  </si>
  <si>
    <t>Psicológica</t>
  </si>
  <si>
    <t>Física</t>
  </si>
  <si>
    <t>Sexual</t>
  </si>
  <si>
    <t>Violación sexual</t>
  </si>
  <si>
    <t>Amazonas</t>
  </si>
  <si>
    <t>Ancash</t>
  </si>
  <si>
    <t>Apurimac</t>
  </si>
  <si>
    <t>Arequipa</t>
  </si>
  <si>
    <t>Ayacucho</t>
  </si>
  <si>
    <t>Cajamarca</t>
  </si>
  <si>
    <t>Callao</t>
  </si>
  <si>
    <t>Cusco</t>
  </si>
  <si>
    <t>Huancavelica</t>
  </si>
  <si>
    <t>Huanuco</t>
  </si>
  <si>
    <t>Ica</t>
  </si>
  <si>
    <t>Junin</t>
  </si>
  <si>
    <t>La Libertad</t>
  </si>
  <si>
    <t>Lambayeque</t>
  </si>
  <si>
    <t>Loreto</t>
  </si>
  <si>
    <t>Madre De Dios</t>
  </si>
  <si>
    <t>Moquegua</t>
  </si>
  <si>
    <t>Pasco</t>
  </si>
  <si>
    <t>Piura</t>
  </si>
  <si>
    <t>Puno</t>
  </si>
  <si>
    <t>San Martin</t>
  </si>
  <si>
    <t>Tacna</t>
  </si>
  <si>
    <t>Tumbes</t>
  </si>
  <si>
    <t>Ucayali</t>
  </si>
  <si>
    <t>No especifica</t>
  </si>
  <si>
    <t>Si</t>
  </si>
  <si>
    <t>No</t>
  </si>
  <si>
    <t>Sin información</t>
  </si>
  <si>
    <t>Setiembre</t>
  </si>
  <si>
    <t>Lima</t>
  </si>
  <si>
    <r>
      <t>CASOS ATENDIDOS</t>
    </r>
    <r>
      <rPr>
        <b/>
        <sz val="17"/>
        <color indexed="9"/>
        <rFont val="Arial"/>
        <family val="2"/>
      </rPr>
      <t xml:space="preserve"> A PERSONAS AFECTADAS POR HECHOS DE VIOLENCIA CONTRA LAS MUJERES, LOS INTEGRANTES </t>
    </r>
  </si>
  <si>
    <t>DEL GRUPO FAMILIAR Y PERSONAS AFECTADAS POR VIOLENCIA SEXUAL EN LOS CEM A NIVEL NACIONAL</t>
  </si>
  <si>
    <r>
      <t xml:space="preserve">POBLACIÓN TOTAL </t>
    </r>
    <r>
      <rPr>
        <b/>
        <u val="single"/>
        <vertAlign val="superscript"/>
        <sz val="15"/>
        <color indexed="9"/>
        <rFont val="Arial"/>
        <family val="2"/>
      </rPr>
      <t>/1</t>
    </r>
  </si>
  <si>
    <t>SECCIÓN I : CARACTERÍSTICAS DE LOS CASOS ATENDIDOS</t>
  </si>
  <si>
    <t>Casos atendidos según meses y sexo</t>
  </si>
  <si>
    <t>Casos atendidos según meses y condición</t>
  </si>
  <si>
    <t>Denuncias interpuestas por los ultimos hechos de violencia previa a la intervención del PNCVFS</t>
  </si>
  <si>
    <t>Nuevo</t>
  </si>
  <si>
    <t>Reingreso</t>
  </si>
  <si>
    <t>Reincidente</t>
  </si>
  <si>
    <t>Derivado</t>
  </si>
  <si>
    <t>Continuador</t>
  </si>
  <si>
    <t>Víctima ha interpuesto denuncia?</t>
  </si>
  <si>
    <t>Cantidad</t>
  </si>
  <si>
    <t>/1 Todos los cuadros están referidos a casos nuevos, reingresos, reincidentes, derivados y continuadores.</t>
  </si>
  <si>
    <t>Casos atendidos según meses y grupo de edad</t>
  </si>
  <si>
    <t>Grupos de edad</t>
  </si>
  <si>
    <t>0-5
años</t>
  </si>
  <si>
    <t>6-11
años</t>
  </si>
  <si>
    <t>12-17
años</t>
  </si>
  <si>
    <t>18-25
años</t>
  </si>
  <si>
    <t>26-35
años</t>
  </si>
  <si>
    <t>36-45
años</t>
  </si>
  <si>
    <t>46-59
años</t>
  </si>
  <si>
    <t>60 +
años</t>
  </si>
  <si>
    <t>Adultos mayores</t>
  </si>
  <si>
    <t>Casos Especiales:</t>
  </si>
  <si>
    <t>Económica o Patrimonial</t>
  </si>
  <si>
    <r>
      <t xml:space="preserve">Abandono </t>
    </r>
    <r>
      <rPr>
        <b/>
        <vertAlign val="superscript"/>
        <sz val="10"/>
        <color indexed="9"/>
        <rFont val="Arial"/>
        <family val="2"/>
      </rPr>
      <t>/2</t>
    </r>
  </si>
  <si>
    <t>Trata con fines de explotación sexual</t>
  </si>
  <si>
    <t>18-59 años</t>
  </si>
  <si>
    <r>
      <rPr>
        <sz val="8"/>
        <rFont val="Arial"/>
        <family val="2"/>
      </rPr>
      <t>/2 Acciones u omisiones cometidas permanentemente por parte de una persona responsable o ciudadora que genera daños físicos y/o psicológicos inminentes en algún niño, niña, adolescente, persona adulta mayor o persona con discapacidad.</t>
    </r>
    <r>
      <rPr>
        <sz val="10"/>
        <rFont val="Arial"/>
        <family val="2"/>
      </rPr>
      <t xml:space="preserve"> </t>
    </r>
  </si>
  <si>
    <t>Casos atendidos según grupo de edad y tipo de violencia</t>
  </si>
  <si>
    <t>Personas adultas</t>
  </si>
  <si>
    <t>Personas adultas mayores</t>
  </si>
  <si>
    <t>Casos atendidos según tipo de violencia y el factor de riesgo de la presunta persona agresora</t>
  </si>
  <si>
    <t>Casos atendidos según tipo de violencia y el factor de riesgo de la persona usuaria</t>
  </si>
  <si>
    <t>Abuso en el consumo de alcohol</t>
  </si>
  <si>
    <t>Consume drogas</t>
  </si>
  <si>
    <t xml:space="preserve">Casos atendidos por etnia o grupo (indígena, nativo u otro) que pertenece la víctima, según tipo de violencia </t>
  </si>
  <si>
    <t>Quechua</t>
  </si>
  <si>
    <t>Aymara</t>
  </si>
  <si>
    <t>Nativo o indígena de la Amazonía</t>
  </si>
  <si>
    <t>Población Afroperuana</t>
  </si>
  <si>
    <t>Blanco</t>
  </si>
  <si>
    <t>Mestizo</t>
  </si>
  <si>
    <t>Otra Etnia</t>
  </si>
  <si>
    <t>Variacion porcentual de los casos de VFS atendidos del año 2017  en relación al año 2016</t>
  </si>
  <si>
    <t>Variación %
(2015 - 2016)</t>
  </si>
  <si>
    <t>Acciones realizadas por los CEM respecto de los casos atendidos en el año 2017</t>
  </si>
  <si>
    <t>Departamento</t>
  </si>
  <si>
    <t>Total de Casos</t>
  </si>
  <si>
    <t>Valoración del riesgo para la integridad de la victima</t>
  </si>
  <si>
    <t>Víctima interpuso denuncia por violencia previo a la intervención del CEM</t>
  </si>
  <si>
    <t>Víctima solicitó patrocinio legal del CEM</t>
  </si>
  <si>
    <t>Acciones en la atención del caso realizadas por el CEM</t>
  </si>
  <si>
    <t>Severo</t>
  </si>
  <si>
    <t>Casos con Patrocinio Legal</t>
  </si>
  <si>
    <t>Medidas de protección solicitadas</t>
  </si>
  <si>
    <t>Denuncias interpuestas</t>
  </si>
  <si>
    <t>Inserciones en HRT / Casa de acogida</t>
  </si>
  <si>
    <r>
      <t xml:space="preserve">Sentencia favorable </t>
    </r>
    <r>
      <rPr>
        <b/>
        <vertAlign val="superscript"/>
        <sz val="9"/>
        <color indexed="9"/>
        <rFont val="Arial"/>
        <family val="2"/>
      </rPr>
      <t>/3</t>
    </r>
  </si>
  <si>
    <t>/3 Se considera todos los casos patrocinados por el CEM que han sido aperturados en el presente año 2017.</t>
  </si>
  <si>
    <t>SECCIÓN II : CARACTERÍSTICAS DE LAS ACCIONES EN LA ATENCIÓN DEL CASO</t>
  </si>
  <si>
    <t>Acciones en la atención de los casos brindadas por los servicios de Admisión, Psicología, Social y Legal</t>
  </si>
  <si>
    <t>Acciones</t>
  </si>
  <si>
    <t>Psicologia</t>
  </si>
  <si>
    <t>Legal</t>
  </si>
  <si>
    <t>1. Acogida y apertura de ficha</t>
  </si>
  <si>
    <t>2. Primera entrevista</t>
  </si>
  <si>
    <t>3. Orientación y/o consejería</t>
  </si>
  <si>
    <t>4. Intervención en crisis</t>
  </si>
  <si>
    <t>5. Evaluación de riesgo</t>
  </si>
  <si>
    <t>6. Elaboración del plan de seguridad</t>
  </si>
  <si>
    <t>7. Estrategias de afrontamiento</t>
  </si>
  <si>
    <t>8. Gestión del riesgo</t>
  </si>
  <si>
    <t>9. Derivación a establecimiento de salud</t>
  </si>
  <si>
    <t>10. Derivación a servicios complementarios</t>
  </si>
  <si>
    <t>11. Inserción a un hogar de refugio temporal / casa de acogida</t>
  </si>
  <si>
    <t>13. El CEM solicita medidas de protección</t>
  </si>
  <si>
    <t>14. El CEM solicita medidas cautelares</t>
  </si>
  <si>
    <t>15. El CEM solicita variación de las medidas de protección</t>
  </si>
  <si>
    <t>16. El CEM impulsa ejecución de apercibimiento</t>
  </si>
  <si>
    <t>17. El CEM solicita investigación tutelar</t>
  </si>
  <si>
    <t>18. Acompañamiento psicológico</t>
  </si>
  <si>
    <t>19. Evaluación Psicológica</t>
  </si>
  <si>
    <t>20. Informe psicológico</t>
  </si>
  <si>
    <t>21. Fortalecimiento de redes familiares o sociales y desarrollo de capacidades</t>
  </si>
  <si>
    <t>22. Gestión social</t>
  </si>
  <si>
    <t>23. Visita domiciliaria</t>
  </si>
  <si>
    <t>24. Visita a institución educativa u otras instituciones</t>
  </si>
  <si>
    <t>25. Informe social</t>
  </si>
  <si>
    <t>26. Orientación Red Familiar</t>
  </si>
  <si>
    <t>27. Gestión de acogida familiar</t>
  </si>
  <si>
    <t>28. Inserción para el fortalecimiento de capacidades</t>
  </si>
  <si>
    <t>29. Reunión para discusión de casos</t>
  </si>
  <si>
    <t>30. Otros</t>
  </si>
  <si>
    <t>Acciones en la atención legal del caso</t>
  </si>
  <si>
    <t>1. Interpone denuncia de Oficio</t>
  </si>
  <si>
    <t>2. Interpone denuncia de Parte</t>
  </si>
  <si>
    <t>3. Apersonamiento</t>
  </si>
  <si>
    <t>4. Constitución de parte / actor civil</t>
  </si>
  <si>
    <t>5. Participación en diligencias / gestión (Etapa policial)</t>
  </si>
  <si>
    <t>6. Cámara Gesell / Entrevista única (Etapa policial)</t>
  </si>
  <si>
    <t>7. Ofrecimiento de medios probatorios (Etapa policial)</t>
  </si>
  <si>
    <t>8. Presentación de escritos (Etapa policial)</t>
  </si>
  <si>
    <t>9. Solicitud de detención preliminar (Etapa fiscal)</t>
  </si>
  <si>
    <t>10. Solicitud de prisión preventiva (Etapa fiscal)</t>
  </si>
  <si>
    <t>11. Participación en diligencias / gestión (Etapa fiscal)</t>
  </si>
  <si>
    <t>12. Presentación de elementos probatorios (Etapa fiscal)</t>
  </si>
  <si>
    <t>13. Presentación de escritos (Etapa fiscal)</t>
  </si>
  <si>
    <t>14. Resolución final (Etapa fiscal)</t>
  </si>
  <si>
    <t>15. Recurso impugnatorio (Etapa fiscal)</t>
  </si>
  <si>
    <t>16. Ofrecimiento de medios probatorios (Juzgado de Paz Letrado)</t>
  </si>
  <si>
    <t>17. Presentación de escritos (Juzgado de Paz Letrado)</t>
  </si>
  <si>
    <t>18. Participación en audiencia (Juzgado de Paz Letrado)</t>
  </si>
  <si>
    <t>19. Sentencia favorable (Juzgado de Paz Letrado)</t>
  </si>
  <si>
    <t>20. Sentencia desfavorable (Juzgado de Paz Letrado)</t>
  </si>
  <si>
    <t>21. Recurso impugnatorio (Juzgado de Paz Letrado)</t>
  </si>
  <si>
    <t>22. Audiencia de medidas de protección / cautelares (Juzgado Especializado)</t>
  </si>
  <si>
    <t>23. Terminación anticipada (Juzgado Especializado)</t>
  </si>
  <si>
    <t>24. Participación en diligencias / gestión (Juzgado Especializado)</t>
  </si>
  <si>
    <t>25. Ofrecimiento de pruebas (Juzgado Especializado)</t>
  </si>
  <si>
    <t>26. Presentación de escritos (Juzgado Especializado)</t>
  </si>
  <si>
    <t>27. Sentencia favorable (Juzgado Especializado)</t>
  </si>
  <si>
    <t>28. Sentencia desfavorable (Juzgado Especializado)</t>
  </si>
  <si>
    <t>29. Recurso impugnatorio (Juzgado Especializado)</t>
  </si>
  <si>
    <t>30. Vista de la causa (Sala Superior)</t>
  </si>
  <si>
    <t>31. Ofrecimiento de medios probatorios (Sala Superior)</t>
  </si>
  <si>
    <t>32. Presentación de escritos (Sala Superior)</t>
  </si>
  <si>
    <t>33. Participación en diligencias / gestión (Sala Superior)</t>
  </si>
  <si>
    <t>34. Sentencia de vista favorable (Sala Superior)</t>
  </si>
  <si>
    <t>35. Sentencia de vista desfavorable (Sala Superior)</t>
  </si>
  <si>
    <t>36. Interpone nulidad (Sala Superior)</t>
  </si>
  <si>
    <t>37. Interpone casación (Sala Superior)</t>
  </si>
  <si>
    <t>38. Calificación (Sala Suprema)</t>
  </si>
  <si>
    <t>39. Participación en diligencias / gestión (Sala Suprema)</t>
  </si>
  <si>
    <t>40. Vista de la causa (Sala Suprema)</t>
  </si>
  <si>
    <t>41. Presentación de escritos (Sala Suprema)</t>
  </si>
  <si>
    <t>42. Informe oral (Sala Suprema)</t>
  </si>
  <si>
    <t>43. Resolución final (Sala Suprema)</t>
  </si>
  <si>
    <t>44. Ejecución</t>
  </si>
  <si>
    <t>Total de acciones en la atención del caso</t>
  </si>
  <si>
    <t>Servicio</t>
  </si>
  <si>
    <t>Período : Enero - Junio 2017 (Preliminar)</t>
  </si>
  <si>
    <r>
      <t xml:space="preserve">12. El CEM interpone denuncia </t>
    </r>
    <r>
      <rPr>
        <vertAlign val="superscript"/>
        <sz val="10"/>
        <rFont val="Arial"/>
        <family val="2"/>
      </rPr>
      <t>4/</t>
    </r>
  </si>
  <si>
    <t>4/ Si el servicio legal interpone la denuncia, dicha acción no es registrada en esta base de datos, sino en el registro de acciones en la atención legal del caso</t>
  </si>
</sst>
</file>

<file path=xl/styles.xml><?xml version="1.0" encoding="utf-8"?>
<styleSheet xmlns="http://schemas.openxmlformats.org/spreadsheetml/2006/main">
  <numFmts count="3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quot;#,##0;\-&quot;S/.&quot;#,##0"/>
    <numFmt numFmtId="173" formatCode="&quot;S/.&quot;#,##0;[Red]\-&quot;S/.&quot;#,##0"/>
    <numFmt numFmtId="174" formatCode="&quot;S/.&quot;#,##0.00;\-&quot;S/.&quot;#,##0.00"/>
    <numFmt numFmtId="175" formatCode="&quot;S/.&quot;#,##0.00;[Red]\-&quot;S/.&quot;#,##0.00"/>
    <numFmt numFmtId="176" formatCode="_-&quot;S/.&quot;* #,##0_-;\-&quot;S/.&quot;* #,##0_-;_-&quot;S/.&quot;* &quot;-&quot;_-;_-@_-"/>
    <numFmt numFmtId="177" formatCode="_-* #,##0_-;\-* #,##0_-;_-* &quot;-&quot;_-;_-@_-"/>
    <numFmt numFmtId="178" formatCode="_-&quot;S/.&quot;* #,##0.00_-;\-&quot;S/.&quot;* #,##0.00_-;_-&quot;S/.&quot;* &quot;-&quot;??_-;_-@_-"/>
    <numFmt numFmtId="179" formatCode="_-* #,##0.00_-;\-* #,##0.00_-;_-* &quot;-&quot;??_-;_-@_-"/>
    <numFmt numFmtId="180" formatCode="0.0%"/>
    <numFmt numFmtId="181" formatCode="_(* #,##0.00_);_(* \(#,##0.00\);_(* &quot;-&quot;??_);_(@_)"/>
    <numFmt numFmtId="182" formatCode="_(* #,##0_);_(* \(#,##0\);_(* &quot;-&quot;_);_(@_)"/>
    <numFmt numFmtId="183" formatCode="_(&quot;$&quot;* #,##0.00_);_(&quot;$&quot;* \(#,##0.00\);_(&quot;$&quot;* &quot;-&quot;??_);_(@_)"/>
    <numFmt numFmtId="184" formatCode="_(&quot;$&quot;* #,##0_);_(&quot;$&quot;* \(#,##0\);_(&quot;$&quot;* &quot;-&quot;_);_(@_)"/>
    <numFmt numFmtId="185" formatCode="###0"/>
    <numFmt numFmtId="186" formatCode="###0.0"/>
  </numFmts>
  <fonts count="96">
    <font>
      <sz val="11"/>
      <color theme="1"/>
      <name val="Calibri"/>
      <family val="2"/>
    </font>
    <font>
      <sz val="11"/>
      <color indexed="8"/>
      <name val="Calibri"/>
      <family val="2"/>
    </font>
    <font>
      <sz val="10"/>
      <name val="Arial"/>
      <family val="2"/>
    </font>
    <font>
      <b/>
      <sz val="10"/>
      <name val="Arial"/>
      <family val="2"/>
    </font>
    <font>
      <b/>
      <sz val="11"/>
      <name val="Arial"/>
      <family val="2"/>
    </font>
    <font>
      <sz val="11"/>
      <name val="Arial"/>
      <family val="2"/>
    </font>
    <font>
      <sz val="8"/>
      <name val="Arial"/>
      <family val="2"/>
    </font>
    <font>
      <b/>
      <sz val="14"/>
      <color indexed="9"/>
      <name val="Arial"/>
      <family val="2"/>
    </font>
    <font>
      <sz val="10"/>
      <name val="Arial Narrow"/>
      <family val="2"/>
    </font>
    <font>
      <b/>
      <sz val="17"/>
      <color indexed="9"/>
      <name val="Arial"/>
      <family val="2"/>
    </font>
    <font>
      <sz val="9"/>
      <name val="Arial"/>
      <family val="2"/>
    </font>
    <font>
      <b/>
      <sz val="9"/>
      <name val="Arial"/>
      <family val="2"/>
    </font>
    <font>
      <sz val="15"/>
      <name val="Arial"/>
      <family val="2"/>
    </font>
    <font>
      <b/>
      <u val="single"/>
      <vertAlign val="superscript"/>
      <sz val="15"/>
      <color indexed="9"/>
      <name val="Arial"/>
      <family val="2"/>
    </font>
    <font>
      <b/>
      <sz val="12"/>
      <name val="Arial"/>
      <family val="2"/>
    </font>
    <font>
      <sz val="12"/>
      <name val="Arial"/>
      <family val="2"/>
    </font>
    <font>
      <b/>
      <vertAlign val="superscript"/>
      <sz val="10"/>
      <color indexed="9"/>
      <name val="Arial"/>
      <family val="2"/>
    </font>
    <font>
      <sz val="8"/>
      <name val="Arial Narrow"/>
      <family val="2"/>
    </font>
    <font>
      <b/>
      <vertAlign val="superscript"/>
      <sz val="9"/>
      <color indexed="9"/>
      <name val="Arial"/>
      <family val="2"/>
    </font>
    <font>
      <vertAlign val="superscrip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2.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9"/>
      <name val="Arial"/>
      <family val="2"/>
    </font>
    <font>
      <b/>
      <sz val="10"/>
      <color indexed="9"/>
      <name val="Arial"/>
      <family val="2"/>
    </font>
    <font>
      <b/>
      <sz val="10"/>
      <color indexed="9"/>
      <name val="Arial Narrow"/>
      <family val="2"/>
    </font>
    <font>
      <b/>
      <sz val="12"/>
      <color indexed="8"/>
      <name val="Arial"/>
      <family val="2"/>
    </font>
    <font>
      <sz val="10"/>
      <color indexed="8"/>
      <name val="Arial"/>
      <family val="2"/>
    </font>
    <font>
      <sz val="10"/>
      <color indexed="9"/>
      <name val="Arial"/>
      <family val="2"/>
    </font>
    <font>
      <sz val="10"/>
      <color indexed="10"/>
      <name val="Arial"/>
      <family val="2"/>
    </font>
    <font>
      <b/>
      <sz val="9"/>
      <color indexed="9"/>
      <name val="Arial"/>
      <family val="2"/>
    </font>
    <font>
      <b/>
      <sz val="15"/>
      <color indexed="8"/>
      <name val="Arial"/>
      <family val="2"/>
    </font>
    <font>
      <b/>
      <sz val="12"/>
      <color indexed="9"/>
      <name val="Arial"/>
      <family val="2"/>
    </font>
    <font>
      <b/>
      <sz val="12"/>
      <color indexed="29"/>
      <name val="Arial"/>
      <family val="2"/>
    </font>
    <font>
      <b/>
      <u val="single"/>
      <sz val="15"/>
      <color indexed="9"/>
      <name val="Arial"/>
      <family val="2"/>
    </font>
    <font>
      <sz val="10.5"/>
      <color indexed="8"/>
      <name val="Arial"/>
      <family val="0"/>
    </font>
    <font>
      <b/>
      <sz val="10.5"/>
      <color indexed="9"/>
      <name val="Arial Narrow"/>
      <family val="0"/>
    </font>
    <font>
      <b/>
      <sz val="10"/>
      <color indexed="8"/>
      <name val="Arial Narrow"/>
      <family val="0"/>
    </font>
    <font>
      <b/>
      <sz val="11.75"/>
      <color indexed="8"/>
      <name val="Arial"/>
      <family val="0"/>
    </font>
    <font>
      <b/>
      <sz val="7.55"/>
      <color indexed="8"/>
      <name val="Arial"/>
      <family val="0"/>
    </font>
    <font>
      <b/>
      <sz val="8"/>
      <color indexed="8"/>
      <name val="Arial"/>
      <family val="0"/>
    </font>
    <font>
      <b/>
      <sz val="14"/>
      <color indexed="62"/>
      <name val="Calibri"/>
      <family val="0"/>
    </font>
    <font>
      <b/>
      <sz val="10"/>
      <color indexed="8"/>
      <name val="Calibri"/>
      <family val="0"/>
    </font>
    <font>
      <b/>
      <sz val="8.45"/>
      <color indexed="8"/>
      <name val="Calibri"/>
      <family val="0"/>
    </font>
    <font>
      <sz val="10"/>
      <color indexed="8"/>
      <name val="Calibri"/>
      <family val="0"/>
    </font>
    <font>
      <b/>
      <sz val="11.8"/>
      <color indexed="8"/>
      <name val="Arial"/>
      <family val="0"/>
    </font>
    <font>
      <b/>
      <sz val="10.5"/>
      <color indexed="8"/>
      <name val="Calibri"/>
      <family val="0"/>
    </font>
    <font>
      <b/>
      <sz val="10.5"/>
      <color indexed="8"/>
      <name val="Arial Narrow"/>
      <family val="0"/>
    </font>
    <font>
      <sz val="8"/>
      <color indexed="8"/>
      <name val="Calibri"/>
      <family val="0"/>
    </font>
    <font>
      <sz val="16"/>
      <color indexed="9"/>
      <name val="Arial"/>
      <family val="0"/>
    </font>
    <font>
      <b/>
      <sz val="16"/>
      <color indexed="9"/>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Arial"/>
      <family val="2"/>
    </font>
    <font>
      <b/>
      <sz val="15"/>
      <color theme="1"/>
      <name val="Arial"/>
      <family val="2"/>
    </font>
    <font>
      <sz val="10"/>
      <color theme="0"/>
      <name val="Arial"/>
      <family val="2"/>
    </font>
    <font>
      <b/>
      <sz val="12"/>
      <color theme="0"/>
      <name val="Arial"/>
      <family val="2"/>
    </font>
    <font>
      <b/>
      <sz val="14"/>
      <color theme="0"/>
      <name val="Arial"/>
      <family val="2"/>
    </font>
    <font>
      <b/>
      <sz val="12"/>
      <color rgb="FFFF8080"/>
      <name val="Arial"/>
      <family val="2"/>
    </font>
    <font>
      <b/>
      <sz val="11"/>
      <color theme="0"/>
      <name val="Arial"/>
      <family val="2"/>
    </font>
    <font>
      <b/>
      <sz val="9"/>
      <color theme="0"/>
      <name val="Arial"/>
      <family val="2"/>
    </font>
    <font>
      <sz val="10"/>
      <color theme="1"/>
      <name val="Arial"/>
      <family val="2"/>
    </font>
    <font>
      <b/>
      <sz val="12"/>
      <color theme="1"/>
      <name val="Arial"/>
      <family val="2"/>
    </font>
    <font>
      <b/>
      <sz val="10"/>
      <color theme="0"/>
      <name val="Arial Narrow"/>
      <family val="2"/>
    </font>
    <font>
      <sz val="10"/>
      <color rgb="FFFF0000"/>
      <name val="Arial"/>
      <family val="2"/>
    </font>
    <font>
      <b/>
      <sz val="17"/>
      <color theme="0"/>
      <name val="Arial"/>
      <family val="2"/>
    </font>
    <font>
      <b/>
      <u val="single"/>
      <sz val="15"/>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305496"/>
        <bgColor indexed="64"/>
      </patternFill>
    </fill>
    <fill>
      <patternFill patternType="solid">
        <fgColor rgb="FF434343"/>
        <bgColor indexed="64"/>
      </patternFill>
    </fill>
    <fill>
      <patternFill patternType="solid">
        <fgColor rgb="FFDDEBF7"/>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rgb="FF305496"/>
      </bottom>
    </border>
    <border>
      <left/>
      <right/>
      <top/>
      <bottom style="hair">
        <color rgb="FF305496"/>
      </bottom>
    </border>
    <border>
      <left/>
      <right/>
      <top style="hair">
        <color rgb="FF305496"/>
      </top>
      <bottom style="hair">
        <color rgb="FF305496"/>
      </bottom>
    </border>
    <border>
      <left/>
      <right/>
      <top style="hair">
        <color rgb="FF305496"/>
      </top>
      <bottom/>
    </border>
    <border>
      <left/>
      <right/>
      <top style="thin">
        <color theme="0"/>
      </top>
      <bottom/>
    </border>
    <border>
      <left/>
      <right/>
      <top style="thin">
        <color rgb="FFDDEBF7"/>
      </top>
      <bottom/>
    </border>
    <border>
      <left/>
      <right style="hair">
        <color rgb="FF305496"/>
      </right>
      <top/>
      <bottom style="hair">
        <color rgb="FF305496"/>
      </bottom>
    </border>
    <border>
      <left/>
      <right style="hair">
        <color rgb="FF305496"/>
      </right>
      <top style="hair">
        <color rgb="FF305496"/>
      </top>
      <bottom style="hair">
        <color rgb="FF305496"/>
      </bottom>
    </border>
    <border>
      <left/>
      <right/>
      <top style="hair">
        <color rgb="FF305496"/>
      </top>
      <bottom style="thin">
        <color rgb="FF969696"/>
      </bottom>
    </border>
    <border>
      <left/>
      <right style="hair">
        <color rgb="FF305496"/>
      </right>
      <top style="hair">
        <color rgb="FF305496"/>
      </top>
      <bottom/>
    </border>
    <border>
      <left/>
      <right/>
      <top style="thin">
        <color rgb="FF969696"/>
      </top>
      <bottom style="thin">
        <color rgb="FF969696"/>
      </bottom>
    </border>
    <border>
      <left/>
      <right/>
      <top style="thin">
        <color rgb="FF969696"/>
      </top>
      <bottom style="medium">
        <color rgb="FF305496"/>
      </bottom>
    </border>
    <border>
      <left style="thin">
        <color theme="4" tint="-0.4999699890613556"/>
      </left>
      <right/>
      <top style="thin">
        <color theme="4" tint="-0.4999699890613556"/>
      </top>
      <bottom style="thin">
        <color theme="4" tint="-0.4999699890613556"/>
      </bottom>
    </border>
    <border>
      <left/>
      <right/>
      <top style="thin">
        <color theme="4" tint="-0.4999699890613556"/>
      </top>
      <bottom style="thin">
        <color theme="4" tint="-0.4999699890613556"/>
      </bottom>
    </border>
    <border>
      <left/>
      <right/>
      <top style="thick">
        <color theme="0"/>
      </top>
      <bottom/>
    </border>
    <border>
      <left/>
      <right style="thick">
        <color rgb="FF305496"/>
      </right>
      <top style="thick">
        <color theme="0"/>
      </top>
      <bottom/>
    </border>
    <border>
      <left/>
      <right style="thin">
        <color rgb="FF305496"/>
      </right>
      <top/>
      <bottom style="hair">
        <color rgb="FF305496"/>
      </bottom>
    </border>
    <border>
      <left/>
      <right style="thin">
        <color rgb="FF305496"/>
      </right>
      <top style="hair">
        <color rgb="FF305496"/>
      </top>
      <bottom>
        <color indexed="63"/>
      </bottom>
    </border>
    <border>
      <left style="thin">
        <color theme="0"/>
      </left>
      <right style="thin">
        <color theme="0"/>
      </right>
      <top style="thin">
        <color theme="0"/>
      </top>
      <bottom/>
    </border>
    <border>
      <left style="thin">
        <color theme="0"/>
      </left>
      <right/>
      <top style="thin">
        <color theme="0"/>
      </top>
      <bottom/>
    </border>
    <border>
      <left/>
      <right/>
      <top/>
      <bottom style="medium">
        <color theme="4" tint="-0.4999699890613556"/>
      </bottom>
    </border>
    <border>
      <left/>
      <right style="thin">
        <color theme="0"/>
      </right>
      <top/>
      <bottom/>
    </border>
    <border>
      <left/>
      <right style="thin">
        <color theme="0"/>
      </right>
      <top style="thin">
        <color theme="0"/>
      </top>
      <bottom/>
    </border>
    <border>
      <left/>
      <right style="thick">
        <color rgb="FF305496"/>
      </right>
      <top/>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4" applyNumberFormat="0" applyFill="0" applyAlignment="0" applyProtection="0"/>
    <xf numFmtId="0" fontId="71"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5"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vertical="center"/>
      <protection/>
    </xf>
    <xf numFmtId="0" fontId="2"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76" fillId="21" borderId="6"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7" applyNumberFormat="0" applyFill="0" applyAlignment="0" applyProtection="0"/>
    <xf numFmtId="0" fontId="71" fillId="0" borderId="8" applyNumberFormat="0" applyFill="0" applyAlignment="0" applyProtection="0"/>
    <xf numFmtId="0" fontId="81" fillId="0" borderId="9" applyNumberFormat="0" applyFill="0" applyAlignment="0" applyProtection="0"/>
  </cellStyleXfs>
  <cellXfs count="208">
    <xf numFmtId="0" fontId="0" fillId="0" borderId="0" xfId="0" applyFont="1" applyAlignment="1">
      <alignment/>
    </xf>
    <xf numFmtId="0" fontId="2" fillId="33" borderId="0" xfId="53" applyFill="1">
      <alignment/>
      <protection/>
    </xf>
    <xf numFmtId="0" fontId="3" fillId="33" borderId="0" xfId="53" applyFont="1" applyFill="1">
      <alignment/>
      <protection/>
    </xf>
    <xf numFmtId="3" fontId="82" fillId="34" borderId="0" xfId="53" applyNumberFormat="1" applyFont="1" applyFill="1" applyBorder="1" applyAlignment="1">
      <alignment horizontal="center" vertical="center"/>
      <protection/>
    </xf>
    <xf numFmtId="0" fontId="82" fillId="34" borderId="0" xfId="53" applyFont="1" applyFill="1" applyBorder="1" applyAlignment="1">
      <alignment horizontal="left" vertical="center"/>
      <protection/>
    </xf>
    <xf numFmtId="3" fontId="82" fillId="34" borderId="0" xfId="53" applyNumberFormat="1" applyFont="1" applyFill="1" applyBorder="1" applyAlignment="1">
      <alignment horizontal="right" vertical="center"/>
      <protection/>
    </xf>
    <xf numFmtId="0" fontId="82" fillId="34" borderId="0" xfId="53" applyFont="1" applyFill="1" applyBorder="1" applyAlignment="1">
      <alignment horizontal="center" vertical="center"/>
      <protection/>
    </xf>
    <xf numFmtId="0" fontId="82" fillId="34" borderId="0" xfId="53" applyFont="1" applyFill="1" applyBorder="1" applyAlignment="1">
      <alignment vertical="center" wrapText="1"/>
      <protection/>
    </xf>
    <xf numFmtId="0" fontId="82" fillId="34" borderId="0" xfId="53" applyFont="1" applyFill="1" applyBorder="1" applyAlignment="1">
      <alignment horizontal="center" vertical="center" wrapText="1"/>
      <protection/>
    </xf>
    <xf numFmtId="0" fontId="83" fillId="33" borderId="0" xfId="53" applyFont="1" applyFill="1" applyAlignment="1">
      <alignment horizontal="centerContinuous" vertical="center" wrapText="1"/>
      <protection/>
    </xf>
    <xf numFmtId="0" fontId="12" fillId="33" borderId="0" xfId="53" applyFont="1" applyFill="1" applyAlignment="1">
      <alignment horizontal="centerContinuous" vertical="center" wrapText="1"/>
      <protection/>
    </xf>
    <xf numFmtId="0" fontId="12" fillId="33" borderId="0" xfId="53" applyFont="1" applyFill="1">
      <alignment/>
      <protection/>
    </xf>
    <xf numFmtId="0" fontId="3" fillId="33" borderId="0" xfId="59" applyFont="1" applyFill="1" applyAlignment="1">
      <alignment horizontal="centerContinuous" vertical="center"/>
      <protection/>
    </xf>
    <xf numFmtId="0" fontId="2" fillId="33" borderId="0" xfId="53" applyFont="1" applyFill="1" applyAlignment="1">
      <alignment horizontal="centerContinuous" vertical="center"/>
      <protection/>
    </xf>
    <xf numFmtId="0" fontId="84" fillId="35" borderId="0" xfId="53" applyFont="1" applyFill="1" applyBorder="1" applyAlignment="1">
      <alignment horizontal="centerContinuous" vertical="center"/>
      <protection/>
    </xf>
    <xf numFmtId="0" fontId="2" fillId="35" borderId="0" xfId="53" applyFill="1">
      <alignment/>
      <protection/>
    </xf>
    <xf numFmtId="0" fontId="85" fillId="35" borderId="0" xfId="53" applyFont="1" applyFill="1" applyBorder="1" applyAlignment="1">
      <alignment horizontal="centerContinuous" vertical="center"/>
      <protection/>
    </xf>
    <xf numFmtId="0" fontId="82" fillId="35" borderId="0" xfId="53" applyFont="1" applyFill="1" applyBorder="1" applyAlignment="1">
      <alignment horizontal="centerContinuous" vertical="center"/>
      <protection/>
    </xf>
    <xf numFmtId="0" fontId="86" fillId="34" borderId="10" xfId="53" applyFont="1" applyFill="1" applyBorder="1" applyAlignment="1" applyProtection="1">
      <alignment vertical="center"/>
      <protection hidden="1"/>
    </xf>
    <xf numFmtId="0" fontId="14" fillId="33" borderId="10" xfId="53" applyFont="1" applyFill="1" applyBorder="1" applyAlignment="1">
      <alignment/>
      <protection/>
    </xf>
    <xf numFmtId="0" fontId="87" fillId="33" borderId="10" xfId="53" applyFont="1" applyFill="1" applyBorder="1" applyAlignment="1">
      <alignment/>
      <protection/>
    </xf>
    <xf numFmtId="0" fontId="88" fillId="34" borderId="0" xfId="53" applyFont="1" applyFill="1" applyBorder="1" applyAlignment="1">
      <alignment horizontal="left" vertical="center"/>
      <protection/>
    </xf>
    <xf numFmtId="0" fontId="88" fillId="34" borderId="0" xfId="53" applyFont="1" applyFill="1" applyBorder="1" applyAlignment="1">
      <alignment horizontal="center" vertical="center"/>
      <protection/>
    </xf>
    <xf numFmtId="0" fontId="4" fillId="36" borderId="11" xfId="53" applyFont="1" applyFill="1" applyBorder="1" applyAlignment="1">
      <alignment horizontal="left" vertical="center"/>
      <protection/>
    </xf>
    <xf numFmtId="3" fontId="4" fillId="36" borderId="11" xfId="53" applyNumberFormat="1" applyFont="1" applyFill="1" applyBorder="1" applyAlignment="1">
      <alignment horizontal="center" vertical="center"/>
      <protection/>
    </xf>
    <xf numFmtId="3" fontId="5" fillId="36" borderId="11" xfId="53" applyNumberFormat="1" applyFont="1" applyFill="1" applyBorder="1" applyAlignment="1">
      <alignment horizontal="center" vertical="center"/>
      <protection/>
    </xf>
    <xf numFmtId="0" fontId="2" fillId="33" borderId="0" xfId="53" applyFill="1" applyAlignment="1">
      <alignment horizontal="center" vertical="center"/>
      <protection/>
    </xf>
    <xf numFmtId="0" fontId="4" fillId="36" borderId="12" xfId="53" applyFont="1" applyFill="1" applyBorder="1" applyAlignment="1">
      <alignment horizontal="left" vertical="center"/>
      <protection/>
    </xf>
    <xf numFmtId="3" fontId="4" fillId="36" borderId="12" xfId="53" applyNumberFormat="1" applyFont="1" applyFill="1" applyBorder="1" applyAlignment="1">
      <alignment horizontal="center" vertical="center"/>
      <protection/>
    </xf>
    <xf numFmtId="3" fontId="5" fillId="36" borderId="12" xfId="53" applyNumberFormat="1" applyFont="1" applyFill="1" applyBorder="1" applyAlignment="1">
      <alignment horizontal="center" vertical="center"/>
      <protection/>
    </xf>
    <xf numFmtId="0" fontId="4" fillId="36" borderId="13" xfId="53" applyFont="1" applyFill="1" applyBorder="1" applyAlignment="1">
      <alignment horizontal="left" vertical="center"/>
      <protection/>
    </xf>
    <xf numFmtId="3" fontId="4" fillId="36" borderId="13" xfId="53" applyNumberFormat="1" applyFont="1" applyFill="1" applyBorder="1" applyAlignment="1">
      <alignment horizontal="center" vertical="center"/>
      <protection/>
    </xf>
    <xf numFmtId="3" fontId="5" fillId="36" borderId="13" xfId="53" applyNumberFormat="1" applyFont="1" applyFill="1" applyBorder="1" applyAlignment="1">
      <alignment horizontal="center" vertical="center"/>
      <protection/>
    </xf>
    <xf numFmtId="3" fontId="88" fillId="34" borderId="0" xfId="53" applyNumberFormat="1" applyFont="1" applyFill="1" applyBorder="1" applyAlignment="1">
      <alignment horizontal="center" vertical="center"/>
      <protection/>
    </xf>
    <xf numFmtId="0" fontId="5" fillId="33" borderId="0" xfId="53" applyFont="1" applyFill="1">
      <alignment/>
      <protection/>
    </xf>
    <xf numFmtId="0" fontId="4" fillId="36" borderId="10" xfId="53" applyFont="1" applyFill="1" applyBorder="1" applyAlignment="1">
      <alignment vertical="center"/>
      <protection/>
    </xf>
    <xf numFmtId="180" fontId="4" fillId="36" borderId="10" xfId="63" applyNumberFormat="1" applyFont="1" applyFill="1" applyBorder="1" applyAlignment="1">
      <alignment horizontal="center" vertical="center"/>
    </xf>
    <xf numFmtId="0" fontId="2" fillId="37" borderId="0" xfId="53" applyFont="1" applyFill="1">
      <alignment/>
      <protection/>
    </xf>
    <xf numFmtId="0" fontId="2" fillId="37" borderId="0" xfId="53" applyFill="1">
      <alignment/>
      <protection/>
    </xf>
    <xf numFmtId="0" fontId="15" fillId="33" borderId="0" xfId="53" applyFont="1" applyFill="1">
      <alignment/>
      <protection/>
    </xf>
    <xf numFmtId="0" fontId="87" fillId="33" borderId="0" xfId="53" applyFont="1" applyFill="1" applyBorder="1" applyAlignment="1">
      <alignment horizontal="left"/>
      <protection/>
    </xf>
    <xf numFmtId="0" fontId="89" fillId="34" borderId="0" xfId="53" applyFont="1" applyFill="1" applyBorder="1" applyAlignment="1">
      <alignment horizontal="center" vertical="center"/>
      <protection/>
    </xf>
    <xf numFmtId="0" fontId="82" fillId="37" borderId="0" xfId="53" applyFont="1" applyFill="1" applyBorder="1" applyAlignment="1">
      <alignment vertical="center" wrapText="1"/>
      <protection/>
    </xf>
    <xf numFmtId="0" fontId="3" fillId="37" borderId="0" xfId="53" applyFont="1" applyFill="1" applyBorder="1" applyAlignment="1">
      <alignment horizontal="left" vertical="center"/>
      <protection/>
    </xf>
    <xf numFmtId="0" fontId="2" fillId="33" borderId="0" xfId="53" applyFont="1" applyFill="1">
      <alignment/>
      <protection/>
    </xf>
    <xf numFmtId="0" fontId="4" fillId="37" borderId="0" xfId="53" applyFont="1" applyFill="1" applyBorder="1" applyAlignment="1">
      <alignment horizontal="left" vertical="center"/>
      <protection/>
    </xf>
    <xf numFmtId="180" fontId="4" fillId="36" borderId="11" xfId="63" applyNumberFormat="1" applyFont="1" applyFill="1" applyBorder="1" applyAlignment="1">
      <alignment horizontal="center" vertical="center"/>
    </xf>
    <xf numFmtId="0" fontId="2" fillId="33" borderId="0" xfId="53" applyFont="1" applyFill="1" applyAlignment="1">
      <alignment horizontal="center" vertical="center"/>
      <protection/>
    </xf>
    <xf numFmtId="0" fontId="2" fillId="37" borderId="0" xfId="53" applyFill="1" applyBorder="1" applyAlignment="1">
      <alignment horizontal="center" vertical="center"/>
      <protection/>
    </xf>
    <xf numFmtId="180" fontId="4" fillId="36" borderId="12" xfId="63" applyNumberFormat="1" applyFont="1" applyFill="1" applyBorder="1" applyAlignment="1">
      <alignment horizontal="center" vertical="center"/>
    </xf>
    <xf numFmtId="180" fontId="4" fillId="36" borderId="13" xfId="63" applyNumberFormat="1" applyFont="1" applyFill="1" applyBorder="1" applyAlignment="1">
      <alignment horizontal="center" vertical="center"/>
    </xf>
    <xf numFmtId="180" fontId="88" fillId="34" borderId="0" xfId="61" applyNumberFormat="1" applyFont="1" applyFill="1" applyBorder="1" applyAlignment="1">
      <alignment horizontal="center" vertical="center"/>
    </xf>
    <xf numFmtId="3" fontId="3" fillId="37" borderId="0" xfId="53" applyNumberFormat="1" applyFont="1" applyFill="1" applyBorder="1" applyAlignment="1">
      <alignment horizontal="center" vertical="center"/>
      <protection/>
    </xf>
    <xf numFmtId="3" fontId="2" fillId="37" borderId="0" xfId="53" applyNumberFormat="1" applyFont="1" applyFill="1" applyBorder="1" applyAlignment="1">
      <alignment horizontal="center" vertical="center"/>
      <protection/>
    </xf>
    <xf numFmtId="0" fontId="3" fillId="33" borderId="0" xfId="53" applyFont="1" applyFill="1" applyBorder="1" applyAlignment="1">
      <alignment vertical="center"/>
      <protection/>
    </xf>
    <xf numFmtId="9" fontId="2" fillId="33" borderId="0" xfId="63" applyFont="1" applyFill="1" applyBorder="1" applyAlignment="1">
      <alignment horizontal="center" vertical="center"/>
    </xf>
    <xf numFmtId="0" fontId="2" fillId="37" borderId="0" xfId="53" applyFill="1" applyBorder="1">
      <alignment/>
      <protection/>
    </xf>
    <xf numFmtId="0" fontId="3" fillId="36" borderId="10" xfId="53" applyFont="1" applyFill="1" applyBorder="1" applyAlignment="1">
      <alignment vertical="center"/>
      <protection/>
    </xf>
    <xf numFmtId="180" fontId="3" fillId="36" borderId="10" xfId="63" applyNumberFormat="1" applyFont="1" applyFill="1" applyBorder="1" applyAlignment="1">
      <alignment horizontal="center" vertical="center"/>
    </xf>
    <xf numFmtId="9" fontId="3" fillId="33" borderId="0" xfId="63" applyFont="1" applyFill="1" applyBorder="1" applyAlignment="1">
      <alignment horizontal="center" vertical="center"/>
    </xf>
    <xf numFmtId="0" fontId="88" fillId="37" borderId="0" xfId="53" applyFont="1" applyFill="1" applyBorder="1" applyAlignment="1">
      <alignment horizontal="left" vertical="center"/>
      <protection/>
    </xf>
    <xf numFmtId="0" fontId="8" fillId="33" borderId="0" xfId="53" applyFont="1" applyFill="1" applyProtection="1">
      <alignment/>
      <protection/>
    </xf>
    <xf numFmtId="0" fontId="90" fillId="33" borderId="0" xfId="53" applyFont="1" applyFill="1" applyBorder="1" applyAlignment="1">
      <alignment horizontal="left" vertical="center"/>
      <protection/>
    </xf>
    <xf numFmtId="3" fontId="90" fillId="33" borderId="0" xfId="53" applyNumberFormat="1" applyFont="1" applyFill="1" applyBorder="1" applyAlignment="1">
      <alignment horizontal="center" vertical="center"/>
      <protection/>
    </xf>
    <xf numFmtId="9" fontId="90" fillId="33" borderId="0" xfId="63" applyNumberFormat="1" applyFont="1" applyFill="1" applyBorder="1" applyAlignment="1">
      <alignment horizontal="center" vertical="center"/>
    </xf>
    <xf numFmtId="0" fontId="3" fillId="36" borderId="11" xfId="53" applyFont="1" applyFill="1" applyBorder="1" applyAlignment="1">
      <alignment horizontal="left" vertical="center"/>
      <protection/>
    </xf>
    <xf numFmtId="3" fontId="3" fillId="36" borderId="11" xfId="53" applyNumberFormat="1" applyFont="1" applyFill="1" applyBorder="1" applyAlignment="1">
      <alignment horizontal="center" vertical="center"/>
      <protection/>
    </xf>
    <xf numFmtId="3" fontId="2" fillId="36" borderId="11" xfId="53" applyNumberFormat="1" applyFill="1" applyBorder="1" applyAlignment="1">
      <alignment horizontal="center" vertical="center"/>
      <protection/>
    </xf>
    <xf numFmtId="0" fontId="3" fillId="36" borderId="12" xfId="53" applyFont="1" applyFill="1" applyBorder="1" applyAlignment="1">
      <alignment horizontal="left" vertical="center"/>
      <protection/>
    </xf>
    <xf numFmtId="3" fontId="3" fillId="36" borderId="12" xfId="53" applyNumberFormat="1" applyFont="1" applyFill="1" applyBorder="1" applyAlignment="1">
      <alignment horizontal="center" vertical="center"/>
      <protection/>
    </xf>
    <xf numFmtId="3" fontId="2" fillId="36" borderId="12" xfId="53" applyNumberFormat="1" applyFill="1" applyBorder="1" applyAlignment="1">
      <alignment horizontal="center" vertical="center"/>
      <protection/>
    </xf>
    <xf numFmtId="0" fontId="2" fillId="33" borderId="0" xfId="53" applyFill="1" applyAlignment="1">
      <alignment horizontal="left" vertical="center"/>
      <protection/>
    </xf>
    <xf numFmtId="0" fontId="90" fillId="33" borderId="0" xfId="53" applyFont="1" applyFill="1" applyAlignment="1">
      <alignment horizontal="center" vertical="center"/>
      <protection/>
    </xf>
    <xf numFmtId="0" fontId="90" fillId="33" borderId="0" xfId="53" applyFont="1" applyFill="1" applyBorder="1" applyAlignment="1">
      <alignment horizontal="center" vertical="center"/>
      <protection/>
    </xf>
    <xf numFmtId="9" fontId="84" fillId="33" borderId="0" xfId="63" applyFont="1" applyFill="1" applyBorder="1" applyAlignment="1">
      <alignment horizontal="center" vertical="center"/>
    </xf>
    <xf numFmtId="0" fontId="3" fillId="36" borderId="13" xfId="53" applyFont="1" applyFill="1" applyBorder="1" applyAlignment="1">
      <alignment horizontal="left" vertical="center"/>
      <protection/>
    </xf>
    <xf numFmtId="3" fontId="3" fillId="36" borderId="13" xfId="53" applyNumberFormat="1" applyFont="1" applyFill="1" applyBorder="1" applyAlignment="1">
      <alignment horizontal="center" vertical="center"/>
      <protection/>
    </xf>
    <xf numFmtId="3" fontId="2" fillId="36" borderId="13" xfId="53" applyNumberFormat="1" applyFill="1" applyBorder="1" applyAlignment="1">
      <alignment horizontal="center" vertical="center"/>
      <protection/>
    </xf>
    <xf numFmtId="3" fontId="2" fillId="33" borderId="0" xfId="53" applyNumberFormat="1" applyFill="1">
      <alignment/>
      <protection/>
    </xf>
    <xf numFmtId="0" fontId="2" fillId="33" borderId="0" xfId="53" applyFill="1" applyAlignment="1">
      <alignment horizontal="center"/>
      <protection/>
    </xf>
    <xf numFmtId="0" fontId="91" fillId="33" borderId="10" xfId="53" applyFont="1" applyFill="1" applyBorder="1" applyAlignment="1">
      <alignment/>
      <protection/>
    </xf>
    <xf numFmtId="0" fontId="7" fillId="33" borderId="0" xfId="53" applyFont="1" applyFill="1" applyAlignment="1">
      <alignment horizontal="center"/>
      <protection/>
    </xf>
    <xf numFmtId="0" fontId="82" fillId="34" borderId="14" xfId="53" applyFont="1" applyFill="1" applyBorder="1" applyAlignment="1">
      <alignment horizontal="center" vertical="center" wrapText="1"/>
      <protection/>
    </xf>
    <xf numFmtId="0" fontId="82" fillId="34" borderId="15" xfId="53" applyFont="1" applyFill="1" applyBorder="1" applyAlignment="1">
      <alignment horizontal="center" vertical="center" wrapText="1"/>
      <protection/>
    </xf>
    <xf numFmtId="0" fontId="3" fillId="36" borderId="11" xfId="53" applyFont="1" applyFill="1" applyBorder="1" applyAlignment="1">
      <alignment horizontal="justify" vertical="center"/>
      <protection/>
    </xf>
    <xf numFmtId="3" fontId="2" fillId="36" borderId="11" xfId="53" applyNumberFormat="1" applyFont="1" applyFill="1" applyBorder="1" applyAlignment="1">
      <alignment horizontal="center" vertical="center"/>
      <protection/>
    </xf>
    <xf numFmtId="3" fontId="2" fillId="33" borderId="0" xfId="53" applyNumberFormat="1" applyFill="1" applyAlignment="1">
      <alignment horizontal="left"/>
      <protection/>
    </xf>
    <xf numFmtId="3" fontId="3" fillId="36" borderId="16" xfId="53" applyNumberFormat="1" applyFont="1" applyFill="1" applyBorder="1" applyAlignment="1">
      <alignment horizontal="center" vertical="center"/>
      <protection/>
    </xf>
    <xf numFmtId="3" fontId="2" fillId="36" borderId="16" xfId="53" applyNumberFormat="1" applyFont="1" applyFill="1" applyBorder="1" applyAlignment="1">
      <alignment horizontal="center" vertical="center"/>
      <protection/>
    </xf>
    <xf numFmtId="3" fontId="2" fillId="36" borderId="12" xfId="53" applyNumberFormat="1" applyFont="1" applyFill="1" applyBorder="1" applyAlignment="1">
      <alignment horizontal="center" vertical="center"/>
      <protection/>
    </xf>
    <xf numFmtId="0" fontId="2" fillId="36" borderId="12" xfId="53" applyFont="1" applyFill="1" applyBorder="1" applyAlignment="1">
      <alignment horizontal="center" vertical="center"/>
      <protection/>
    </xf>
    <xf numFmtId="3" fontId="3" fillId="36" borderId="17" xfId="53" applyNumberFormat="1" applyFont="1" applyFill="1" applyBorder="1" applyAlignment="1">
      <alignment horizontal="center" vertical="center"/>
      <protection/>
    </xf>
    <xf numFmtId="3" fontId="2" fillId="36" borderId="17" xfId="53" applyNumberFormat="1" applyFont="1" applyFill="1" applyBorder="1" applyAlignment="1">
      <alignment horizontal="center" vertical="center"/>
      <protection/>
    </xf>
    <xf numFmtId="0" fontId="3" fillId="36" borderId="12" xfId="53" applyFont="1" applyFill="1" applyBorder="1" applyAlignment="1">
      <alignment horizontal="justify" vertical="center"/>
      <protection/>
    </xf>
    <xf numFmtId="0" fontId="2" fillId="36" borderId="12" xfId="53" applyFill="1" applyBorder="1" applyAlignment="1">
      <alignment horizontal="center" vertical="center"/>
      <protection/>
    </xf>
    <xf numFmtId="0" fontId="3" fillId="36" borderId="12" xfId="53" applyFont="1" applyFill="1" applyBorder="1" applyAlignment="1">
      <alignment horizontal="center" vertical="center"/>
      <protection/>
    </xf>
    <xf numFmtId="3" fontId="2" fillId="36" borderId="17" xfId="53" applyNumberFormat="1" applyFill="1" applyBorder="1" applyAlignment="1">
      <alignment horizontal="center" vertical="center"/>
      <protection/>
    </xf>
    <xf numFmtId="0" fontId="2" fillId="36" borderId="12" xfId="53" applyFill="1" applyBorder="1" applyAlignment="1">
      <alignment horizontal="center"/>
      <protection/>
    </xf>
    <xf numFmtId="0" fontId="3" fillId="36" borderId="18" xfId="53" applyFont="1" applyFill="1" applyBorder="1" applyAlignment="1">
      <alignment horizontal="left" vertical="center"/>
      <protection/>
    </xf>
    <xf numFmtId="3" fontId="3" fillId="36" borderId="18" xfId="53" applyNumberFormat="1" applyFont="1" applyFill="1" applyBorder="1" applyAlignment="1">
      <alignment horizontal="center" vertical="center"/>
      <protection/>
    </xf>
    <xf numFmtId="3" fontId="2" fillId="36" borderId="18" xfId="53" applyNumberFormat="1" applyFill="1" applyBorder="1" applyAlignment="1">
      <alignment horizontal="center" vertical="center"/>
      <protection/>
    </xf>
    <xf numFmtId="0" fontId="2" fillId="36" borderId="18" xfId="53" applyFont="1" applyFill="1" applyBorder="1" applyAlignment="1">
      <alignment horizontal="center" vertical="center"/>
      <protection/>
    </xf>
    <xf numFmtId="3" fontId="3" fillId="36" borderId="19" xfId="53" applyNumberFormat="1" applyFont="1" applyFill="1" applyBorder="1" applyAlignment="1">
      <alignment horizontal="center" vertical="center"/>
      <protection/>
    </xf>
    <xf numFmtId="3" fontId="2" fillId="36" borderId="19" xfId="53" applyNumberFormat="1" applyFill="1" applyBorder="1" applyAlignment="1">
      <alignment horizontal="center" vertical="center"/>
      <protection/>
    </xf>
    <xf numFmtId="0" fontId="82" fillId="34" borderId="20" xfId="53" applyFont="1" applyFill="1" applyBorder="1" applyAlignment="1">
      <alignment horizontal="left" vertical="center"/>
      <protection/>
    </xf>
    <xf numFmtId="3" fontId="82" fillId="34" borderId="20" xfId="53" applyNumberFormat="1" applyFont="1" applyFill="1" applyBorder="1" applyAlignment="1">
      <alignment horizontal="center" vertical="center"/>
      <protection/>
    </xf>
    <xf numFmtId="0" fontId="82" fillId="34" borderId="0" xfId="53" applyFont="1" applyFill="1" applyBorder="1" applyAlignment="1">
      <alignment horizontal="justify" vertical="center"/>
      <protection/>
    </xf>
    <xf numFmtId="0" fontId="3" fillId="36" borderId="21" xfId="53" applyFont="1" applyFill="1" applyBorder="1" applyAlignment="1">
      <alignment horizontal="left" vertical="center"/>
      <protection/>
    </xf>
    <xf numFmtId="180" fontId="3" fillId="36" borderId="21" xfId="63" applyNumberFormat="1" applyFont="1" applyFill="1" applyBorder="1" applyAlignment="1">
      <alignment horizontal="center" vertical="center"/>
    </xf>
    <xf numFmtId="0" fontId="3" fillId="36" borderId="10" xfId="53" applyFont="1" applyFill="1" applyBorder="1" applyAlignment="1">
      <alignment horizontal="left" vertical="center"/>
      <protection/>
    </xf>
    <xf numFmtId="0" fontId="17" fillId="33" borderId="0" xfId="53" applyFont="1" applyFill="1" applyAlignment="1">
      <alignment horizontal="center" vertical="center" wrapText="1"/>
      <protection/>
    </xf>
    <xf numFmtId="0" fontId="3" fillId="36" borderId="11" xfId="53" applyFont="1" applyFill="1" applyBorder="1" applyAlignment="1">
      <alignment horizontal="left" vertical="center" wrapText="1"/>
      <protection/>
    </xf>
    <xf numFmtId="0" fontId="3" fillId="36" borderId="11" xfId="53" applyFont="1" applyFill="1" applyBorder="1" applyAlignment="1">
      <alignment horizontal="center" vertical="center" wrapText="1"/>
      <protection/>
    </xf>
    <xf numFmtId="3" fontId="2" fillId="37" borderId="0" xfId="53" applyNumberFormat="1" applyFill="1" applyBorder="1" applyAlignment="1">
      <alignment horizontal="center" vertical="center"/>
      <protection/>
    </xf>
    <xf numFmtId="3" fontId="2" fillId="37" borderId="0" xfId="53" applyNumberFormat="1" applyFill="1" applyBorder="1" applyAlignment="1">
      <alignment horizontal="center"/>
      <protection/>
    </xf>
    <xf numFmtId="0" fontId="3" fillId="36" borderId="13" xfId="53" applyFont="1" applyFill="1" applyBorder="1" applyAlignment="1">
      <alignment horizontal="justify" vertical="center"/>
      <protection/>
    </xf>
    <xf numFmtId="0" fontId="11" fillId="33" borderId="0" xfId="53" applyFont="1" applyFill="1" applyBorder="1" applyAlignment="1">
      <alignment horizontal="center" vertical="center" wrapText="1"/>
      <protection/>
    </xf>
    <xf numFmtId="3" fontId="2" fillId="33" borderId="0" xfId="53" applyNumberFormat="1" applyFill="1" applyBorder="1" applyAlignment="1">
      <alignment horizontal="center"/>
      <protection/>
    </xf>
    <xf numFmtId="3" fontId="3" fillId="33" borderId="0" xfId="53" applyNumberFormat="1" applyFont="1" applyFill="1" applyBorder="1" applyAlignment="1">
      <alignment horizontal="center"/>
      <protection/>
    </xf>
    <xf numFmtId="0" fontId="10" fillId="33" borderId="0" xfId="53" applyFont="1" applyFill="1">
      <alignment/>
      <protection/>
    </xf>
    <xf numFmtId="0" fontId="92" fillId="34" borderId="0" xfId="53" applyFont="1" applyFill="1" applyBorder="1" applyAlignment="1">
      <alignment horizontal="center" vertical="center" wrapText="1"/>
      <protection/>
    </xf>
    <xf numFmtId="0" fontId="2" fillId="37" borderId="0" xfId="57" applyFill="1">
      <alignment/>
      <protection/>
    </xf>
    <xf numFmtId="3" fontId="3" fillId="36" borderId="0" xfId="53" applyNumberFormat="1" applyFont="1" applyFill="1" applyBorder="1" applyAlignment="1">
      <alignment horizontal="center" vertical="center"/>
      <protection/>
    </xf>
    <xf numFmtId="0" fontId="82" fillId="34" borderId="22" xfId="53" applyFont="1" applyFill="1" applyBorder="1" applyAlignment="1">
      <alignment horizontal="justify" vertical="center"/>
      <protection/>
    </xf>
    <xf numFmtId="3" fontId="82" fillId="34" borderId="23" xfId="53" applyNumberFormat="1" applyFont="1" applyFill="1" applyBorder="1" applyAlignment="1">
      <alignment horizontal="center" vertical="center"/>
      <protection/>
    </xf>
    <xf numFmtId="0" fontId="88" fillId="34" borderId="0" xfId="53" applyFont="1" applyFill="1" applyBorder="1" applyAlignment="1">
      <alignment horizontal="center" vertical="center" wrapText="1"/>
      <protection/>
    </xf>
    <xf numFmtId="0" fontId="88" fillId="34" borderId="0" xfId="53" applyFont="1" applyFill="1" applyBorder="1" applyAlignment="1">
      <alignment horizontal="right" vertical="center" wrapText="1"/>
      <protection/>
    </xf>
    <xf numFmtId="0" fontId="84" fillId="33" borderId="0" xfId="53" applyFont="1" applyFill="1">
      <alignment/>
      <protection/>
    </xf>
    <xf numFmtId="0" fontId="93" fillId="33" borderId="0" xfId="53" applyFont="1" applyFill="1">
      <alignment/>
      <protection/>
    </xf>
    <xf numFmtId="180" fontId="5" fillId="36" borderId="11" xfId="63" applyNumberFormat="1" applyFont="1" applyFill="1" applyBorder="1" applyAlignment="1">
      <alignment horizontal="right" vertical="center"/>
    </xf>
    <xf numFmtId="180" fontId="84" fillId="33" borderId="0" xfId="63" applyNumberFormat="1" applyFont="1" applyFill="1" applyAlignment="1">
      <alignment/>
    </xf>
    <xf numFmtId="180" fontId="5" fillId="36" borderId="13" xfId="63" applyNumberFormat="1" applyFont="1" applyFill="1" applyBorder="1" applyAlignment="1">
      <alignment horizontal="right" vertical="center"/>
    </xf>
    <xf numFmtId="180" fontId="88" fillId="34" borderId="0" xfId="63" applyNumberFormat="1" applyFont="1" applyFill="1" applyBorder="1" applyAlignment="1">
      <alignment horizontal="right" vertical="center"/>
    </xf>
    <xf numFmtId="0" fontId="84" fillId="33" borderId="0" xfId="53" applyFont="1" applyFill="1" applyAlignment="1">
      <alignment wrapText="1"/>
      <protection/>
    </xf>
    <xf numFmtId="0" fontId="14" fillId="33" borderId="10" xfId="53" applyFont="1" applyFill="1" applyBorder="1" applyAlignment="1">
      <alignment horizontal="left"/>
      <protection/>
    </xf>
    <xf numFmtId="0" fontId="88" fillId="37" borderId="0" xfId="53" applyFont="1" applyFill="1" applyBorder="1" applyAlignment="1">
      <alignment vertical="center" wrapText="1"/>
      <protection/>
    </xf>
    <xf numFmtId="0" fontId="89" fillId="34" borderId="24" xfId="53" applyFont="1" applyFill="1" applyBorder="1" applyAlignment="1">
      <alignment horizontal="center" vertical="center" wrapText="1"/>
      <protection/>
    </xf>
    <xf numFmtId="0" fontId="89" fillId="34" borderId="25" xfId="53" applyFont="1" applyFill="1" applyBorder="1" applyAlignment="1">
      <alignment horizontal="center" vertical="center" wrapText="1"/>
      <protection/>
    </xf>
    <xf numFmtId="0" fontId="89" fillId="34" borderId="24" xfId="53" applyFont="1" applyFill="1" applyBorder="1" applyAlignment="1">
      <alignment vertical="center" wrapText="1"/>
      <protection/>
    </xf>
    <xf numFmtId="0" fontId="89" fillId="37" borderId="0" xfId="53" applyFont="1" applyFill="1" applyBorder="1" applyAlignment="1">
      <alignment vertical="center" wrapText="1"/>
      <protection/>
    </xf>
    <xf numFmtId="3" fontId="2" fillId="36" borderId="26" xfId="53" applyNumberFormat="1" applyFont="1" applyFill="1" applyBorder="1" applyAlignment="1">
      <alignment vertical="center"/>
      <protection/>
    </xf>
    <xf numFmtId="3" fontId="3" fillId="36" borderId="26" xfId="53" applyNumberFormat="1" applyFont="1" applyFill="1" applyBorder="1" applyAlignment="1">
      <alignment horizontal="right" vertical="center"/>
      <protection/>
    </xf>
    <xf numFmtId="3" fontId="2" fillId="36" borderId="11" xfId="53" applyNumberFormat="1" applyFont="1" applyFill="1" applyBorder="1" applyAlignment="1">
      <alignment horizontal="right" vertical="center"/>
      <protection/>
    </xf>
    <xf numFmtId="3" fontId="2" fillId="36" borderId="26" xfId="53" applyNumberFormat="1" applyFont="1" applyFill="1" applyBorder="1" applyAlignment="1">
      <alignment horizontal="right" vertical="center"/>
      <protection/>
    </xf>
    <xf numFmtId="3" fontId="4" fillId="37" borderId="0" xfId="53" applyNumberFormat="1" applyFont="1" applyFill="1" applyBorder="1" applyAlignment="1">
      <alignment vertical="center"/>
      <protection/>
    </xf>
    <xf numFmtId="3" fontId="2" fillId="36" borderId="27" xfId="53" applyNumberFormat="1" applyFont="1" applyFill="1" applyBorder="1" applyAlignment="1">
      <alignment vertical="center"/>
      <protection/>
    </xf>
    <xf numFmtId="3" fontId="3" fillId="36" borderId="27" xfId="53" applyNumberFormat="1" applyFont="1" applyFill="1" applyBorder="1" applyAlignment="1">
      <alignment horizontal="right" vertical="center"/>
      <protection/>
    </xf>
    <xf numFmtId="3" fontId="2" fillId="36" borderId="13" xfId="53" applyNumberFormat="1" applyFont="1" applyFill="1" applyBorder="1" applyAlignment="1">
      <alignment horizontal="right" vertical="center"/>
      <protection/>
    </xf>
    <xf numFmtId="3" fontId="2" fillId="36" borderId="27" xfId="53" applyNumberFormat="1" applyFont="1" applyFill="1" applyBorder="1" applyAlignment="1">
      <alignment horizontal="right" vertical="center"/>
      <protection/>
    </xf>
    <xf numFmtId="180" fontId="3" fillId="36" borderId="11" xfId="61" applyNumberFormat="1" applyFont="1" applyFill="1" applyBorder="1" applyAlignment="1">
      <alignment horizontal="right" vertical="center"/>
    </xf>
    <xf numFmtId="180" fontId="4" fillId="37" borderId="0" xfId="53" applyNumberFormat="1" applyFont="1" applyFill="1" applyBorder="1" applyAlignment="1">
      <alignment vertical="center"/>
      <protection/>
    </xf>
    <xf numFmtId="0" fontId="2" fillId="33" borderId="0" xfId="53" applyFont="1" applyFill="1" applyAlignment="1">
      <alignment vertical="center" wrapText="1"/>
      <protection/>
    </xf>
    <xf numFmtId="0" fontId="14" fillId="33" borderId="0" xfId="53" applyFont="1" applyFill="1" applyBorder="1" applyAlignment="1">
      <alignment/>
      <protection/>
    </xf>
    <xf numFmtId="0" fontId="2" fillId="33" borderId="0" xfId="53" applyFill="1" applyBorder="1">
      <alignment/>
      <protection/>
    </xf>
    <xf numFmtId="0" fontId="82" fillId="34" borderId="28" xfId="53" applyFont="1" applyFill="1" applyBorder="1" applyAlignment="1">
      <alignment horizontal="right" vertical="center" wrapText="1"/>
      <protection/>
    </xf>
    <xf numFmtId="0" fontId="82" fillId="37" borderId="29" xfId="53" applyFont="1" applyFill="1" applyBorder="1" applyAlignment="1">
      <alignment horizontal="center" vertical="center" wrapText="1"/>
      <protection/>
    </xf>
    <xf numFmtId="0" fontId="2" fillId="36" borderId="11" xfId="53" applyFill="1" applyBorder="1" applyAlignment="1">
      <alignment vertical="center"/>
      <protection/>
    </xf>
    <xf numFmtId="3" fontId="3" fillId="36" borderId="11" xfId="53" applyNumberFormat="1" applyFont="1" applyFill="1" applyBorder="1" applyAlignment="1">
      <alignment horizontal="right" vertical="center"/>
      <protection/>
    </xf>
    <xf numFmtId="3" fontId="2" fillId="36" borderId="11" xfId="53" applyNumberFormat="1" applyFill="1" applyBorder="1" applyAlignment="1">
      <alignment horizontal="right" vertical="center"/>
      <protection/>
    </xf>
    <xf numFmtId="0" fontId="2" fillId="36" borderId="12" xfId="53" applyFill="1" applyBorder="1" applyAlignment="1">
      <alignment vertical="center"/>
      <protection/>
    </xf>
    <xf numFmtId="3" fontId="3" fillId="36" borderId="12" xfId="53" applyNumberFormat="1" applyFont="1" applyFill="1" applyBorder="1" applyAlignment="1">
      <alignment horizontal="right" vertical="center"/>
      <protection/>
    </xf>
    <xf numFmtId="3" fontId="2" fillId="36" borderId="12" xfId="53" applyNumberFormat="1" applyFill="1" applyBorder="1" applyAlignment="1">
      <alignment horizontal="right" vertical="center"/>
      <protection/>
    </xf>
    <xf numFmtId="0" fontId="2" fillId="36" borderId="0" xfId="53" applyFill="1" applyAlignment="1">
      <alignment vertical="center"/>
      <protection/>
    </xf>
    <xf numFmtId="3" fontId="3" fillId="36" borderId="0" xfId="53" applyNumberFormat="1" applyFont="1" applyFill="1" applyAlignment="1">
      <alignment horizontal="right" vertical="center"/>
      <protection/>
    </xf>
    <xf numFmtId="3" fontId="2" fillId="36" borderId="0" xfId="53" applyNumberFormat="1" applyFill="1" applyAlignment="1">
      <alignment horizontal="right" vertical="center"/>
      <protection/>
    </xf>
    <xf numFmtId="3" fontId="82" fillId="34" borderId="0" xfId="53" applyNumberFormat="1" applyFont="1" applyFill="1" applyAlignment="1">
      <alignment horizontal="right" vertical="center"/>
      <protection/>
    </xf>
    <xf numFmtId="180" fontId="3" fillId="36" borderId="0" xfId="61" applyNumberFormat="1" applyFont="1" applyFill="1" applyAlignment="1">
      <alignment horizontal="right" vertical="center"/>
    </xf>
    <xf numFmtId="0" fontId="82" fillId="34" borderId="28" xfId="53" applyFont="1" applyFill="1" applyBorder="1" applyAlignment="1">
      <alignment horizontal="center" vertical="center" wrapText="1"/>
      <protection/>
    </xf>
    <xf numFmtId="3" fontId="3" fillId="36" borderId="13" xfId="53" applyNumberFormat="1" applyFont="1" applyFill="1" applyBorder="1" applyAlignment="1">
      <alignment horizontal="right" vertical="center"/>
      <protection/>
    </xf>
    <xf numFmtId="0" fontId="82" fillId="37" borderId="0" xfId="53" applyFont="1" applyFill="1" applyBorder="1" applyAlignment="1">
      <alignment horizontal="center" vertical="center" wrapText="1"/>
      <protection/>
    </xf>
    <xf numFmtId="0" fontId="82" fillId="37" borderId="0" xfId="53" applyFont="1" applyFill="1" applyAlignment="1">
      <alignment horizontal="center" vertical="center"/>
      <protection/>
    </xf>
    <xf numFmtId="0" fontId="14" fillId="33" borderId="30" xfId="53" applyFont="1" applyFill="1" applyBorder="1" applyAlignment="1">
      <alignment/>
      <protection/>
    </xf>
    <xf numFmtId="0" fontId="2" fillId="33" borderId="30" xfId="53" applyFill="1" applyBorder="1">
      <alignment/>
      <protection/>
    </xf>
    <xf numFmtId="0" fontId="82" fillId="34" borderId="0" xfId="53" applyFont="1" applyFill="1" applyAlignment="1">
      <alignment horizontal="center" vertical="center"/>
      <protection/>
    </xf>
    <xf numFmtId="0" fontId="82" fillId="34" borderId="0" xfId="53" applyFont="1" applyFill="1" applyAlignment="1">
      <alignment horizontal="right" vertical="center"/>
      <protection/>
    </xf>
    <xf numFmtId="0" fontId="82" fillId="37" borderId="0" xfId="53" applyFont="1" applyFill="1" applyBorder="1" applyAlignment="1">
      <alignment horizontal="right" vertical="center"/>
      <protection/>
    </xf>
    <xf numFmtId="0" fontId="2" fillId="36" borderId="11" xfId="53" applyFill="1" applyBorder="1">
      <alignment/>
      <protection/>
    </xf>
    <xf numFmtId="3" fontId="3" fillId="36" borderId="11" xfId="53" applyNumberFormat="1" applyFont="1" applyFill="1" applyBorder="1">
      <alignment/>
      <protection/>
    </xf>
    <xf numFmtId="3" fontId="2" fillId="36" borderId="11" xfId="53" applyNumberFormat="1" applyFill="1" applyBorder="1">
      <alignment/>
      <protection/>
    </xf>
    <xf numFmtId="3" fontId="2" fillId="37" borderId="0" xfId="53" applyNumberFormat="1" applyFill="1" applyBorder="1">
      <alignment/>
      <protection/>
    </xf>
    <xf numFmtId="0" fontId="2" fillId="36" borderId="12" xfId="53" applyFill="1" applyBorder="1">
      <alignment/>
      <protection/>
    </xf>
    <xf numFmtId="3" fontId="2" fillId="36" borderId="12" xfId="53" applyNumberFormat="1" applyFill="1" applyBorder="1">
      <alignment/>
      <protection/>
    </xf>
    <xf numFmtId="0" fontId="2" fillId="36" borderId="0" xfId="53" applyFill="1">
      <alignment/>
      <protection/>
    </xf>
    <xf numFmtId="3" fontId="3" fillId="36" borderId="13" xfId="53" applyNumberFormat="1" applyFont="1" applyFill="1" applyBorder="1">
      <alignment/>
      <protection/>
    </xf>
    <xf numFmtId="3" fontId="2" fillId="36" borderId="0" xfId="53" applyNumberFormat="1" applyFill="1">
      <alignment/>
      <protection/>
    </xf>
    <xf numFmtId="3" fontId="82" fillId="37" borderId="0" xfId="53" applyNumberFormat="1" applyFont="1" applyFill="1" applyBorder="1" applyAlignment="1">
      <alignment horizontal="right" vertical="center"/>
      <protection/>
    </xf>
    <xf numFmtId="0" fontId="6" fillId="33" borderId="0" xfId="53" applyFont="1" applyFill="1" applyAlignment="1">
      <alignment horizontal="left"/>
      <protection/>
    </xf>
    <xf numFmtId="0" fontId="6" fillId="33" borderId="0" xfId="53" applyFont="1" applyFill="1" applyAlignment="1">
      <alignment horizontal="left" vertical="center" wrapText="1"/>
      <protection/>
    </xf>
    <xf numFmtId="0" fontId="82" fillId="34" borderId="0" xfId="53" applyFont="1" applyFill="1" applyBorder="1" applyAlignment="1">
      <alignment horizontal="center" vertical="center" wrapText="1"/>
      <protection/>
    </xf>
    <xf numFmtId="0" fontId="82" fillId="34" borderId="31" xfId="53" applyFont="1" applyFill="1" applyBorder="1" applyAlignment="1">
      <alignment horizontal="center" vertical="center" wrapText="1"/>
      <protection/>
    </xf>
    <xf numFmtId="0" fontId="82" fillId="34" borderId="0" xfId="53" applyFont="1" applyFill="1" applyAlignment="1">
      <alignment horizontal="center" vertical="center"/>
      <protection/>
    </xf>
    <xf numFmtId="0" fontId="3" fillId="36" borderId="0" xfId="53" applyFont="1" applyFill="1" applyAlignment="1">
      <alignment horizontal="center" vertical="center"/>
      <protection/>
    </xf>
    <xf numFmtId="0" fontId="82" fillId="34" borderId="29" xfId="53" applyFont="1" applyFill="1" applyBorder="1" applyAlignment="1">
      <alignment horizontal="center" vertical="center" wrapText="1"/>
      <protection/>
    </xf>
    <xf numFmtId="0" fontId="82" fillId="34" borderId="14" xfId="53" applyFont="1" applyFill="1" applyBorder="1" applyAlignment="1">
      <alignment horizontal="center" vertical="center" wrapText="1"/>
      <protection/>
    </xf>
    <xf numFmtId="0" fontId="82" fillId="34" borderId="32" xfId="53" applyFont="1" applyFill="1" applyBorder="1" applyAlignment="1">
      <alignment horizontal="center" vertical="center" wrapText="1"/>
      <protection/>
    </xf>
    <xf numFmtId="0" fontId="14" fillId="33" borderId="10" xfId="53" applyFont="1" applyFill="1" applyBorder="1" applyAlignment="1">
      <alignment horizontal="left"/>
      <protection/>
    </xf>
    <xf numFmtId="0" fontId="88" fillId="34" borderId="0" xfId="53" applyFont="1" applyFill="1" applyBorder="1" applyAlignment="1">
      <alignment horizontal="center" vertical="center" wrapText="1"/>
      <protection/>
    </xf>
    <xf numFmtId="0" fontId="88" fillId="34" borderId="33" xfId="53" applyFont="1" applyFill="1" applyBorder="1" applyAlignment="1">
      <alignment horizontal="center" vertical="center" wrapText="1"/>
      <protection/>
    </xf>
    <xf numFmtId="0" fontId="2" fillId="33" borderId="0" xfId="53" applyFont="1" applyFill="1" applyAlignment="1">
      <alignment horizontal="justify" vertical="center" wrapText="1"/>
      <protection/>
    </xf>
    <xf numFmtId="0" fontId="91" fillId="33" borderId="0" xfId="53" applyFont="1" applyFill="1" applyBorder="1" applyAlignment="1">
      <alignment horizontal="left"/>
      <protection/>
    </xf>
    <xf numFmtId="0" fontId="14" fillId="33" borderId="10" xfId="53" applyFont="1" applyFill="1" applyBorder="1" applyAlignment="1">
      <alignment horizontal="left" vertical="center" wrapText="1"/>
      <protection/>
    </xf>
    <xf numFmtId="0" fontId="91" fillId="33" borderId="10" xfId="53" applyFont="1" applyFill="1" applyBorder="1" applyAlignment="1">
      <alignment horizontal="left"/>
      <protection/>
    </xf>
    <xf numFmtId="0" fontId="82" fillId="34" borderId="0" xfId="53" applyFont="1" applyFill="1" applyBorder="1" applyAlignment="1">
      <alignment horizontal="left" vertical="center"/>
      <protection/>
    </xf>
    <xf numFmtId="0" fontId="82" fillId="34" borderId="0" xfId="53" applyFont="1" applyFill="1" applyBorder="1" applyAlignment="1">
      <alignment horizontal="center" vertical="center"/>
      <protection/>
    </xf>
    <xf numFmtId="0" fontId="94" fillId="35" borderId="0" xfId="53" applyFont="1" applyFill="1" applyBorder="1" applyAlignment="1">
      <alignment horizontal="center" vertical="center"/>
      <protection/>
    </xf>
    <xf numFmtId="0" fontId="95" fillId="35" borderId="0" xfId="53" applyFont="1" applyFill="1" applyBorder="1" applyAlignment="1">
      <alignment horizontal="center" vertical="center"/>
      <protection/>
    </xf>
    <xf numFmtId="0" fontId="86" fillId="35" borderId="0" xfId="53" applyFont="1" applyFill="1" applyBorder="1" applyAlignment="1">
      <alignment horizontal="center" vertical="center"/>
      <protection/>
    </xf>
    <xf numFmtId="0" fontId="82" fillId="34" borderId="0" xfId="53" applyFont="1" applyFill="1" applyBorder="1" applyAlignment="1">
      <alignment horizontal="left"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2 2" xfId="54"/>
    <cellStyle name="Normal 2 2 3" xfId="55"/>
    <cellStyle name="Normal 2 3 2" xfId="56"/>
    <cellStyle name="Normal 3" xfId="57"/>
    <cellStyle name="Normal 7" xfId="58"/>
    <cellStyle name="Normal_Directorio CEMs - agos - 2009 - UGTAI" xfId="59"/>
    <cellStyle name="Notas" xfId="60"/>
    <cellStyle name="Percent" xfId="61"/>
    <cellStyle name="Porcentaje 10" xfId="62"/>
    <cellStyle name="Porcentaje 2" xfId="63"/>
    <cellStyle name="Porcentaje 3 2" xfId="64"/>
    <cellStyle name="Porcentual 2" xfId="65"/>
    <cellStyle name="Porcentual 2 2"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Casos atendidos según meses</a:t>
            </a:r>
          </a:p>
        </c:rich>
      </c:tx>
      <c:layout>
        <c:manualLayout>
          <c:xMode val="factor"/>
          <c:yMode val="factor"/>
          <c:x val="0.0135"/>
          <c:y val="-0.011"/>
        </c:manualLayout>
      </c:layout>
      <c:spPr>
        <a:noFill/>
        <a:ln w="3175">
          <a:noFill/>
        </a:ln>
      </c:spPr>
    </c:title>
    <c:plotArea>
      <c:layout>
        <c:manualLayout>
          <c:xMode val="edge"/>
          <c:yMode val="edge"/>
          <c:x val="0.10875"/>
          <c:y val="0.08475"/>
          <c:w val="0.7545"/>
          <c:h val="0.8235"/>
        </c:manualLayout>
      </c:layout>
      <c:barChart>
        <c:barDir val="col"/>
        <c:grouping val="stacked"/>
        <c:varyColors val="0"/>
        <c:ser>
          <c:idx val="0"/>
          <c:order val="0"/>
          <c:tx>
            <c:strRef>
              <c:f>CEM!$C$22</c:f>
              <c:strCache>
                <c:ptCount val="1"/>
                <c:pt idx="0">
                  <c:v>Mujer</c:v>
                </c:pt>
              </c:strCache>
            </c:strRef>
          </c:tx>
          <c:spPr>
            <a:solidFill>
              <a:srgbClr val="3054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50" b="1" i="0" u="none" baseline="0">
                    <a:solidFill>
                      <a:srgbClr val="FFFFFF"/>
                    </a:solidFill>
                  </a:defRPr>
                </a:pPr>
              </a:p>
            </c:txPr>
            <c:showLegendKey val="0"/>
            <c:showVal val="1"/>
            <c:showBubbleSize val="0"/>
            <c:showCatName val="0"/>
            <c:showSerName val="0"/>
            <c:showPercent val="0"/>
          </c:dLbls>
          <c:cat>
            <c:strRef>
              <c:f>CEM!$A$23:$A$34</c:f>
              <c:strCache/>
            </c:strRef>
          </c:cat>
          <c:val>
            <c:numRef>
              <c:f>CEM!$C$23:$C$34</c:f>
              <c:numCache/>
            </c:numRef>
          </c:val>
        </c:ser>
        <c:ser>
          <c:idx val="1"/>
          <c:order val="1"/>
          <c:tx>
            <c:strRef>
              <c:f>CEM!$D$22</c:f>
              <c:strCache>
                <c:ptCount val="1"/>
                <c:pt idx="0">
                  <c:v>Hombre</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CEM!$A$23:$A$34</c:f>
              <c:strCache/>
            </c:strRef>
          </c:cat>
          <c:val>
            <c:numRef>
              <c:f>CEM!$D$23:$D$34</c:f>
              <c:numCache/>
            </c:numRef>
          </c:val>
        </c:ser>
        <c:overlap val="100"/>
        <c:axId val="54239093"/>
        <c:axId val="18389790"/>
      </c:barChart>
      <c:catAx>
        <c:axId val="5423909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8389790"/>
        <c:crosses val="autoZero"/>
        <c:auto val="1"/>
        <c:lblOffset val="100"/>
        <c:tickLblSkip val="1"/>
        <c:noMultiLvlLbl val="0"/>
      </c:catAx>
      <c:valAx>
        <c:axId val="18389790"/>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4239093"/>
        <c:crossesAt val="1"/>
        <c:crossBetween val="between"/>
        <c:dispUnits/>
        <c:majorUnit val="1000"/>
        <c:minorUnit val="1000"/>
      </c:valAx>
      <c:spPr>
        <a:solidFill>
          <a:srgbClr val="FFFFFF"/>
        </a:solidFill>
        <a:ln w="12700">
          <a:solidFill>
            <a:srgbClr val="808080"/>
          </a:solidFill>
        </a:ln>
      </c:spPr>
    </c:plotArea>
    <c:legend>
      <c:legendPos val="b"/>
      <c:layout>
        <c:manualLayout>
          <c:xMode val="edge"/>
          <c:yMode val="edge"/>
          <c:x val="0.209"/>
          <c:y val="0.898"/>
          <c:w val="0.621"/>
          <c:h val="0.055"/>
        </c:manualLayout>
      </c:layout>
      <c:overlay val="0"/>
      <c:spPr>
        <a:solidFill>
          <a:srgbClr val="FFFFFF"/>
        </a:solidFill>
        <a:ln w="3175">
          <a:noFill/>
        </a:ln>
      </c:spPr>
      <c:txPr>
        <a:bodyPr vert="horz" rot="0"/>
        <a:lstStyle/>
        <a:p>
          <a:pPr>
            <a:defRPr lang="en-US" cap="none" sz="755"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
          <c:w val="0.8755"/>
          <c:h val="0.953"/>
        </c:manualLayout>
      </c:layout>
      <c:barChart>
        <c:barDir val="bar"/>
        <c:grouping val="clustered"/>
        <c:varyColors val="0"/>
        <c:ser>
          <c:idx val="0"/>
          <c:order val="0"/>
          <c:spPr>
            <a:pattFill prst="horzBrick">
              <a:fgClr>
                <a:srgbClr val="D9D9D9"/>
              </a:fgClr>
              <a:bgClr>
                <a:srgbClr val="969696"/>
              </a:bgClr>
            </a:pattFill>
            <a:ln w="12700">
              <a:solidFill>
                <a:srgbClr val="969696"/>
              </a:solidFill>
            </a:ln>
          </c:spPr>
          <c:invertIfNegative val="0"/>
          <c:extLst>
            <c:ext xmlns:c14="http://schemas.microsoft.com/office/drawing/2007/8/2/chart" uri="{6F2FDCE9-48DA-4B69-8628-5D25D57E5C99}">
              <c14:invertSolidFillFmt>
                <c14:spPr>
                  <a:solidFill>
                    <a:srgbClr val="969696"/>
                  </a:solidFill>
                </c14:spPr>
              </c14:invertSolidFillFmt>
            </c:ext>
          </c:extLst>
          <c:dLbls>
            <c:dLbl>
              <c:idx val="2"/>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outEnd"/>
            <c:showLegendKey val="0"/>
            <c:showVal val="1"/>
            <c:showBubbleSize val="0"/>
            <c:showCatName val="0"/>
            <c:showSerName val="0"/>
            <c:showPercent val="0"/>
          </c:dLbls>
          <c:cat>
            <c:strRef>
              <c:f>CEM!$M$63:$M$66</c:f>
              <c:strCache/>
            </c:strRef>
          </c:cat>
          <c:val>
            <c:numRef>
              <c:f>CEM!$N$63:$N$66</c:f>
              <c:numCache/>
            </c:numRef>
          </c:val>
        </c:ser>
        <c:axId val="31290383"/>
        <c:axId val="13177992"/>
      </c:barChart>
      <c:catAx>
        <c:axId val="31290383"/>
        <c:scaling>
          <c:orientation val="minMax"/>
        </c:scaling>
        <c:axPos val="l"/>
        <c:delete val="0"/>
        <c:numFmt formatCode="General" sourceLinked="0"/>
        <c:majorTickMark val="out"/>
        <c:minorTickMark val="none"/>
        <c:tickLblPos val="nextTo"/>
        <c:spPr>
          <a:ln w="3175">
            <a:solidFill>
              <a:srgbClr val="808080"/>
            </a:solidFill>
          </a:ln>
        </c:spPr>
        <c:crossAx val="13177992"/>
        <c:crosses val="autoZero"/>
        <c:auto val="0"/>
        <c:lblOffset val="100"/>
        <c:tickLblSkip val="1"/>
        <c:noMultiLvlLbl val="0"/>
      </c:catAx>
      <c:valAx>
        <c:axId val="13177992"/>
        <c:scaling>
          <c:orientation val="minMax"/>
        </c:scaling>
        <c:axPos val="b"/>
        <c:delete val="1"/>
        <c:majorTickMark val="out"/>
        <c:minorTickMark val="none"/>
        <c:tickLblPos val="nextTo"/>
        <c:crossAx val="3129038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005"/>
          <c:w val="0.99725"/>
          <c:h val="0.99775"/>
        </c:manualLayout>
      </c:layout>
      <c:barChart>
        <c:barDir val="bar"/>
        <c:grouping val="stacked"/>
        <c:varyColors val="0"/>
        <c:ser>
          <c:idx val="0"/>
          <c:order val="0"/>
          <c:tx>
            <c:strRef>
              <c:f>CEM!$L$111</c:f>
              <c:strCache>
                <c:ptCount val="1"/>
                <c:pt idx="0">
                  <c:v>Psicológica</c:v>
                </c:pt>
              </c:strCache>
            </c:strRef>
          </c:tx>
          <c:spPr>
            <a:pattFill prst="wd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CEM!$M$109:$P$109</c:f>
              <c:strCache/>
            </c:strRef>
          </c:cat>
          <c:val>
            <c:numRef>
              <c:f>CEM!$M$111:$P$111</c:f>
              <c:numCache/>
            </c:numRef>
          </c:val>
        </c:ser>
        <c:ser>
          <c:idx val="1"/>
          <c:order val="1"/>
          <c:tx>
            <c:strRef>
              <c:f>CEM!$L$112</c:f>
              <c:strCache>
                <c:ptCount val="1"/>
                <c:pt idx="0">
                  <c:v>Física</c:v>
                </c:pt>
              </c:strCache>
            </c:strRef>
          </c:tx>
          <c:spPr>
            <a:pattFill prst="pct80">
              <a:fgClr>
                <a:srgbClr val="30549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CEM!$M$109:$P$109</c:f>
              <c:strCache/>
            </c:strRef>
          </c:cat>
          <c:val>
            <c:numRef>
              <c:f>CEM!$M$112:$P$112</c:f>
              <c:numCache/>
            </c:numRef>
          </c:val>
        </c:ser>
        <c:ser>
          <c:idx val="2"/>
          <c:order val="2"/>
          <c:tx>
            <c:strRef>
              <c:f>CEM!$L$113</c:f>
              <c:strCache>
                <c:ptCount val="1"/>
                <c:pt idx="0">
                  <c:v>Sexual</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CEM!$M$109:$P$109</c:f>
              <c:strCache/>
            </c:strRef>
          </c:cat>
          <c:val>
            <c:numRef>
              <c:f>CEM!$M$113:$P$113</c:f>
              <c:numCache/>
            </c:numRef>
          </c:val>
        </c:ser>
        <c:ser>
          <c:idx val="3"/>
          <c:order val="3"/>
          <c:tx>
            <c:strRef>
              <c:f>CEM!$L$114</c:f>
              <c:strCache>
                <c:ptCount val="1"/>
                <c:pt idx="0">
                  <c:v>Económica o patrimonial</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CEM!$M$109:$P$109</c:f>
              <c:strCache/>
            </c:strRef>
          </c:cat>
          <c:val>
            <c:numRef>
              <c:f>CEM!$M$114:$P$114</c:f>
              <c:numCache/>
            </c:numRef>
          </c:val>
        </c:ser>
        <c:overlap val="100"/>
        <c:axId val="51493065"/>
        <c:axId val="60784402"/>
      </c:barChart>
      <c:catAx>
        <c:axId val="51493065"/>
        <c:scaling>
          <c:orientation val="minMax"/>
        </c:scaling>
        <c:axPos val="l"/>
        <c:delete val="0"/>
        <c:numFmt formatCode="General" sourceLinked="1"/>
        <c:majorTickMark val="out"/>
        <c:minorTickMark val="none"/>
        <c:tickLblPos val="nextTo"/>
        <c:spPr>
          <a:ln w="12700">
            <a:solidFill>
              <a:srgbClr val="000000"/>
            </a:solidFill>
          </a:ln>
        </c:spPr>
        <c:crossAx val="60784402"/>
        <c:crosses val="autoZero"/>
        <c:auto val="1"/>
        <c:lblOffset val="100"/>
        <c:tickLblSkip val="1"/>
        <c:noMultiLvlLbl val="0"/>
      </c:catAx>
      <c:valAx>
        <c:axId val="60784402"/>
        <c:scaling>
          <c:orientation val="minMax"/>
        </c:scaling>
        <c:axPos val="b"/>
        <c:delete val="1"/>
        <c:majorTickMark val="out"/>
        <c:minorTickMark val="none"/>
        <c:tickLblPos val="nextTo"/>
        <c:crossAx val="51493065"/>
        <c:crossesAt val="1"/>
        <c:crossBetween val="between"/>
        <c:dispUnits/>
      </c:valAx>
      <c:spPr>
        <a:noFill/>
        <a:ln>
          <a:noFill/>
        </a:ln>
      </c:spPr>
    </c:plotArea>
    <c:legend>
      <c:legendPos val="r"/>
      <c:layout>
        <c:manualLayout>
          <c:xMode val="edge"/>
          <c:yMode val="edge"/>
          <c:x val="0.62"/>
          <c:y val="0.615"/>
          <c:w val="0.38"/>
          <c:h val="0.3725"/>
        </c:manualLayout>
      </c:layout>
      <c:overlay val="0"/>
      <c:spPr>
        <a:noFill/>
        <a:ln w="3175">
          <a:noFill/>
        </a:ln>
      </c:spPr>
      <c:txPr>
        <a:bodyPr vert="horz" rot="0"/>
        <a:lstStyle/>
        <a:p>
          <a:pPr>
            <a:defRPr lang="en-US" cap="none" sz="845"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80" b="1" i="0" u="none" baseline="0">
                <a:solidFill>
                  <a:srgbClr val="000000"/>
                </a:solidFill>
              </a:rPr>
              <a:t>Casos atendidos según sexo de la víctima
</a:t>
            </a:r>
            <a:r>
              <a:rPr lang="en-US" cap="none" sz="1180" b="1" i="0" u="none" baseline="0">
                <a:solidFill>
                  <a:srgbClr val="000000"/>
                </a:solidFill>
              </a:rPr>
              <a:t>(Porcentaje)</a:t>
            </a:r>
          </a:p>
        </c:rich>
      </c:tx>
      <c:layout>
        <c:manualLayout>
          <c:xMode val="factor"/>
          <c:yMode val="factor"/>
          <c:x val="-0.00225"/>
          <c:y val="-0.025"/>
        </c:manualLayout>
      </c:layout>
      <c:spPr>
        <a:noFill/>
        <a:ln w="3175">
          <a:noFill/>
        </a:ln>
      </c:spPr>
    </c:title>
    <c:plotArea>
      <c:layout>
        <c:manualLayout>
          <c:xMode val="edge"/>
          <c:yMode val="edge"/>
          <c:x val="0.28075"/>
          <c:y val="0.307"/>
          <c:w val="0.503"/>
          <c:h val="0.63125"/>
        </c:manualLayout>
      </c:layout>
      <c:pieChart>
        <c:varyColors val="1"/>
        <c:ser>
          <c:idx val="0"/>
          <c:order val="0"/>
          <c:spPr>
            <a:solidFill>
              <a:srgbClr val="5B9BD5"/>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05496"/>
              </a:solidFill>
              <a:ln w="3175">
                <a:solidFill>
                  <a:srgbClr val="000000"/>
                </a:solidFill>
              </a:ln>
            </c:spPr>
          </c:dPt>
          <c:dPt>
            <c:idx val="1"/>
            <c:explosion val="9"/>
            <c:spPr>
              <a:solidFill>
                <a:srgbClr val="DDEBF7"/>
              </a:solidFill>
              <a:ln w="3175">
                <a:solidFill>
                  <a:srgbClr val="000000"/>
                </a:solidFill>
              </a:ln>
            </c:spPr>
          </c:dPt>
          <c:dLbls>
            <c:dLbl>
              <c:idx val="0"/>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1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000000"/>
                  </a:solidFill>
                </a:ln>
              </c:spPr>
            </c:leaderLines>
          </c:dLbls>
          <c:cat>
            <c:strRef>
              <c:f>CEM!$C$22:$D$22</c:f>
              <c:strCache/>
            </c:strRef>
          </c:cat>
          <c:val>
            <c:numRef>
              <c:f>CEM!$C$35:$D$35</c:f>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5"/>
          <c:y val="0.02275"/>
          <c:w val="0.891"/>
          <c:h val="0.9805"/>
        </c:manualLayout>
      </c:layout>
      <c:barChart>
        <c:barDir val="bar"/>
        <c:grouping val="clustered"/>
        <c:varyColors val="0"/>
        <c:ser>
          <c:idx val="0"/>
          <c:order val="0"/>
          <c:spPr>
            <a:pattFill prst="horzBrick">
              <a:fgClr>
                <a:srgbClr val="7F7F7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5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CEM!$I$42:$I$44</c:f>
              <c:strCache/>
            </c:strRef>
          </c:cat>
          <c:val>
            <c:numRef>
              <c:f>CEM!$K$42:$K$44</c:f>
              <c:numCache/>
            </c:numRef>
          </c:val>
        </c:ser>
        <c:axId val="10188707"/>
        <c:axId val="24589500"/>
      </c:barChart>
      <c:catAx>
        <c:axId val="1018870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4589500"/>
        <c:crosses val="autoZero"/>
        <c:auto val="1"/>
        <c:lblOffset val="100"/>
        <c:tickLblSkip val="1"/>
        <c:noMultiLvlLbl val="0"/>
      </c:catAx>
      <c:valAx>
        <c:axId val="24589500"/>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latin typeface="Calibri"/>
                <a:ea typeface="Calibri"/>
                <a:cs typeface="Calibri"/>
              </a:defRPr>
            </a:pPr>
          </a:p>
        </c:txPr>
        <c:crossAx val="10188707"/>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2.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0.421</cdr:x>
      <cdr:y>0.06975</cdr:y>
    </cdr:from>
    <cdr:to>
      <cdr:x>0.496</cdr:x>
      <cdr:y>0.16125</cdr:y>
    </cdr:to>
    <cdr:sp>
      <cdr:nvSpPr>
        <cdr:cNvPr id="1" name="1 CuadroTexto"/>
        <cdr:cNvSpPr txBox="1">
          <a:spLocks noChangeArrowheads="1"/>
        </cdr:cNvSpPr>
      </cdr:nvSpPr>
      <cdr:spPr>
        <a:xfrm>
          <a:off x="2143125" y="276225"/>
          <a:ext cx="381000" cy="371475"/>
        </a:xfrm>
        <a:prstGeom prst="rect">
          <a:avLst/>
        </a:prstGeom>
        <a:noFill/>
        <a:ln w="9525" cmpd="sng">
          <a:noFill/>
        </a:ln>
      </cdr:spPr>
      <cdr:txBody>
        <a:bodyPr vertOverflow="clip" wrap="square"/>
        <a:p>
          <a:pPr algn="l">
            <a:defRPr/>
          </a:pPr>
          <a:r>
            <a:rPr lang="en-US" cap="none" sz="1400" b="1" i="0" u="none" baseline="0">
              <a:solidFill>
                <a:srgbClr val="333399"/>
              </a:solidFill>
              <a:latin typeface="Calibri"/>
              <a:ea typeface="Calibri"/>
              <a:cs typeface="Calibri"/>
            </a:rPr>
            <a:t>6%</a:t>
          </a:r>
        </a:p>
      </cdr:txBody>
    </cdr:sp>
  </cdr:relSizeAnchor>
  <cdr:relSizeAnchor xmlns:cdr="http://schemas.openxmlformats.org/drawingml/2006/chartDrawing">
    <cdr:from>
      <cdr:x>0.91325</cdr:x>
      <cdr:y>0.29475</cdr:y>
    </cdr:from>
    <cdr:to>
      <cdr:x>1</cdr:x>
      <cdr:y>0.38625</cdr:y>
    </cdr:to>
    <cdr:sp>
      <cdr:nvSpPr>
        <cdr:cNvPr id="2" name="1 CuadroTexto"/>
        <cdr:cNvSpPr txBox="1">
          <a:spLocks noChangeArrowheads="1"/>
        </cdr:cNvSpPr>
      </cdr:nvSpPr>
      <cdr:spPr>
        <a:xfrm>
          <a:off x="4657725" y="1181100"/>
          <a:ext cx="457200" cy="371475"/>
        </a:xfrm>
        <a:prstGeom prst="rect">
          <a:avLst/>
        </a:prstGeom>
        <a:noFill/>
        <a:ln w="9525" cmpd="sng">
          <a:noFill/>
        </a:ln>
      </cdr:spPr>
      <cdr:txBody>
        <a:bodyPr vertOverflow="clip" wrap="square"/>
        <a:p>
          <a:pPr algn="l">
            <a:defRPr/>
          </a:pPr>
          <a:r>
            <a:rPr lang="en-US" cap="none" sz="1400" b="1" i="0" u="none" baseline="0">
              <a:solidFill>
                <a:srgbClr val="333399"/>
              </a:solidFill>
              <a:latin typeface="Calibri"/>
              <a:ea typeface="Calibri"/>
              <a:cs typeface="Calibri"/>
            </a:rPr>
            <a:t>62%</a:t>
          </a:r>
        </a:p>
      </cdr:txBody>
    </cdr:sp>
  </cdr:relSizeAnchor>
  <cdr:relSizeAnchor xmlns:cdr="http://schemas.openxmlformats.org/drawingml/2006/chartDrawing">
    <cdr:from>
      <cdr:x>0.494</cdr:x>
      <cdr:y>0.558</cdr:y>
    </cdr:from>
    <cdr:to>
      <cdr:x>0.5695</cdr:x>
      <cdr:y>0.65075</cdr:y>
    </cdr:to>
    <cdr:sp>
      <cdr:nvSpPr>
        <cdr:cNvPr id="3" name="1 CuadroTexto"/>
        <cdr:cNvSpPr txBox="1">
          <a:spLocks noChangeArrowheads="1"/>
        </cdr:cNvSpPr>
      </cdr:nvSpPr>
      <cdr:spPr>
        <a:xfrm>
          <a:off x="2514600" y="2238375"/>
          <a:ext cx="381000" cy="371475"/>
        </a:xfrm>
        <a:prstGeom prst="rect">
          <a:avLst/>
        </a:prstGeom>
        <a:noFill/>
        <a:ln w="9525" cmpd="sng">
          <a:noFill/>
        </a:ln>
      </cdr:spPr>
      <cdr:txBody>
        <a:bodyPr vertOverflow="clip" wrap="square"/>
        <a:p>
          <a:pPr algn="l">
            <a:defRPr/>
          </a:pPr>
          <a:r>
            <a:rPr lang="en-US" cap="none" sz="1400" b="1" i="0" u="none" baseline="0">
              <a:solidFill>
                <a:srgbClr val="333399"/>
              </a:solidFill>
              <a:latin typeface="Calibri"/>
              <a:ea typeface="Calibri"/>
              <a:cs typeface="Calibri"/>
            </a:rPr>
            <a:t>13%</a:t>
          </a:r>
        </a:p>
      </cdr:txBody>
    </cdr:sp>
  </cdr:relSizeAnchor>
  <cdr:relSizeAnchor xmlns:cdr="http://schemas.openxmlformats.org/drawingml/2006/chartDrawing">
    <cdr:from>
      <cdr:x>0.53575</cdr:x>
      <cdr:y>0.80525</cdr:y>
    </cdr:from>
    <cdr:to>
      <cdr:x>0.61225</cdr:x>
      <cdr:y>0.89675</cdr:y>
    </cdr:to>
    <cdr:sp>
      <cdr:nvSpPr>
        <cdr:cNvPr id="4" name="1 CuadroTexto"/>
        <cdr:cNvSpPr txBox="1">
          <a:spLocks noChangeArrowheads="1"/>
        </cdr:cNvSpPr>
      </cdr:nvSpPr>
      <cdr:spPr>
        <a:xfrm>
          <a:off x="2733675" y="3228975"/>
          <a:ext cx="390525" cy="371475"/>
        </a:xfrm>
        <a:prstGeom prst="rect">
          <a:avLst/>
        </a:prstGeom>
        <a:noFill/>
        <a:ln w="9525" cmpd="sng">
          <a:noFill/>
        </a:ln>
      </cdr:spPr>
      <cdr:txBody>
        <a:bodyPr vertOverflow="clip" wrap="square"/>
        <a:p>
          <a:pPr algn="l">
            <a:defRPr/>
          </a:pPr>
          <a:r>
            <a:rPr lang="en-US" cap="none" sz="1400" b="1" i="0" u="none" baseline="0">
              <a:solidFill>
                <a:srgbClr val="333399"/>
              </a:solidFill>
              <a:latin typeface="Calibri"/>
              <a:ea typeface="Calibri"/>
              <a:cs typeface="Calibri"/>
            </a:rPr>
            <a:t>19%</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0.328</cdr:y>
    </cdr:from>
    <cdr:to>
      <cdr:x>-0.01175</cdr:x>
      <cdr:y>0.35075</cdr:y>
    </cdr:to>
    <cdr:pic>
      <cdr:nvPicPr>
        <cdr:cNvPr id="1" name="Picture 3" descr="MASCULINO1"/>
        <cdr:cNvPicPr preferRelativeResize="1">
          <a:picLocks noChangeAspect="1"/>
        </cdr:cNvPicPr>
      </cdr:nvPicPr>
      <cdr:blipFill>
        <a:blip r:embed="rId1"/>
        <a:stretch>
          <a:fillRect/>
        </a:stretch>
      </cdr:blipFill>
      <cdr:spPr>
        <a:xfrm>
          <a:off x="-47624" y="1152525"/>
          <a:ext cx="0" cy="76200"/>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20</xdr:row>
      <xdr:rowOff>9525</xdr:rowOff>
    </xdr:from>
    <xdr:to>
      <xdr:col>10</xdr:col>
      <xdr:colOff>238125</xdr:colOff>
      <xdr:row>37</xdr:row>
      <xdr:rowOff>1200150</xdr:rowOff>
    </xdr:to>
    <xdr:graphicFrame>
      <xdr:nvGraphicFramePr>
        <xdr:cNvPr id="1" name="Chart 1"/>
        <xdr:cNvGraphicFramePr/>
      </xdr:nvGraphicFramePr>
      <xdr:xfrm>
        <a:off x="3714750" y="2933700"/>
        <a:ext cx="5010150" cy="3543300"/>
      </xdr:xfrm>
      <a:graphic>
        <a:graphicData uri="http://schemas.openxmlformats.org/drawingml/2006/chart">
          <c:chart xmlns:c="http://schemas.openxmlformats.org/drawingml/2006/chart" r:id="rId1"/>
        </a:graphicData>
      </a:graphic>
    </xdr:graphicFrame>
    <xdr:clientData/>
  </xdr:twoCellAnchor>
  <xdr:twoCellAnchor>
    <xdr:from>
      <xdr:col>10</xdr:col>
      <xdr:colOff>85725</xdr:colOff>
      <xdr:row>61</xdr:row>
      <xdr:rowOff>38100</xdr:rowOff>
    </xdr:from>
    <xdr:to>
      <xdr:col>16</xdr:col>
      <xdr:colOff>666750</xdr:colOff>
      <xdr:row>78</xdr:row>
      <xdr:rowOff>1562100</xdr:rowOff>
    </xdr:to>
    <xdr:graphicFrame>
      <xdr:nvGraphicFramePr>
        <xdr:cNvPr id="2" name="Chart 5"/>
        <xdr:cNvGraphicFramePr/>
      </xdr:nvGraphicFramePr>
      <xdr:xfrm>
        <a:off x="8572500" y="10953750"/>
        <a:ext cx="5105400" cy="4019550"/>
      </xdr:xfrm>
      <a:graphic>
        <a:graphicData uri="http://schemas.openxmlformats.org/drawingml/2006/chart">
          <c:chart xmlns:c="http://schemas.openxmlformats.org/drawingml/2006/chart" r:id="rId2"/>
        </a:graphicData>
      </a:graphic>
    </xdr:graphicFrame>
    <xdr:clientData/>
  </xdr:twoCellAnchor>
  <xdr:twoCellAnchor>
    <xdr:from>
      <xdr:col>10</xdr:col>
      <xdr:colOff>238125</xdr:colOff>
      <xdr:row>107</xdr:row>
      <xdr:rowOff>0</xdr:rowOff>
    </xdr:from>
    <xdr:to>
      <xdr:col>16</xdr:col>
      <xdr:colOff>685800</xdr:colOff>
      <xdr:row>115</xdr:row>
      <xdr:rowOff>0</xdr:rowOff>
    </xdr:to>
    <xdr:graphicFrame>
      <xdr:nvGraphicFramePr>
        <xdr:cNvPr id="3" name="Gráfico 5"/>
        <xdr:cNvGraphicFramePr/>
      </xdr:nvGraphicFramePr>
      <xdr:xfrm>
        <a:off x="8724900" y="19602450"/>
        <a:ext cx="4972050" cy="2362200"/>
      </xdr:xfrm>
      <a:graphic>
        <a:graphicData uri="http://schemas.openxmlformats.org/drawingml/2006/chart">
          <c:chart xmlns:c="http://schemas.openxmlformats.org/drawingml/2006/chart" r:id="rId3"/>
        </a:graphicData>
      </a:graphic>
    </xdr:graphicFrame>
    <xdr:clientData/>
  </xdr:twoCellAnchor>
  <xdr:twoCellAnchor>
    <xdr:from>
      <xdr:col>9</xdr:col>
      <xdr:colOff>609600</xdr:colOff>
      <xdr:row>20</xdr:row>
      <xdr:rowOff>38100</xdr:rowOff>
    </xdr:from>
    <xdr:to>
      <xdr:col>15</xdr:col>
      <xdr:colOff>409575</xdr:colOff>
      <xdr:row>37</xdr:row>
      <xdr:rowOff>1200150</xdr:rowOff>
    </xdr:to>
    <xdr:graphicFrame>
      <xdr:nvGraphicFramePr>
        <xdr:cNvPr id="4" name="Gráfico 1"/>
        <xdr:cNvGraphicFramePr/>
      </xdr:nvGraphicFramePr>
      <xdr:xfrm>
        <a:off x="8382000" y="2962275"/>
        <a:ext cx="4391025" cy="3514725"/>
      </xdr:xfrm>
      <a:graphic>
        <a:graphicData uri="http://schemas.openxmlformats.org/drawingml/2006/chart">
          <c:chart xmlns:c="http://schemas.openxmlformats.org/drawingml/2006/chart" r:id="rId4"/>
        </a:graphicData>
      </a:graphic>
    </xdr:graphicFrame>
    <xdr:clientData/>
  </xdr:twoCellAnchor>
  <xdr:twoCellAnchor>
    <xdr:from>
      <xdr:col>12</xdr:col>
      <xdr:colOff>209550</xdr:colOff>
      <xdr:row>39</xdr:row>
      <xdr:rowOff>38100</xdr:rowOff>
    </xdr:from>
    <xdr:to>
      <xdr:col>16</xdr:col>
      <xdr:colOff>552450</xdr:colOff>
      <xdr:row>57</xdr:row>
      <xdr:rowOff>1190625</xdr:rowOff>
    </xdr:to>
    <xdr:graphicFrame>
      <xdr:nvGraphicFramePr>
        <xdr:cNvPr id="5" name="Gráfico 3"/>
        <xdr:cNvGraphicFramePr/>
      </xdr:nvGraphicFramePr>
      <xdr:xfrm>
        <a:off x="10382250" y="6724650"/>
        <a:ext cx="3181350" cy="37147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9525</xdr:colOff>
      <xdr:row>0</xdr:row>
      <xdr:rowOff>9525</xdr:rowOff>
    </xdr:from>
    <xdr:to>
      <xdr:col>3</xdr:col>
      <xdr:colOff>495300</xdr:colOff>
      <xdr:row>7</xdr:row>
      <xdr:rowOff>133350</xdr:rowOff>
    </xdr:to>
    <xdr:pic>
      <xdr:nvPicPr>
        <xdr:cNvPr id="6" name="Imagen 8"/>
        <xdr:cNvPicPr preferRelativeResize="1">
          <a:picLocks noChangeAspect="1"/>
        </xdr:cNvPicPr>
      </xdr:nvPicPr>
      <xdr:blipFill>
        <a:blip r:embed="rId6"/>
        <a:stretch>
          <a:fillRect/>
        </a:stretch>
      </xdr:blipFill>
      <xdr:spPr>
        <a:xfrm>
          <a:off x="9525" y="9525"/>
          <a:ext cx="3238500" cy="704850"/>
        </a:xfrm>
        <a:prstGeom prst="rect">
          <a:avLst/>
        </a:prstGeom>
        <a:noFill/>
        <a:ln w="9525" cmpd="sng">
          <a:noFill/>
        </a:ln>
      </xdr:spPr>
    </xdr:pic>
    <xdr:clientData/>
  </xdr:twoCellAnchor>
  <xdr:twoCellAnchor>
    <xdr:from>
      <xdr:col>0</xdr:col>
      <xdr:colOff>0</xdr:colOff>
      <xdr:row>57</xdr:row>
      <xdr:rowOff>666750</xdr:rowOff>
    </xdr:from>
    <xdr:to>
      <xdr:col>12</xdr:col>
      <xdr:colOff>485775</xdr:colOff>
      <xdr:row>57</xdr:row>
      <xdr:rowOff>1152525</xdr:rowOff>
    </xdr:to>
    <xdr:sp>
      <xdr:nvSpPr>
        <xdr:cNvPr id="7" name="CuadroTexto 7"/>
        <xdr:cNvSpPr txBox="1">
          <a:spLocks noChangeArrowheads="1"/>
        </xdr:cNvSpPr>
      </xdr:nvSpPr>
      <xdr:spPr>
        <a:xfrm>
          <a:off x="0" y="9915525"/>
          <a:ext cx="10658475" cy="48577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Casos "Nuevos" de personas que acuden por primera vez a un CEM, casos "Reingresos" de personas agredidas por otra persona por primera vez, casos "Reincidentes" de personas que reinciden en violencia con la misma persona agresora, casos "Derivados" que son tratados por más de un CEM, y casos "Continuadores" los que descontinuaron la atención más de un año.</a:t>
          </a:r>
        </a:p>
      </xdr:txBody>
    </xdr:sp>
    <xdr:clientData/>
  </xdr:twoCellAnchor>
  <xdr:twoCellAnchor>
    <xdr:from>
      <xdr:col>3</xdr:col>
      <xdr:colOff>523875</xdr:colOff>
      <xdr:row>101</xdr:row>
      <xdr:rowOff>142875</xdr:rowOff>
    </xdr:from>
    <xdr:to>
      <xdr:col>16</xdr:col>
      <xdr:colOff>723900</xdr:colOff>
      <xdr:row>102</xdr:row>
      <xdr:rowOff>323850</xdr:rowOff>
    </xdr:to>
    <xdr:sp>
      <xdr:nvSpPr>
        <xdr:cNvPr id="8" name="Rectángulo 8"/>
        <xdr:cNvSpPr>
          <a:spLocks/>
        </xdr:cNvSpPr>
      </xdr:nvSpPr>
      <xdr:spPr>
        <a:xfrm>
          <a:off x="3276600" y="18335625"/>
          <a:ext cx="10458450" cy="790575"/>
        </a:xfrm>
        <a:prstGeom prst="rect">
          <a:avLst/>
        </a:prstGeom>
        <a:solidFill>
          <a:srgbClr val="7F7F7F"/>
        </a:solidFill>
        <a:ln w="12700" cmpd="sng">
          <a:solidFill>
            <a:srgbClr val="7F7F7F"/>
          </a:solidFill>
          <a:headEnd type="none"/>
          <a:tailEnd type="none"/>
        </a:ln>
      </xdr:spPr>
      <xdr:txBody>
        <a:bodyPr vertOverflow="clip" wrap="square"/>
        <a:p>
          <a:pPr algn="l">
            <a:defRPr/>
          </a:pPr>
          <a:r>
            <a:rPr lang="en-US" cap="none" sz="1600" b="0" i="0" u="none" baseline="0">
              <a:solidFill>
                <a:srgbClr val="FFFFFF"/>
              </a:solidFill>
            </a:rPr>
            <a:t>Los casos de</a:t>
          </a:r>
          <a:r>
            <a:rPr lang="en-US" cap="none" sz="1600" b="0" i="0" u="none" baseline="0">
              <a:solidFill>
                <a:srgbClr val="FFFFFF"/>
              </a:solidFill>
            </a:rPr>
            <a:t> </a:t>
          </a:r>
          <a:r>
            <a:rPr lang="en-US" cap="none" sz="1600" b="1" i="0" u="none" baseline="0">
              <a:solidFill>
                <a:srgbClr val="FFFFFF"/>
              </a:solidFill>
            </a:rPr>
            <a:t>VIOLACIÓN SEXUAL </a:t>
          </a:r>
          <a:r>
            <a:rPr lang="en-US" cap="none" sz="1600" b="0" i="0" u="none" baseline="0">
              <a:solidFill>
                <a:srgbClr val="FFFFFF"/>
              </a:solidFill>
            </a:rPr>
            <a:t>tienen mayor incidencia en las siguientes regiones: Lima 580 casos, Junín 163 casos, Arequipa 114 casos, La Libertad 113</a:t>
          </a:r>
          <a:r>
            <a:rPr lang="en-US" cap="none" sz="1600" b="0" i="0" u="none" baseline="0">
              <a:solidFill>
                <a:srgbClr val="FFFFFF"/>
              </a:solidFill>
            </a:rPr>
            <a:t> casos, Cuso 95 casos, Ayacucho 91 casos</a:t>
          </a:r>
          <a:r>
            <a:rPr lang="en-US" cap="none" sz="1600" b="0"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ARAUJ~1.PNC\AppData\Local\Temp\CAI\CAI\2014\MARZO\CONSOLIDADO%20CAI%20-%20MARZO%20201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ARAUJ~1.PNC\AppData\Local\Temp\CAI\CAI%20-%20HUGO\2014\MARZO\ESTAD&#205;STICAS%202012\CAI%20-%20Casos%20y%20Atenciones%202011%20DICIEMBRE.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ARAUJ~1.PNC\AppData\Local\Temp\Reporte%20Estad&#237;stico%20de%20la%20L&#237;nea%20100%20-%20Chat100%20-%20REVIESFO%20-%20FEMINICIDIO%20Enero%20-%20Junio%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GARAUJ~1.PNC\AppData\Local\Temp\DOCUME~1\admin\CONFIG~1\Temp\NUEVO%20CONSOLIDADO%20LINEA%20100%20EN%20ACCION%202012-tablamaestra.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GARAUJ~1.PNC\AppData\Local\Temp\Users\MLLANO~1.PNC\AppData\Local\Temp\CAI%20BRE&#209;A%20Y%20OTR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GARAUJ~1.PNC\AppData\Local\Temp\Users\mllanos\AppData\Local\Temp\NUEVO%20CONSOLIDADO%20LINEA%20100%20EN%20ACCION%202012-tablamaestra.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GARAUJ~1.PNC\AppData\Local\Temp\Users\ddiaz.PNCVFS\Downloads\ESTAD&#205;STICAS%202012\CAI%20-%20Casos%20y%20Atenciones%202011%20DICIEMBRE.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GARAUJ~1.PNC\AppData\Local\Temp\Users\MLLANO~1.PNC\AppData\Local\Temp\CAI%20CARMEN%20DE%20LA%20LEGUA%202014.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GARAUJ~1.PNC\AppData\Local\Temp\Marleny_Llanos\UGIGC\Carpeta%20Magica\2017\Marzo%202017\Bases%20de%20Datos%20Marzo%202017%20PNCVFS\Resumenes%20Estad&#237;sticas%20del%20PNCVFS%20Marzo%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os"/>
      <sheetName val="Historial_de_Relaciones"/>
      <sheetName val="Composición_Familiar"/>
      <sheetName val="Persona_Afectada"/>
      <sheetName val="Características_de_la_Violencia"/>
      <sheetName val="Estrategias"/>
      <sheetName val="Atenciones"/>
      <sheetName val="Estadísticas"/>
      <sheetName val="Hoja1"/>
      <sheetName val="Hoja2"/>
      <sheetName val="Hoja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ÍSTICAS"/>
      <sheetName val="Casos"/>
      <sheetName val="Historial de Relaciones"/>
      <sheetName val="Composición Familiar"/>
      <sheetName val="Persona Afectada"/>
      <sheetName val="Características de la Violencia"/>
      <sheetName val="Estratégias"/>
      <sheetName val="Atenciones"/>
      <sheetName val="LIS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nea100"/>
      <sheetName val="CHAT 100"/>
      <sheetName val="REVIESFO"/>
      <sheetName val="Feminicidio"/>
    </sheetNames>
    <sheetDataSet>
      <sheetData sheetId="0">
        <row r="222">
          <cell r="B222" t="str">
            <v>Ene</v>
          </cell>
        </row>
        <row r="223">
          <cell r="B223" t="str">
            <v>Feb</v>
          </cell>
        </row>
        <row r="224">
          <cell r="B224" t="str">
            <v>Mar</v>
          </cell>
        </row>
        <row r="225">
          <cell r="B225" t="str">
            <v>Abr</v>
          </cell>
        </row>
        <row r="226">
          <cell r="B226" t="str">
            <v>May</v>
          </cell>
        </row>
        <row r="227">
          <cell r="B227" t="str">
            <v>Jun</v>
          </cell>
        </row>
        <row r="228">
          <cell r="B228" t="str">
            <v>Jul</v>
          </cell>
        </row>
        <row r="229">
          <cell r="B229" t="str">
            <v>Ago</v>
          </cell>
        </row>
        <row r="230">
          <cell r="B230" t="str">
            <v>Set</v>
          </cell>
        </row>
        <row r="231">
          <cell r="B231" t="str">
            <v>Oct</v>
          </cell>
        </row>
        <row r="232">
          <cell r="B232" t="str">
            <v>Nov</v>
          </cell>
        </row>
        <row r="233">
          <cell r="B233" t="str">
            <v>Dic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umen 2012"/>
      <sheetName val="productividad 2012"/>
      <sheetName val="Base 2012"/>
      <sheetName val="base anexa"/>
      <sheetName val="por mes y tipo violencia"/>
      <sheetName val="UBIGEO"/>
      <sheetName val="departamento"/>
      <sheetName val="Tabla dinámica 1"/>
      <sheetName val="Mapa"/>
      <sheetName val="edad"/>
      <sheetName val="derivacion"/>
      <sheetName val="intervencion"/>
      <sheetName val="resumen 2011"/>
      <sheetName val="Base 2011"/>
      <sheetName val="otros"/>
      <sheetName val="productividad 201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stadísticas"/>
      <sheetName val="Casos"/>
      <sheetName val="Historial_de_Relaciones"/>
      <sheetName val="Composición_Familiar"/>
      <sheetName val="Persona_Afectada"/>
      <sheetName val="Características_de_la_Violencia"/>
      <sheetName val="Estrategias"/>
      <sheetName val="Atenciones"/>
      <sheetName val="Hoja1"/>
      <sheetName val="Hoja2"/>
      <sheetName val="Hoja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sumen 2012"/>
      <sheetName val="productividad 2012"/>
      <sheetName val="Base 2012"/>
      <sheetName val="base anexa"/>
      <sheetName val="por mes y tipo violencia"/>
      <sheetName val="UBIGEO"/>
      <sheetName val="departamento"/>
      <sheetName val="Tabla dinámica 1"/>
      <sheetName val="Mapa"/>
      <sheetName val="edad"/>
      <sheetName val="derivacion"/>
      <sheetName val="intervencion"/>
      <sheetName val="resumen 2011"/>
      <sheetName val="Base 2011"/>
      <sheetName val="otros"/>
      <sheetName val="productividad 2011"/>
    </sheetNames>
    <sheetDataSet>
      <sheetData sheetId="2">
        <row r="1">
          <cell r="B1" t="str">
            <v>Marca temporal</v>
          </cell>
          <cell r="D1" t="str">
            <v>2) Indicar el día en que se reporta el caso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STADÍSTICAS"/>
      <sheetName val="Casos"/>
      <sheetName val="Historial de Relaciones"/>
      <sheetName val="Composición Familiar"/>
      <sheetName val="Persona Afectada"/>
      <sheetName val="Características de la Violencia"/>
      <sheetName val="Estratégias"/>
      <sheetName val="Atenciones"/>
      <sheetName val="LISTA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Estadísticas"/>
      <sheetName val="Casos"/>
      <sheetName val="Historial_de_Relaciones"/>
      <sheetName val="Composición_Familiar"/>
      <sheetName val="Persona_Afectada"/>
      <sheetName val="Características_de_la_Violencia"/>
      <sheetName val="Estrategias"/>
      <sheetName val="Atencion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SOS CEM"/>
      <sheetName val="FEMINICIDIO"/>
      <sheetName val="EVENTOS"/>
      <sheetName val="LÍNEA 100"/>
      <sheetName val="CAI"/>
      <sheetName val="SAU"/>
      <sheetName val="REVIESFO"/>
      <sheetName val="CHAT 100"/>
      <sheetName val="RITA"/>
      <sheetName val="ER CASOS"/>
      <sheetName val="ER A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4999699890613556"/>
  </sheetPr>
  <dimension ref="A8:Q289"/>
  <sheetViews>
    <sheetView tabSelected="1" view="pageBreakPreview" zoomScale="80" zoomScaleNormal="95" zoomScaleSheetLayoutView="80" zoomScalePageLayoutView="0" workbookViewId="0" topLeftCell="A1">
      <selection activeCell="X288" sqref="X288"/>
    </sheetView>
  </sheetViews>
  <sheetFormatPr defaultColWidth="11.421875" defaultRowHeight="15"/>
  <cols>
    <col min="1" max="1" width="15.7109375" style="1" customWidth="1"/>
    <col min="2" max="2" width="11.8515625" style="1" customWidth="1"/>
    <col min="3" max="3" width="13.7109375" style="1" customWidth="1"/>
    <col min="4" max="4" width="13.57421875" style="1" customWidth="1"/>
    <col min="5" max="5" width="12.421875" style="1" customWidth="1"/>
    <col min="6" max="6" width="12.00390625" style="1" customWidth="1"/>
    <col min="7" max="7" width="13.7109375" style="1" customWidth="1"/>
    <col min="8" max="8" width="12.8515625" style="1" customWidth="1"/>
    <col min="9" max="10" width="10.7109375" style="1" customWidth="1"/>
    <col min="11" max="11" width="13.140625" style="1" customWidth="1"/>
    <col min="12" max="12" width="12.140625" style="1" customWidth="1"/>
    <col min="13" max="13" width="13.421875" style="1" customWidth="1"/>
    <col min="14" max="16" width="9.7109375" style="1" customWidth="1"/>
    <col min="17" max="182" width="11.421875" style="1" customWidth="1"/>
    <col min="183" max="183" width="15.7109375" style="1" customWidth="1"/>
    <col min="184" max="184" width="11.8515625" style="1" customWidth="1"/>
    <col min="185" max="185" width="12.28125" style="1" customWidth="1"/>
    <col min="186" max="186" width="13.57421875" style="1" customWidth="1"/>
    <col min="187" max="187" width="12.421875" style="1" customWidth="1"/>
    <col min="188" max="188" width="12.00390625" style="1" customWidth="1"/>
    <col min="189" max="189" width="13.7109375" style="1" customWidth="1"/>
    <col min="190" max="190" width="12.8515625" style="1" customWidth="1"/>
    <col min="191" max="192" width="10.7109375" style="1" customWidth="1"/>
    <col min="193" max="193" width="12.00390625" style="1" customWidth="1"/>
    <col min="194" max="194" width="12.140625" style="1" customWidth="1"/>
    <col min="195" max="195" width="13.421875" style="1" customWidth="1"/>
    <col min="196" max="196" width="11.7109375" style="1" customWidth="1"/>
    <col min="197" max="198" width="10.7109375" style="1" customWidth="1"/>
    <col min="199" max="16384" width="11.421875" style="1" customWidth="1"/>
  </cols>
  <sheetData>
    <row r="1" ht="9" customHeight="1"/>
    <row r="2" ht="9" customHeight="1"/>
    <row r="3" ht="9.75" customHeight="1"/>
    <row r="4" ht="4.5" customHeight="1"/>
    <row r="5" ht="4.5" customHeight="1"/>
    <row r="6" ht="4.5" customHeight="1"/>
    <row r="7" ht="4.5" customHeight="1"/>
    <row r="8" spans="1:16" s="11" customFormat="1" ht="17.25" customHeight="1">
      <c r="A8" s="9" t="s">
        <v>26</v>
      </c>
      <c r="B8" s="10"/>
      <c r="C8" s="10"/>
      <c r="D8" s="10"/>
      <c r="E8" s="10"/>
      <c r="F8" s="10"/>
      <c r="G8" s="10"/>
      <c r="H8" s="10"/>
      <c r="I8" s="10"/>
      <c r="J8" s="10"/>
      <c r="K8" s="10"/>
      <c r="L8" s="10"/>
      <c r="M8" s="10"/>
      <c r="N8" s="10"/>
      <c r="O8" s="10"/>
      <c r="P8" s="10"/>
    </row>
    <row r="9" spans="1:16" ht="3" customHeight="1">
      <c r="A9" s="12"/>
      <c r="B9" s="13"/>
      <c r="C9" s="13"/>
      <c r="D9" s="13"/>
      <c r="E9" s="13"/>
      <c r="F9" s="13"/>
      <c r="G9" s="13"/>
      <c r="H9" s="13"/>
      <c r="I9" s="13"/>
      <c r="J9" s="13"/>
      <c r="K9" s="13"/>
      <c r="L9" s="13"/>
      <c r="M9" s="13"/>
      <c r="N9" s="13"/>
      <c r="O9" s="13"/>
      <c r="P9" s="13"/>
    </row>
    <row r="10" spans="1:17" ht="3.75" customHeight="1">
      <c r="A10" s="14"/>
      <c r="B10" s="14"/>
      <c r="C10" s="14"/>
      <c r="D10" s="14"/>
      <c r="E10" s="14"/>
      <c r="F10" s="14"/>
      <c r="G10" s="14"/>
      <c r="H10" s="14"/>
      <c r="I10" s="14"/>
      <c r="J10" s="14"/>
      <c r="K10" s="14"/>
      <c r="L10" s="14"/>
      <c r="M10" s="14"/>
      <c r="N10" s="14"/>
      <c r="O10" s="14"/>
      <c r="P10" s="14"/>
      <c r="Q10" s="15"/>
    </row>
    <row r="11" spans="1:17" ht="24.75" customHeight="1">
      <c r="A11" s="204" t="s">
        <v>77</v>
      </c>
      <c r="B11" s="204"/>
      <c r="C11" s="204"/>
      <c r="D11" s="204"/>
      <c r="E11" s="204"/>
      <c r="F11" s="204"/>
      <c r="G11" s="204"/>
      <c r="H11" s="204"/>
      <c r="I11" s="204"/>
      <c r="J11" s="204"/>
      <c r="K11" s="204"/>
      <c r="L11" s="204"/>
      <c r="M11" s="204"/>
      <c r="N11" s="204"/>
      <c r="O11" s="204"/>
      <c r="P11" s="204"/>
      <c r="Q11" s="204"/>
    </row>
    <row r="12" spans="1:17" ht="24.75" customHeight="1">
      <c r="A12" s="204" t="s">
        <v>78</v>
      </c>
      <c r="B12" s="204"/>
      <c r="C12" s="204"/>
      <c r="D12" s="204"/>
      <c r="E12" s="204"/>
      <c r="F12" s="204"/>
      <c r="G12" s="204"/>
      <c r="H12" s="204"/>
      <c r="I12" s="204"/>
      <c r="J12" s="204"/>
      <c r="K12" s="204"/>
      <c r="L12" s="204"/>
      <c r="M12" s="204"/>
      <c r="N12" s="204"/>
      <c r="O12" s="204"/>
      <c r="P12" s="204"/>
      <c r="Q12" s="204"/>
    </row>
    <row r="13" spans="1:17" ht="24.75" customHeight="1">
      <c r="A13" s="205" t="s">
        <v>79</v>
      </c>
      <c r="B13" s="205"/>
      <c r="C13" s="205"/>
      <c r="D13" s="205"/>
      <c r="E13" s="205"/>
      <c r="F13" s="205"/>
      <c r="G13" s="205"/>
      <c r="H13" s="205"/>
      <c r="I13" s="205"/>
      <c r="J13" s="205"/>
      <c r="K13" s="205"/>
      <c r="L13" s="205"/>
      <c r="M13" s="205"/>
      <c r="N13" s="205"/>
      <c r="O13" s="205"/>
      <c r="P13" s="205"/>
      <c r="Q13" s="205"/>
    </row>
    <row r="14" spans="1:17" ht="18">
      <c r="A14" s="206" t="s">
        <v>221</v>
      </c>
      <c r="B14" s="206"/>
      <c r="C14" s="206"/>
      <c r="D14" s="206"/>
      <c r="E14" s="206"/>
      <c r="F14" s="206"/>
      <c r="G14" s="206"/>
      <c r="H14" s="206"/>
      <c r="I14" s="206"/>
      <c r="J14" s="206"/>
      <c r="K14" s="206"/>
      <c r="L14" s="206"/>
      <c r="M14" s="206"/>
      <c r="N14" s="206"/>
      <c r="O14" s="206"/>
      <c r="P14" s="206"/>
      <c r="Q14" s="206"/>
    </row>
    <row r="15" spans="1:17" ht="3.75" customHeight="1">
      <c r="A15" s="16"/>
      <c r="B15" s="17"/>
      <c r="C15" s="17"/>
      <c r="D15" s="17"/>
      <c r="E15" s="17"/>
      <c r="F15" s="17"/>
      <c r="G15" s="17"/>
      <c r="H15" s="17"/>
      <c r="I15" s="14"/>
      <c r="J15" s="14"/>
      <c r="K15" s="17"/>
      <c r="L15" s="17"/>
      <c r="M15" s="17"/>
      <c r="N15" s="17"/>
      <c r="O15" s="17"/>
      <c r="P15" s="17"/>
      <c r="Q15" s="15"/>
    </row>
    <row r="16" ht="11.25" customHeight="1"/>
    <row r="17" spans="1:17" ht="21.75" customHeight="1" thickBot="1">
      <c r="A17" s="18" t="s">
        <v>80</v>
      </c>
      <c r="B17" s="18"/>
      <c r="C17" s="18"/>
      <c r="D17" s="18"/>
      <c r="E17" s="18"/>
      <c r="F17" s="18"/>
      <c r="G17" s="18"/>
      <c r="H17" s="18"/>
      <c r="I17" s="18"/>
      <c r="J17" s="18"/>
      <c r="K17" s="18"/>
      <c r="L17" s="18"/>
      <c r="M17" s="18"/>
      <c r="N17" s="18"/>
      <c r="O17" s="18"/>
      <c r="P17" s="18"/>
      <c r="Q17" s="18"/>
    </row>
    <row r="18" ht="12" customHeight="1"/>
    <row r="19" spans="1:17" ht="17.25" customHeight="1" thickBot="1">
      <c r="A19" s="19" t="s">
        <v>81</v>
      </c>
      <c r="B19" s="19"/>
      <c r="C19" s="19"/>
      <c r="D19" s="19"/>
      <c r="E19" s="19"/>
      <c r="F19" s="19"/>
      <c r="G19" s="19"/>
      <c r="H19" s="19"/>
      <c r="I19" s="19"/>
      <c r="J19" s="19"/>
      <c r="K19" s="19"/>
      <c r="L19" s="19"/>
      <c r="M19" s="19"/>
      <c r="N19" s="19"/>
      <c r="O19" s="19"/>
      <c r="P19" s="19"/>
      <c r="Q19" s="20"/>
    </row>
    <row r="20" ht="2.25" customHeight="1">
      <c r="A20" s="2"/>
    </row>
    <row r="21" ht="6.75" customHeight="1"/>
    <row r="22" spans="1:4" ht="31.5" customHeight="1">
      <c r="A22" s="21" t="s">
        <v>0</v>
      </c>
      <c r="B22" s="22" t="s">
        <v>1</v>
      </c>
      <c r="C22" s="22" t="s">
        <v>22</v>
      </c>
      <c r="D22" s="22" t="s">
        <v>23</v>
      </c>
    </row>
    <row r="23" spans="1:4" s="26" customFormat="1" ht="20.25" customHeight="1">
      <c r="A23" s="23" t="s">
        <v>4</v>
      </c>
      <c r="B23" s="24">
        <f>C23+D23</f>
        <v>6664</v>
      </c>
      <c r="C23" s="25">
        <v>5791</v>
      </c>
      <c r="D23" s="25">
        <v>873</v>
      </c>
    </row>
    <row r="24" spans="1:4" s="26" customFormat="1" ht="20.25" customHeight="1">
      <c r="A24" s="27" t="s">
        <v>5</v>
      </c>
      <c r="B24" s="28">
        <f aca="true" t="shared" si="0" ref="B24:B34">+C24+D24</f>
        <v>6320</v>
      </c>
      <c r="C24" s="29">
        <v>5393</v>
      </c>
      <c r="D24" s="29">
        <v>927</v>
      </c>
    </row>
    <row r="25" spans="1:4" s="26" customFormat="1" ht="16.5" customHeight="1">
      <c r="A25" s="27" t="s">
        <v>6</v>
      </c>
      <c r="B25" s="28">
        <f t="shared" si="0"/>
        <v>7041</v>
      </c>
      <c r="C25" s="29">
        <v>5976</v>
      </c>
      <c r="D25" s="29">
        <v>1065</v>
      </c>
    </row>
    <row r="26" spans="1:4" s="26" customFormat="1" ht="16.5" customHeight="1">
      <c r="A26" s="27" t="s">
        <v>7</v>
      </c>
      <c r="B26" s="28">
        <f t="shared" si="0"/>
        <v>6376</v>
      </c>
      <c r="C26" s="29">
        <v>5452</v>
      </c>
      <c r="D26" s="29">
        <v>924</v>
      </c>
    </row>
    <row r="27" spans="1:4" s="26" customFormat="1" ht="16.5" customHeight="1">
      <c r="A27" s="27" t="s">
        <v>8</v>
      </c>
      <c r="B27" s="28">
        <f t="shared" si="0"/>
        <v>7302</v>
      </c>
      <c r="C27" s="29">
        <v>6148</v>
      </c>
      <c r="D27" s="29">
        <v>1154</v>
      </c>
    </row>
    <row r="28" spans="1:4" s="26" customFormat="1" ht="16.5" customHeight="1">
      <c r="A28" s="27" t="s">
        <v>9</v>
      </c>
      <c r="B28" s="28">
        <f t="shared" si="0"/>
        <v>7222</v>
      </c>
      <c r="C28" s="29">
        <v>6140</v>
      </c>
      <c r="D28" s="29">
        <v>1082</v>
      </c>
    </row>
    <row r="29" spans="1:4" s="26" customFormat="1" ht="16.5" customHeight="1" hidden="1">
      <c r="A29" s="27" t="s">
        <v>10</v>
      </c>
      <c r="B29" s="28">
        <f t="shared" si="0"/>
        <v>0</v>
      </c>
      <c r="C29" s="29"/>
      <c r="D29" s="29"/>
    </row>
    <row r="30" spans="1:4" s="26" customFormat="1" ht="16.5" customHeight="1" hidden="1">
      <c r="A30" s="27" t="s">
        <v>11</v>
      </c>
      <c r="B30" s="28">
        <f t="shared" si="0"/>
        <v>0</v>
      </c>
      <c r="C30" s="29"/>
      <c r="D30" s="29"/>
    </row>
    <row r="31" spans="1:4" s="26" customFormat="1" ht="16.5" customHeight="1" hidden="1">
      <c r="A31" s="27" t="s">
        <v>12</v>
      </c>
      <c r="B31" s="28">
        <f t="shared" si="0"/>
        <v>0</v>
      </c>
      <c r="C31" s="29"/>
      <c r="D31" s="29"/>
    </row>
    <row r="32" spans="1:4" s="26" customFormat="1" ht="16.5" customHeight="1" hidden="1">
      <c r="A32" s="27" t="s">
        <v>13</v>
      </c>
      <c r="B32" s="28">
        <f t="shared" si="0"/>
        <v>0</v>
      </c>
      <c r="C32" s="29"/>
      <c r="D32" s="29"/>
    </row>
    <row r="33" spans="1:4" s="26" customFormat="1" ht="17.25" customHeight="1" hidden="1">
      <c r="A33" s="27" t="s">
        <v>14</v>
      </c>
      <c r="B33" s="28">
        <f t="shared" si="0"/>
        <v>0</v>
      </c>
      <c r="C33" s="29"/>
      <c r="D33" s="29"/>
    </row>
    <row r="34" spans="1:4" s="26" customFormat="1" ht="17.25" customHeight="1" hidden="1">
      <c r="A34" s="30" t="s">
        <v>15</v>
      </c>
      <c r="B34" s="31">
        <f t="shared" si="0"/>
        <v>0</v>
      </c>
      <c r="C34" s="32"/>
      <c r="D34" s="32"/>
    </row>
    <row r="35" spans="1:4" s="26" customFormat="1" ht="20.25" customHeight="1">
      <c r="A35" s="21" t="s">
        <v>1</v>
      </c>
      <c r="B35" s="33">
        <f>SUM(B23:B34)</f>
        <v>40925</v>
      </c>
      <c r="C35" s="33">
        <f>SUM(C23:C34)</f>
        <v>34900</v>
      </c>
      <c r="D35" s="33">
        <f>SUM(D23:D34)</f>
        <v>6025</v>
      </c>
    </row>
    <row r="36" spans="1:4" ht="0.75" customHeight="1" hidden="1">
      <c r="A36" s="34"/>
      <c r="B36" s="34"/>
      <c r="C36" s="34"/>
      <c r="D36" s="34"/>
    </row>
    <row r="37" spans="1:4" ht="20.25" customHeight="1" thickBot="1">
      <c r="A37" s="35" t="s">
        <v>16</v>
      </c>
      <c r="B37" s="36">
        <f>B35/$B35</f>
        <v>1</v>
      </c>
      <c r="C37" s="36">
        <f>C35/$B35</f>
        <v>0.8527794746487477</v>
      </c>
      <c r="D37" s="36">
        <f>D35/$B35</f>
        <v>0.1472205253512523</v>
      </c>
    </row>
    <row r="38" s="38" customFormat="1" ht="94.5" customHeight="1">
      <c r="A38" s="37"/>
    </row>
    <row r="39" spans="1:17" s="39" customFormat="1" ht="16.5" thickBot="1">
      <c r="A39" s="19" t="s">
        <v>82</v>
      </c>
      <c r="B39" s="20"/>
      <c r="C39" s="20"/>
      <c r="D39" s="20"/>
      <c r="E39" s="20"/>
      <c r="F39" s="20"/>
      <c r="G39" s="19"/>
      <c r="H39" s="20"/>
      <c r="I39" s="19" t="s">
        <v>83</v>
      </c>
      <c r="J39" s="20"/>
      <c r="K39" s="20"/>
      <c r="L39" s="20"/>
      <c r="M39" s="20"/>
      <c r="N39" s="20"/>
      <c r="O39" s="20"/>
      <c r="P39" s="20"/>
      <c r="Q39" s="20"/>
    </row>
    <row r="40" spans="1:16" ht="6.75" customHeight="1">
      <c r="A40" s="40"/>
      <c r="B40" s="40"/>
      <c r="C40" s="40"/>
      <c r="D40" s="40"/>
      <c r="E40" s="40"/>
      <c r="F40" s="40"/>
      <c r="G40" s="40"/>
      <c r="H40" s="40"/>
      <c r="I40" s="40"/>
      <c r="J40" s="40"/>
      <c r="K40" s="40"/>
      <c r="L40" s="40"/>
      <c r="M40" s="40"/>
      <c r="N40" s="40"/>
      <c r="O40" s="40"/>
      <c r="P40" s="40"/>
    </row>
    <row r="41" spans="1:16" ht="31.5" customHeight="1">
      <c r="A41" s="21" t="s">
        <v>0</v>
      </c>
      <c r="B41" s="22" t="s">
        <v>1</v>
      </c>
      <c r="C41" s="41" t="s">
        <v>84</v>
      </c>
      <c r="D41" s="41" t="s">
        <v>85</v>
      </c>
      <c r="E41" s="41" t="s">
        <v>86</v>
      </c>
      <c r="F41" s="41" t="s">
        <v>87</v>
      </c>
      <c r="G41" s="41" t="s">
        <v>88</v>
      </c>
      <c r="H41" s="42"/>
      <c r="I41" s="207" t="s">
        <v>89</v>
      </c>
      <c r="J41" s="207"/>
      <c r="K41" s="22" t="s">
        <v>90</v>
      </c>
      <c r="L41" s="22" t="s">
        <v>16</v>
      </c>
      <c r="M41" s="43"/>
      <c r="N41" s="44"/>
      <c r="O41" s="44"/>
      <c r="P41" s="44"/>
    </row>
    <row r="42" spans="1:16" s="26" customFormat="1" ht="20.25" customHeight="1">
      <c r="A42" s="23" t="s">
        <v>4</v>
      </c>
      <c r="B42" s="24">
        <f>C42+D42+E42+F42+G42</f>
        <v>6664</v>
      </c>
      <c r="C42" s="25">
        <v>5375</v>
      </c>
      <c r="D42" s="25">
        <v>449</v>
      </c>
      <c r="E42" s="25">
        <v>711</v>
      </c>
      <c r="F42" s="25">
        <v>20</v>
      </c>
      <c r="G42" s="25">
        <v>109</v>
      </c>
      <c r="H42" s="45"/>
      <c r="I42" s="23" t="s">
        <v>72</v>
      </c>
      <c r="J42" s="23"/>
      <c r="K42" s="25">
        <v>23714</v>
      </c>
      <c r="L42" s="46">
        <f>K42/K45</f>
        <v>0.5794502138057422</v>
      </c>
      <c r="M42" s="43"/>
      <c r="N42" s="47"/>
      <c r="O42" s="47"/>
      <c r="P42" s="47"/>
    </row>
    <row r="43" spans="1:16" s="26" customFormat="1" ht="20.25" customHeight="1">
      <c r="A43" s="27" t="s">
        <v>5</v>
      </c>
      <c r="B43" s="24">
        <f aca="true" t="shared" si="1" ref="B43:B53">C43+D43+E43+F43+G43</f>
        <v>6320</v>
      </c>
      <c r="C43" s="29">
        <v>5166</v>
      </c>
      <c r="D43" s="29">
        <v>447</v>
      </c>
      <c r="E43" s="29">
        <v>565</v>
      </c>
      <c r="F43" s="29">
        <v>41</v>
      </c>
      <c r="G43" s="29">
        <v>101</v>
      </c>
      <c r="H43" s="48"/>
      <c r="I43" s="27" t="s">
        <v>73</v>
      </c>
      <c r="J43" s="27"/>
      <c r="K43" s="29">
        <v>17211</v>
      </c>
      <c r="L43" s="49">
        <f>K43/K45</f>
        <v>0.4205497861942578</v>
      </c>
      <c r="M43" s="43"/>
      <c r="N43" s="47"/>
      <c r="O43" s="47"/>
      <c r="P43" s="47"/>
    </row>
    <row r="44" spans="1:16" s="26" customFormat="1" ht="16.5" customHeight="1">
      <c r="A44" s="27" t="s">
        <v>6</v>
      </c>
      <c r="B44" s="24">
        <f t="shared" si="1"/>
        <v>7041</v>
      </c>
      <c r="C44" s="29">
        <v>5566</v>
      </c>
      <c r="D44" s="29">
        <v>596</v>
      </c>
      <c r="E44" s="29">
        <v>705</v>
      </c>
      <c r="F44" s="29">
        <v>101</v>
      </c>
      <c r="G44" s="29">
        <v>73</v>
      </c>
      <c r="H44" s="48"/>
      <c r="I44" s="30" t="s">
        <v>74</v>
      </c>
      <c r="J44" s="30"/>
      <c r="K44" s="32">
        <v>0</v>
      </c>
      <c r="L44" s="50">
        <f>K44/K45</f>
        <v>0</v>
      </c>
      <c r="M44" s="43"/>
      <c r="N44" s="47"/>
      <c r="O44" s="47"/>
      <c r="P44" s="47"/>
    </row>
    <row r="45" spans="1:16" s="26" customFormat="1" ht="16.5" customHeight="1">
      <c r="A45" s="27" t="s">
        <v>7</v>
      </c>
      <c r="B45" s="24">
        <f t="shared" si="1"/>
        <v>6376</v>
      </c>
      <c r="C45" s="29">
        <v>5172</v>
      </c>
      <c r="D45" s="29">
        <v>486</v>
      </c>
      <c r="E45" s="29">
        <v>579</v>
      </c>
      <c r="F45" s="29">
        <v>73</v>
      </c>
      <c r="G45" s="29">
        <v>66</v>
      </c>
      <c r="H45" s="48"/>
      <c r="I45" s="21" t="s">
        <v>1</v>
      </c>
      <c r="J45" s="21"/>
      <c r="K45" s="33">
        <f>K42+K43+K44</f>
        <v>40925</v>
      </c>
      <c r="L45" s="51">
        <f>L42+L43+L44</f>
        <v>1</v>
      </c>
      <c r="M45" s="43"/>
      <c r="N45" s="47"/>
      <c r="O45" s="47"/>
      <c r="P45" s="47"/>
    </row>
    <row r="46" spans="1:16" s="26" customFormat="1" ht="16.5" customHeight="1">
      <c r="A46" s="27" t="s">
        <v>8</v>
      </c>
      <c r="B46" s="24">
        <f t="shared" si="1"/>
        <v>7302</v>
      </c>
      <c r="C46" s="29">
        <v>6025</v>
      </c>
      <c r="D46" s="29">
        <v>495</v>
      </c>
      <c r="E46" s="29">
        <v>634</v>
      </c>
      <c r="F46" s="29">
        <v>97</v>
      </c>
      <c r="G46" s="29">
        <v>51</v>
      </c>
      <c r="H46" s="48"/>
      <c r="M46" s="43"/>
      <c r="N46" s="52"/>
      <c r="O46" s="53"/>
      <c r="P46" s="47"/>
    </row>
    <row r="47" spans="1:16" s="26" customFormat="1" ht="16.5" customHeight="1">
      <c r="A47" s="27" t="s">
        <v>9</v>
      </c>
      <c r="B47" s="24">
        <f t="shared" si="1"/>
        <v>7222</v>
      </c>
      <c r="C47" s="29">
        <v>5945</v>
      </c>
      <c r="D47" s="29">
        <v>550</v>
      </c>
      <c r="E47" s="29">
        <v>571</v>
      </c>
      <c r="F47" s="29">
        <v>105</v>
      </c>
      <c r="G47" s="29">
        <v>51</v>
      </c>
      <c r="H47" s="48"/>
      <c r="M47" s="43"/>
      <c r="N47" s="52"/>
      <c r="O47" s="53"/>
      <c r="P47" s="47"/>
    </row>
    <row r="48" spans="1:16" s="26" customFormat="1" ht="16.5" customHeight="1" hidden="1">
      <c r="A48" s="27" t="s">
        <v>10</v>
      </c>
      <c r="B48" s="24">
        <f t="shared" si="1"/>
        <v>0</v>
      </c>
      <c r="C48" s="29"/>
      <c r="D48" s="29"/>
      <c r="E48" s="29"/>
      <c r="F48" s="29"/>
      <c r="G48" s="29"/>
      <c r="H48" s="48"/>
      <c r="M48" s="43"/>
      <c r="N48" s="52"/>
      <c r="O48" s="53"/>
      <c r="P48" s="47"/>
    </row>
    <row r="49" spans="1:16" s="26" customFormat="1" ht="16.5" customHeight="1" hidden="1">
      <c r="A49" s="27" t="s">
        <v>11</v>
      </c>
      <c r="B49" s="24">
        <f t="shared" si="1"/>
        <v>0</v>
      </c>
      <c r="C49" s="29"/>
      <c r="D49" s="29"/>
      <c r="E49" s="29"/>
      <c r="F49" s="29"/>
      <c r="G49" s="29"/>
      <c r="H49" s="48"/>
      <c r="M49" s="43"/>
      <c r="N49" s="52"/>
      <c r="O49" s="53"/>
      <c r="P49" s="47"/>
    </row>
    <row r="50" spans="1:16" s="26" customFormat="1" ht="16.5" customHeight="1" hidden="1">
      <c r="A50" s="27" t="s">
        <v>12</v>
      </c>
      <c r="B50" s="24">
        <f t="shared" si="1"/>
        <v>0</v>
      </c>
      <c r="C50" s="29"/>
      <c r="D50" s="29"/>
      <c r="E50" s="29"/>
      <c r="F50" s="29"/>
      <c r="G50" s="29"/>
      <c r="H50" s="48"/>
      <c r="M50" s="43"/>
      <c r="N50" s="52"/>
      <c r="O50" s="53"/>
      <c r="P50" s="47"/>
    </row>
    <row r="51" spans="1:16" s="26" customFormat="1" ht="16.5" customHeight="1" hidden="1">
      <c r="A51" s="27" t="s">
        <v>13</v>
      </c>
      <c r="B51" s="24">
        <f t="shared" si="1"/>
        <v>0</v>
      </c>
      <c r="C51" s="29"/>
      <c r="D51" s="29"/>
      <c r="E51" s="29"/>
      <c r="F51" s="29"/>
      <c r="G51" s="29"/>
      <c r="H51" s="48"/>
      <c r="M51" s="43"/>
      <c r="N51" s="52"/>
      <c r="O51" s="53"/>
      <c r="P51" s="47"/>
    </row>
    <row r="52" spans="1:16" s="26" customFormat="1" ht="17.25" customHeight="1" hidden="1">
      <c r="A52" s="27" t="s">
        <v>14</v>
      </c>
      <c r="B52" s="24">
        <f t="shared" si="1"/>
        <v>0</v>
      </c>
      <c r="C52" s="29"/>
      <c r="D52" s="29"/>
      <c r="E52" s="29"/>
      <c r="F52" s="29"/>
      <c r="G52" s="29"/>
      <c r="H52" s="48"/>
      <c r="M52" s="43"/>
      <c r="N52" s="52"/>
      <c r="O52" s="53"/>
      <c r="P52" s="47"/>
    </row>
    <row r="53" spans="1:16" s="26" customFormat="1" ht="17.25" customHeight="1" hidden="1">
      <c r="A53" s="30" t="s">
        <v>15</v>
      </c>
      <c r="B53" s="24">
        <f t="shared" si="1"/>
        <v>0</v>
      </c>
      <c r="C53" s="32"/>
      <c r="D53" s="32"/>
      <c r="E53" s="32"/>
      <c r="F53" s="32"/>
      <c r="G53" s="32"/>
      <c r="H53" s="48"/>
      <c r="M53" s="43"/>
      <c r="N53" s="52"/>
      <c r="O53" s="53"/>
      <c r="P53" s="47"/>
    </row>
    <row r="54" spans="1:16" s="26" customFormat="1" ht="20.25" customHeight="1">
      <c r="A54" s="21" t="s">
        <v>1</v>
      </c>
      <c r="B54" s="33">
        <f aca="true" t="shared" si="2" ref="B54:G54">SUM(B42:B53)</f>
        <v>40925</v>
      </c>
      <c r="C54" s="33">
        <f t="shared" si="2"/>
        <v>33249</v>
      </c>
      <c r="D54" s="33">
        <f t="shared" si="2"/>
        <v>3023</v>
      </c>
      <c r="E54" s="33">
        <f t="shared" si="2"/>
        <v>3765</v>
      </c>
      <c r="F54" s="33">
        <f t="shared" si="2"/>
        <v>437</v>
      </c>
      <c r="G54" s="33">
        <f t="shared" si="2"/>
        <v>451</v>
      </c>
      <c r="H54" s="45"/>
      <c r="M54" s="54"/>
      <c r="N54" s="55"/>
      <c r="O54" s="55"/>
      <c r="P54" s="47"/>
    </row>
    <row r="55" spans="8:16" ht="1.5" customHeight="1">
      <c r="H55" s="56"/>
      <c r="M55" s="44"/>
      <c r="N55" s="44"/>
      <c r="O55" s="44"/>
      <c r="P55" s="44"/>
    </row>
    <row r="56" spans="1:16" ht="20.25" customHeight="1" thickBot="1">
      <c r="A56" s="57" t="s">
        <v>16</v>
      </c>
      <c r="B56" s="58">
        <f aca="true" t="shared" si="3" ref="B56:G56">B54/$B54</f>
        <v>1</v>
      </c>
      <c r="C56" s="58">
        <f t="shared" si="3"/>
        <v>0.8124373854612096</v>
      </c>
      <c r="D56" s="58">
        <f t="shared" si="3"/>
        <v>0.07386682956627978</v>
      </c>
      <c r="E56" s="58">
        <f t="shared" si="3"/>
        <v>0.0919975565058033</v>
      </c>
      <c r="F56" s="58">
        <f t="shared" si="3"/>
        <v>0.010678069639584606</v>
      </c>
      <c r="G56" s="58">
        <f t="shared" si="3"/>
        <v>0.011020158827122786</v>
      </c>
      <c r="H56" s="45"/>
      <c r="M56" s="44"/>
      <c r="N56" s="44"/>
      <c r="O56" s="44"/>
      <c r="P56" s="55"/>
    </row>
    <row r="57" spans="1:16" ht="15">
      <c r="A57" s="54"/>
      <c r="B57" s="59"/>
      <c r="C57" s="59"/>
      <c r="D57" s="59"/>
      <c r="E57" s="59"/>
      <c r="G57" s="60"/>
      <c r="H57" s="60"/>
      <c r="M57" s="44"/>
      <c r="N57" s="44"/>
      <c r="O57" s="44"/>
      <c r="P57" s="55"/>
    </row>
    <row r="58" spans="1:16" ht="93.75" customHeight="1">
      <c r="A58" s="54"/>
      <c r="B58" s="59"/>
      <c r="C58" s="59"/>
      <c r="D58" s="59"/>
      <c r="E58" s="59"/>
      <c r="P58" s="55"/>
    </row>
    <row r="59" spans="1:16" ht="17.25" customHeight="1">
      <c r="A59" s="61" t="s">
        <v>91</v>
      </c>
      <c r="B59" s="59"/>
      <c r="C59" s="59"/>
      <c r="D59" s="59"/>
      <c r="E59" s="59"/>
      <c r="P59" s="55"/>
    </row>
    <row r="60" s="38" customFormat="1" ht="3.75" customHeight="1">
      <c r="A60" s="37"/>
    </row>
    <row r="61" spans="1:17" ht="16.5" customHeight="1" thickBot="1">
      <c r="A61" s="201" t="s">
        <v>92</v>
      </c>
      <c r="B61" s="201"/>
      <c r="C61" s="201"/>
      <c r="D61" s="201"/>
      <c r="E61" s="201"/>
      <c r="F61" s="201"/>
      <c r="G61" s="201"/>
      <c r="H61" s="201"/>
      <c r="I61" s="201"/>
      <c r="J61" s="201"/>
      <c r="K61" s="201"/>
      <c r="L61" s="201"/>
      <c r="M61" s="201"/>
      <c r="N61" s="201"/>
      <c r="O61" s="201"/>
      <c r="P61" s="201"/>
      <c r="Q61" s="20"/>
    </row>
    <row r="62" ht="4.5" customHeight="1"/>
    <row r="63" spans="13:15" ht="12.75">
      <c r="M63" s="62" t="s">
        <v>40</v>
      </c>
      <c r="N63" s="63">
        <f>C77+D77</f>
        <v>7657</v>
      </c>
      <c r="O63" s="64">
        <f>N63/N$79</f>
        <v>0.18709835064141722</v>
      </c>
    </row>
    <row r="64" spans="1:15" ht="32.25" customHeight="1">
      <c r="A64" s="7" t="s">
        <v>93</v>
      </c>
      <c r="B64" s="6" t="s">
        <v>1</v>
      </c>
      <c r="C64" s="8" t="s">
        <v>94</v>
      </c>
      <c r="D64" s="8" t="s">
        <v>95</v>
      </c>
      <c r="E64" s="8" t="s">
        <v>96</v>
      </c>
      <c r="F64" s="8" t="s">
        <v>97</v>
      </c>
      <c r="G64" s="8" t="s">
        <v>98</v>
      </c>
      <c r="H64" s="8" t="s">
        <v>99</v>
      </c>
      <c r="I64" s="8" t="s">
        <v>100</v>
      </c>
      <c r="J64" s="8" t="s">
        <v>101</v>
      </c>
      <c r="M64" s="62" t="s">
        <v>38</v>
      </c>
      <c r="N64" s="63">
        <f>E77</f>
        <v>5490</v>
      </c>
      <c r="O64" s="64">
        <f>N64/N$79</f>
        <v>0.13414783139890044</v>
      </c>
    </row>
    <row r="65" spans="1:15" s="26" customFormat="1" ht="20.25" customHeight="1">
      <c r="A65" s="65" t="s">
        <v>4</v>
      </c>
      <c r="B65" s="66">
        <f aca="true" t="shared" si="4" ref="B65:B76">SUM(C65:J65)</f>
        <v>6664</v>
      </c>
      <c r="C65" s="67">
        <v>375</v>
      </c>
      <c r="D65" s="67">
        <v>774</v>
      </c>
      <c r="E65" s="67">
        <v>820</v>
      </c>
      <c r="F65" s="67">
        <v>911</v>
      </c>
      <c r="G65" s="67">
        <v>1474</v>
      </c>
      <c r="H65" s="67">
        <v>1216</v>
      </c>
      <c r="I65" s="67">
        <v>696</v>
      </c>
      <c r="J65" s="67">
        <v>398</v>
      </c>
      <c r="M65" s="62" t="s">
        <v>39</v>
      </c>
      <c r="N65" s="63">
        <f>F77+G77+H77+I77</f>
        <v>25357</v>
      </c>
      <c r="O65" s="64">
        <f>N65/N$79</f>
        <v>0.6195968234575443</v>
      </c>
    </row>
    <row r="66" spans="1:15" s="26" customFormat="1" ht="20.25" customHeight="1">
      <c r="A66" s="68" t="s">
        <v>5</v>
      </c>
      <c r="B66" s="69">
        <f t="shared" si="4"/>
        <v>6320</v>
      </c>
      <c r="C66" s="70">
        <v>359</v>
      </c>
      <c r="D66" s="70">
        <v>807</v>
      </c>
      <c r="E66" s="70">
        <v>821</v>
      </c>
      <c r="F66" s="70">
        <v>853</v>
      </c>
      <c r="G66" s="70">
        <v>1335</v>
      </c>
      <c r="H66" s="70">
        <v>1059</v>
      </c>
      <c r="I66" s="70">
        <v>691</v>
      </c>
      <c r="J66" s="70">
        <v>395</v>
      </c>
      <c r="M66" s="62" t="s">
        <v>102</v>
      </c>
      <c r="N66" s="63">
        <f>J77</f>
        <v>2421</v>
      </c>
      <c r="O66" s="64">
        <f>N66/N$79</f>
        <v>0.05915699450213806</v>
      </c>
    </row>
    <row r="67" spans="1:10" s="26" customFormat="1" ht="16.5" customHeight="1">
      <c r="A67" s="68" t="s">
        <v>6</v>
      </c>
      <c r="B67" s="69">
        <f t="shared" si="4"/>
        <v>7041</v>
      </c>
      <c r="C67" s="70">
        <v>416</v>
      </c>
      <c r="D67" s="70">
        <v>933</v>
      </c>
      <c r="E67" s="70">
        <v>874</v>
      </c>
      <c r="F67" s="70">
        <v>906</v>
      </c>
      <c r="G67" s="70">
        <v>1474</v>
      </c>
      <c r="H67" s="70">
        <v>1238</v>
      </c>
      <c r="I67" s="70">
        <v>768</v>
      </c>
      <c r="J67" s="70">
        <v>432</v>
      </c>
    </row>
    <row r="68" spans="1:10" s="26" customFormat="1" ht="16.5" customHeight="1">
      <c r="A68" s="68" t="s">
        <v>7</v>
      </c>
      <c r="B68" s="69">
        <f t="shared" si="4"/>
        <v>6376</v>
      </c>
      <c r="C68" s="70">
        <v>375</v>
      </c>
      <c r="D68" s="70">
        <v>834</v>
      </c>
      <c r="E68" s="70">
        <v>887</v>
      </c>
      <c r="F68" s="70">
        <v>831</v>
      </c>
      <c r="G68" s="70">
        <v>1330</v>
      </c>
      <c r="H68" s="70">
        <v>1111</v>
      </c>
      <c r="I68" s="70">
        <v>643</v>
      </c>
      <c r="J68" s="70">
        <v>365</v>
      </c>
    </row>
    <row r="69" spans="1:15" s="26" customFormat="1" ht="16.5" customHeight="1">
      <c r="A69" s="68" t="s">
        <v>8</v>
      </c>
      <c r="B69" s="69">
        <f t="shared" si="4"/>
        <v>7302</v>
      </c>
      <c r="C69" s="70">
        <v>410</v>
      </c>
      <c r="D69" s="70">
        <v>1021</v>
      </c>
      <c r="E69" s="70">
        <v>1019</v>
      </c>
      <c r="F69" s="70">
        <v>910</v>
      </c>
      <c r="G69" s="70">
        <v>1581</v>
      </c>
      <c r="H69" s="70">
        <v>1228</v>
      </c>
      <c r="I69" s="70">
        <v>744</v>
      </c>
      <c r="J69" s="70">
        <v>389</v>
      </c>
      <c r="K69" s="71"/>
      <c r="L69" s="71"/>
      <c r="M69" s="72"/>
      <c r="N69" s="72"/>
      <c r="O69" s="72"/>
    </row>
    <row r="70" spans="1:16" s="26" customFormat="1" ht="16.5" customHeight="1">
      <c r="A70" s="68" t="s">
        <v>9</v>
      </c>
      <c r="B70" s="69">
        <f t="shared" si="4"/>
        <v>7222</v>
      </c>
      <c r="C70" s="70">
        <v>418</v>
      </c>
      <c r="D70" s="70">
        <v>935</v>
      </c>
      <c r="E70" s="70">
        <v>1069</v>
      </c>
      <c r="F70" s="70">
        <v>926</v>
      </c>
      <c r="G70" s="70">
        <v>1529</v>
      </c>
      <c r="H70" s="70">
        <v>1164</v>
      </c>
      <c r="I70" s="70">
        <v>739</v>
      </c>
      <c r="J70" s="70">
        <v>442</v>
      </c>
      <c r="K70" s="71"/>
      <c r="L70" s="71"/>
      <c r="M70" s="62"/>
      <c r="N70" s="73"/>
      <c r="O70" s="63"/>
      <c r="P70" s="74">
        <f>N70/N$79</f>
        <v>0</v>
      </c>
    </row>
    <row r="71" spans="1:16" s="26" customFormat="1" ht="16.5" customHeight="1" hidden="1">
      <c r="A71" s="68" t="s">
        <v>10</v>
      </c>
      <c r="B71" s="69">
        <f t="shared" si="4"/>
        <v>0</v>
      </c>
      <c r="C71" s="70"/>
      <c r="D71" s="70"/>
      <c r="E71" s="70"/>
      <c r="F71" s="70"/>
      <c r="G71" s="70"/>
      <c r="H71" s="70"/>
      <c r="I71" s="70"/>
      <c r="J71" s="70"/>
      <c r="K71" s="71"/>
      <c r="L71" s="71"/>
      <c r="M71" s="62"/>
      <c r="N71" s="73"/>
      <c r="O71" s="63"/>
      <c r="P71" s="74">
        <f>N71/N$79</f>
        <v>0</v>
      </c>
    </row>
    <row r="72" spans="1:16" s="26" customFormat="1" ht="16.5" customHeight="1" hidden="1">
      <c r="A72" s="68" t="s">
        <v>11</v>
      </c>
      <c r="B72" s="69">
        <f t="shared" si="4"/>
        <v>0</v>
      </c>
      <c r="C72" s="70"/>
      <c r="D72" s="70"/>
      <c r="E72" s="70"/>
      <c r="F72" s="70"/>
      <c r="G72" s="70"/>
      <c r="H72" s="70"/>
      <c r="I72" s="70"/>
      <c r="J72" s="70"/>
      <c r="K72" s="71"/>
      <c r="L72" s="71"/>
      <c r="M72" s="62"/>
      <c r="N72" s="73"/>
      <c r="O72" s="63"/>
      <c r="P72" s="74">
        <f>N72/N$79</f>
        <v>0</v>
      </c>
    </row>
    <row r="73" spans="1:16" s="26" customFormat="1" ht="16.5" customHeight="1" hidden="1">
      <c r="A73" s="68" t="s">
        <v>12</v>
      </c>
      <c r="B73" s="69">
        <f t="shared" si="4"/>
        <v>0</v>
      </c>
      <c r="C73" s="70"/>
      <c r="D73" s="70"/>
      <c r="E73" s="70"/>
      <c r="F73" s="70"/>
      <c r="G73" s="70"/>
      <c r="H73" s="70"/>
      <c r="I73" s="70"/>
      <c r="J73" s="70"/>
      <c r="M73" s="62"/>
      <c r="N73" s="73"/>
      <c r="O73" s="63"/>
      <c r="P73" s="74">
        <f>N73/N$79</f>
        <v>0</v>
      </c>
    </row>
    <row r="74" spans="1:16" s="26" customFormat="1" ht="16.5" customHeight="1" hidden="1">
      <c r="A74" s="68" t="s">
        <v>13</v>
      </c>
      <c r="B74" s="69">
        <f t="shared" si="4"/>
        <v>0</v>
      </c>
      <c r="C74" s="70"/>
      <c r="D74" s="70"/>
      <c r="E74" s="70"/>
      <c r="F74" s="70"/>
      <c r="G74" s="70"/>
      <c r="H74" s="70"/>
      <c r="I74" s="70"/>
      <c r="J74" s="70"/>
      <c r="M74" s="62"/>
      <c r="N74" s="73"/>
      <c r="O74" s="63"/>
      <c r="P74" s="74">
        <f>N74/N$79</f>
        <v>0</v>
      </c>
    </row>
    <row r="75" spans="1:16" s="26" customFormat="1" ht="17.25" customHeight="1" hidden="1">
      <c r="A75" s="68" t="s">
        <v>14</v>
      </c>
      <c r="B75" s="69">
        <f t="shared" si="4"/>
        <v>0</v>
      </c>
      <c r="C75" s="70"/>
      <c r="D75" s="70"/>
      <c r="E75" s="70"/>
      <c r="F75" s="70"/>
      <c r="G75" s="70"/>
      <c r="H75" s="70"/>
      <c r="I75" s="70"/>
      <c r="J75" s="70"/>
      <c r="M75" s="62"/>
      <c r="N75" s="73"/>
      <c r="O75" s="63"/>
      <c r="P75" s="74"/>
    </row>
    <row r="76" spans="1:16" s="26" customFormat="1" ht="17.25" customHeight="1" hidden="1">
      <c r="A76" s="75" t="s">
        <v>15</v>
      </c>
      <c r="B76" s="76">
        <f t="shared" si="4"/>
        <v>0</v>
      </c>
      <c r="C76" s="77"/>
      <c r="D76" s="77"/>
      <c r="E76" s="77"/>
      <c r="F76" s="77"/>
      <c r="G76" s="77"/>
      <c r="H76" s="77"/>
      <c r="I76" s="77"/>
      <c r="J76" s="77"/>
      <c r="M76" s="62"/>
      <c r="N76" s="73"/>
      <c r="O76" s="63"/>
      <c r="P76" s="74">
        <f>N76/N$79</f>
        <v>0</v>
      </c>
    </row>
    <row r="77" spans="1:10" s="26" customFormat="1" ht="20.25" customHeight="1">
      <c r="A77" s="4" t="s">
        <v>1</v>
      </c>
      <c r="B77" s="3">
        <f aca="true" t="shared" si="5" ref="B77:J77">SUM(B65:B76)</f>
        <v>40925</v>
      </c>
      <c r="C77" s="3">
        <f t="shared" si="5"/>
        <v>2353</v>
      </c>
      <c r="D77" s="3">
        <f t="shared" si="5"/>
        <v>5304</v>
      </c>
      <c r="E77" s="3">
        <f t="shared" si="5"/>
        <v>5490</v>
      </c>
      <c r="F77" s="3">
        <f t="shared" si="5"/>
        <v>5337</v>
      </c>
      <c r="G77" s="3">
        <f t="shared" si="5"/>
        <v>8723</v>
      </c>
      <c r="H77" s="3">
        <f t="shared" si="5"/>
        <v>7016</v>
      </c>
      <c r="I77" s="3">
        <f t="shared" si="5"/>
        <v>4281</v>
      </c>
      <c r="J77" s="3">
        <f t="shared" si="5"/>
        <v>2421</v>
      </c>
    </row>
    <row r="78" spans="1:10" s="26" customFormat="1" ht="20.25" customHeight="1" thickBot="1">
      <c r="A78" s="57" t="s">
        <v>16</v>
      </c>
      <c r="B78" s="58">
        <f aca="true" t="shared" si="6" ref="B78:J78">B77/$B77</f>
        <v>1</v>
      </c>
      <c r="C78" s="58">
        <f t="shared" si="6"/>
        <v>0.057495418448381186</v>
      </c>
      <c r="D78" s="58">
        <f t="shared" si="6"/>
        <v>0.12960293219303604</v>
      </c>
      <c r="E78" s="58">
        <f t="shared" si="6"/>
        <v>0.13414783139890044</v>
      </c>
      <c r="F78" s="58">
        <f t="shared" si="6"/>
        <v>0.13040928527794746</v>
      </c>
      <c r="G78" s="58">
        <f t="shared" si="6"/>
        <v>0.2131459987782529</v>
      </c>
      <c r="H78" s="58">
        <f t="shared" si="6"/>
        <v>0.171435552840562</v>
      </c>
      <c r="I78" s="58">
        <f t="shared" si="6"/>
        <v>0.10460598656078192</v>
      </c>
      <c r="J78" s="58">
        <f t="shared" si="6"/>
        <v>0.05915699450213806</v>
      </c>
    </row>
    <row r="79" spans="1:17" ht="123" customHeight="1">
      <c r="A79" s="61"/>
      <c r="B79" s="78"/>
      <c r="F79" s="78"/>
      <c r="G79" s="78"/>
      <c r="H79" s="78"/>
      <c r="I79" s="78"/>
      <c r="M79" s="73" t="s">
        <v>1</v>
      </c>
      <c r="N79" s="63">
        <f>SUM(N63:N76)</f>
        <v>40925</v>
      </c>
      <c r="O79" s="64">
        <f>N79/N$79</f>
        <v>1</v>
      </c>
      <c r="Q79" s="79"/>
    </row>
    <row r="80" spans="1:17" ht="16.5" thickBot="1">
      <c r="A80" s="80" t="s">
        <v>41</v>
      </c>
      <c r="B80" s="20"/>
      <c r="C80" s="20"/>
      <c r="D80" s="20"/>
      <c r="E80" s="20"/>
      <c r="F80" s="20"/>
      <c r="H80" s="19" t="s">
        <v>103</v>
      </c>
      <c r="I80" s="20"/>
      <c r="J80" s="20"/>
      <c r="K80" s="20"/>
      <c r="L80" s="20"/>
      <c r="M80" s="20"/>
      <c r="N80" s="20"/>
      <c r="O80" s="20"/>
      <c r="P80" s="20"/>
      <c r="Q80" s="20"/>
    </row>
    <row r="81" spans="1:16" ht="3.75" customHeight="1">
      <c r="A81" s="81"/>
      <c r="B81" s="81"/>
      <c r="C81" s="81"/>
      <c r="D81" s="81"/>
      <c r="E81" s="81"/>
      <c r="F81" s="81"/>
      <c r="G81" s="81"/>
      <c r="H81" s="81"/>
      <c r="I81" s="81"/>
      <c r="J81" s="81"/>
      <c r="K81" s="81"/>
      <c r="L81" s="81"/>
      <c r="M81" s="81"/>
      <c r="N81" s="81"/>
      <c r="O81" s="81"/>
      <c r="P81" s="81"/>
    </row>
    <row r="82" ht="2.25" customHeight="1"/>
    <row r="83" ht="6" customHeight="1" hidden="1"/>
    <row r="84" spans="1:17" ht="27.75" customHeight="1">
      <c r="A84" s="202" t="s">
        <v>0</v>
      </c>
      <c r="B84" s="203" t="s">
        <v>1</v>
      </c>
      <c r="C84" s="188" t="s">
        <v>104</v>
      </c>
      <c r="D84" s="203" t="s">
        <v>43</v>
      </c>
      <c r="E84" s="203" t="s">
        <v>44</v>
      </c>
      <c r="F84" s="203" t="s">
        <v>45</v>
      </c>
      <c r="H84" s="202" t="s">
        <v>0</v>
      </c>
      <c r="I84" s="188" t="s">
        <v>105</v>
      </c>
      <c r="J84" s="188" t="s">
        <v>1</v>
      </c>
      <c r="K84" s="188" t="s">
        <v>46</v>
      </c>
      <c r="L84" s="188"/>
      <c r="M84" s="188"/>
      <c r="N84" s="188" t="s">
        <v>1</v>
      </c>
      <c r="O84" s="188" t="s">
        <v>106</v>
      </c>
      <c r="P84" s="188"/>
      <c r="Q84" s="188"/>
    </row>
    <row r="85" spans="1:17" ht="27.75" customHeight="1">
      <c r="A85" s="202"/>
      <c r="B85" s="203"/>
      <c r="C85" s="188"/>
      <c r="D85" s="203"/>
      <c r="E85" s="203"/>
      <c r="F85" s="203"/>
      <c r="H85" s="202"/>
      <c r="I85" s="188"/>
      <c r="J85" s="188"/>
      <c r="K85" s="82" t="s">
        <v>2</v>
      </c>
      <c r="L85" s="82" t="s">
        <v>107</v>
      </c>
      <c r="M85" s="82" t="s">
        <v>3</v>
      </c>
      <c r="N85" s="188"/>
      <c r="O85" s="83" t="s">
        <v>2</v>
      </c>
      <c r="P85" s="83" t="s">
        <v>107</v>
      </c>
      <c r="Q85" s="83" t="s">
        <v>3</v>
      </c>
    </row>
    <row r="86" spans="1:17" ht="20.25" customHeight="1">
      <c r="A86" s="84" t="s">
        <v>4</v>
      </c>
      <c r="B86" s="66">
        <f>SUM(C86:F86)</f>
        <v>6664</v>
      </c>
      <c r="C86" s="85">
        <v>2</v>
      </c>
      <c r="D86" s="85">
        <v>3545</v>
      </c>
      <c r="E86" s="85">
        <v>2499</v>
      </c>
      <c r="F86" s="85">
        <v>618</v>
      </c>
      <c r="G86" s="86"/>
      <c r="H86" s="84" t="s">
        <v>4</v>
      </c>
      <c r="I86" s="87">
        <v>197</v>
      </c>
      <c r="J86" s="66">
        <f aca="true" t="shared" si="7" ref="J86:J97">K86+L86+M86</f>
        <v>335</v>
      </c>
      <c r="K86" s="67">
        <v>225</v>
      </c>
      <c r="L86" s="67">
        <v>104</v>
      </c>
      <c r="M86" s="88">
        <v>6</v>
      </c>
      <c r="N86" s="66">
        <f aca="true" t="shared" si="8" ref="N86:N97">O86+P86+Q86</f>
        <v>4</v>
      </c>
      <c r="O86" s="67">
        <v>4</v>
      </c>
      <c r="P86" s="67">
        <v>0</v>
      </c>
      <c r="Q86" s="67">
        <v>0</v>
      </c>
    </row>
    <row r="87" spans="1:17" ht="20.25" customHeight="1">
      <c r="A87" s="68" t="s">
        <v>5</v>
      </c>
      <c r="B87" s="69">
        <f>SUM(C87:F87)</f>
        <v>6320</v>
      </c>
      <c r="C87" s="89">
        <v>22</v>
      </c>
      <c r="D87" s="89">
        <v>3389</v>
      </c>
      <c r="E87" s="89">
        <v>2372</v>
      </c>
      <c r="F87" s="90">
        <v>537</v>
      </c>
      <c r="G87" s="86"/>
      <c r="H87" s="68" t="s">
        <v>5</v>
      </c>
      <c r="I87" s="91">
        <v>184</v>
      </c>
      <c r="J87" s="69">
        <f t="shared" si="7"/>
        <v>276</v>
      </c>
      <c r="K87" s="70">
        <v>196</v>
      </c>
      <c r="L87" s="70">
        <v>78</v>
      </c>
      <c r="M87" s="92">
        <v>2</v>
      </c>
      <c r="N87" s="69">
        <f t="shared" si="8"/>
        <v>2</v>
      </c>
      <c r="O87" s="70">
        <v>2</v>
      </c>
      <c r="P87" s="70">
        <v>0</v>
      </c>
      <c r="Q87" s="70">
        <v>0</v>
      </c>
    </row>
    <row r="88" spans="1:17" ht="16.5" customHeight="1">
      <c r="A88" s="93" t="s">
        <v>6</v>
      </c>
      <c r="B88" s="69">
        <f>SUM(C88:F88)</f>
        <v>7041</v>
      </c>
      <c r="C88" s="89">
        <v>44</v>
      </c>
      <c r="D88" s="89">
        <v>3755</v>
      </c>
      <c r="E88" s="89">
        <v>2598</v>
      </c>
      <c r="F88" s="89">
        <v>644</v>
      </c>
      <c r="G88" s="86"/>
      <c r="H88" s="93" t="s">
        <v>6</v>
      </c>
      <c r="I88" s="91">
        <v>196</v>
      </c>
      <c r="J88" s="69">
        <f>K88+L88+M88</f>
        <v>338</v>
      </c>
      <c r="K88" s="70">
        <v>238</v>
      </c>
      <c r="L88" s="70">
        <v>97</v>
      </c>
      <c r="M88" s="92">
        <v>3</v>
      </c>
      <c r="N88" s="69">
        <f>O88+P88+Q88</f>
        <v>3</v>
      </c>
      <c r="O88" s="70">
        <v>3</v>
      </c>
      <c r="P88" s="70">
        <v>0</v>
      </c>
      <c r="Q88" s="70">
        <v>0</v>
      </c>
    </row>
    <row r="89" spans="1:17" ht="16.5" customHeight="1">
      <c r="A89" s="68" t="s">
        <v>7</v>
      </c>
      <c r="B89" s="69">
        <f>SUM(C89:F89)</f>
        <v>6376</v>
      </c>
      <c r="C89" s="89">
        <v>48</v>
      </c>
      <c r="D89" s="89">
        <v>3303</v>
      </c>
      <c r="E89" s="89">
        <v>2387</v>
      </c>
      <c r="F89" s="90">
        <v>638</v>
      </c>
      <c r="G89" s="86"/>
      <c r="H89" s="68" t="s">
        <v>7</v>
      </c>
      <c r="I89" s="91">
        <v>141</v>
      </c>
      <c r="J89" s="69">
        <f t="shared" si="7"/>
        <v>332</v>
      </c>
      <c r="K89" s="70">
        <v>230</v>
      </c>
      <c r="L89" s="70">
        <v>100</v>
      </c>
      <c r="M89" s="92">
        <v>2</v>
      </c>
      <c r="N89" s="69">
        <f t="shared" si="8"/>
        <v>0</v>
      </c>
      <c r="O89" s="70">
        <v>0</v>
      </c>
      <c r="P89" s="70">
        <v>0</v>
      </c>
      <c r="Q89" s="70">
        <v>0</v>
      </c>
    </row>
    <row r="90" spans="1:17" ht="16.5" customHeight="1">
      <c r="A90" s="93" t="s">
        <v>8</v>
      </c>
      <c r="B90" s="69">
        <f>SUM(C90:F90)</f>
        <v>7302</v>
      </c>
      <c r="C90" s="89">
        <v>35</v>
      </c>
      <c r="D90" s="89">
        <v>3651</v>
      </c>
      <c r="E90" s="89">
        <v>2866</v>
      </c>
      <c r="F90" s="89">
        <v>750</v>
      </c>
      <c r="G90" s="86"/>
      <c r="H90" s="93" t="s">
        <v>8</v>
      </c>
      <c r="I90" s="91">
        <v>225</v>
      </c>
      <c r="J90" s="69">
        <f t="shared" si="7"/>
        <v>380</v>
      </c>
      <c r="K90" s="94">
        <v>265</v>
      </c>
      <c r="L90" s="94">
        <v>111</v>
      </c>
      <c r="M90" s="92">
        <v>4</v>
      </c>
      <c r="N90" s="95">
        <f t="shared" si="8"/>
        <v>9</v>
      </c>
      <c r="O90" s="94">
        <v>3</v>
      </c>
      <c r="P90" s="94">
        <v>6</v>
      </c>
      <c r="Q90" s="89">
        <v>0</v>
      </c>
    </row>
    <row r="91" spans="1:17" ht="16.5" customHeight="1">
      <c r="A91" s="68" t="s">
        <v>9</v>
      </c>
      <c r="B91" s="69">
        <f aca="true" t="shared" si="9" ref="B91:B96">SUM(C91:F91)</f>
        <v>7222</v>
      </c>
      <c r="C91" s="89">
        <v>50</v>
      </c>
      <c r="D91" s="89">
        <v>3546</v>
      </c>
      <c r="E91" s="89">
        <v>2915</v>
      </c>
      <c r="F91" s="90">
        <v>711</v>
      </c>
      <c r="G91" s="86"/>
      <c r="H91" s="68" t="s">
        <v>9</v>
      </c>
      <c r="I91" s="91">
        <v>227</v>
      </c>
      <c r="J91" s="69">
        <f t="shared" si="7"/>
        <v>347</v>
      </c>
      <c r="K91" s="70">
        <v>239</v>
      </c>
      <c r="L91" s="70">
        <v>105</v>
      </c>
      <c r="M91" s="96">
        <v>3</v>
      </c>
      <c r="N91" s="69">
        <f t="shared" si="8"/>
        <v>2</v>
      </c>
      <c r="O91" s="70">
        <v>2</v>
      </c>
      <c r="P91" s="70">
        <v>0</v>
      </c>
      <c r="Q91" s="70">
        <v>0</v>
      </c>
    </row>
    <row r="92" spans="1:17" ht="16.5" customHeight="1" hidden="1">
      <c r="A92" s="93" t="s">
        <v>10</v>
      </c>
      <c r="B92" s="69">
        <f t="shared" si="9"/>
        <v>0</v>
      </c>
      <c r="C92" s="69"/>
      <c r="D92" s="70"/>
      <c r="E92" s="70"/>
      <c r="F92" s="70"/>
      <c r="G92" s="86"/>
      <c r="H92" s="68" t="s">
        <v>10</v>
      </c>
      <c r="I92" s="91"/>
      <c r="J92" s="69">
        <f t="shared" si="7"/>
        <v>0</v>
      </c>
      <c r="K92" s="94"/>
      <c r="L92" s="94"/>
      <c r="M92" s="92"/>
      <c r="N92" s="69">
        <f t="shared" si="8"/>
        <v>0</v>
      </c>
      <c r="O92" s="94"/>
      <c r="P92" s="94"/>
      <c r="Q92" s="70"/>
    </row>
    <row r="93" spans="1:17" ht="16.5" customHeight="1" hidden="1">
      <c r="A93" s="68" t="s">
        <v>11</v>
      </c>
      <c r="B93" s="69">
        <f t="shared" si="9"/>
        <v>0</v>
      </c>
      <c r="C93" s="69"/>
      <c r="D93" s="70"/>
      <c r="E93" s="70"/>
      <c r="F93" s="90"/>
      <c r="G93" s="86"/>
      <c r="H93" s="68" t="s">
        <v>11</v>
      </c>
      <c r="I93" s="91"/>
      <c r="J93" s="69">
        <f t="shared" si="7"/>
        <v>0</v>
      </c>
      <c r="K93" s="70"/>
      <c r="L93" s="70"/>
      <c r="M93" s="96"/>
      <c r="N93" s="69">
        <f t="shared" si="8"/>
        <v>0</v>
      </c>
      <c r="O93" s="70"/>
      <c r="P93" s="70"/>
      <c r="Q93" s="70"/>
    </row>
    <row r="94" spans="1:17" ht="16.5" customHeight="1" hidden="1">
      <c r="A94" s="93" t="s">
        <v>12</v>
      </c>
      <c r="B94" s="69">
        <f t="shared" si="9"/>
        <v>0</v>
      </c>
      <c r="C94" s="69"/>
      <c r="D94" s="70"/>
      <c r="E94" s="70"/>
      <c r="F94" s="70"/>
      <c r="G94" s="86"/>
      <c r="H94" s="93" t="s">
        <v>12</v>
      </c>
      <c r="I94" s="91"/>
      <c r="J94" s="69">
        <f t="shared" si="7"/>
        <v>0</v>
      </c>
      <c r="K94" s="97"/>
      <c r="L94" s="97"/>
      <c r="M94" s="92"/>
      <c r="N94" s="69">
        <f t="shared" si="8"/>
        <v>0</v>
      </c>
      <c r="O94" s="97"/>
      <c r="P94" s="97"/>
      <c r="Q94" s="70"/>
    </row>
    <row r="95" spans="1:17" ht="16.5" customHeight="1" hidden="1">
      <c r="A95" s="68" t="s">
        <v>13</v>
      </c>
      <c r="B95" s="69">
        <f t="shared" si="9"/>
        <v>0</v>
      </c>
      <c r="C95" s="69"/>
      <c r="D95" s="70"/>
      <c r="E95" s="70"/>
      <c r="F95" s="90"/>
      <c r="H95" s="68" t="s">
        <v>13</v>
      </c>
      <c r="I95" s="91"/>
      <c r="J95" s="69">
        <f t="shared" si="7"/>
        <v>0</v>
      </c>
      <c r="K95" s="70"/>
      <c r="L95" s="70"/>
      <c r="M95" s="96"/>
      <c r="N95" s="69">
        <f t="shared" si="8"/>
        <v>0</v>
      </c>
      <c r="O95" s="70"/>
      <c r="P95" s="70"/>
      <c r="Q95" s="70"/>
    </row>
    <row r="96" spans="1:17" ht="17.25" customHeight="1" hidden="1">
      <c r="A96" s="93" t="s">
        <v>14</v>
      </c>
      <c r="B96" s="69">
        <f t="shared" si="9"/>
        <v>0</v>
      </c>
      <c r="C96" s="69"/>
      <c r="D96" s="70"/>
      <c r="E96" s="70"/>
      <c r="F96" s="70"/>
      <c r="H96" s="93" t="s">
        <v>14</v>
      </c>
      <c r="I96" s="91"/>
      <c r="J96" s="69">
        <f t="shared" si="7"/>
        <v>0</v>
      </c>
      <c r="K96" s="97"/>
      <c r="L96" s="97"/>
      <c r="M96" s="92"/>
      <c r="N96" s="69">
        <f t="shared" si="8"/>
        <v>0</v>
      </c>
      <c r="O96" s="97"/>
      <c r="P96" s="97"/>
      <c r="Q96" s="70"/>
    </row>
    <row r="97" spans="1:17" ht="19.5" customHeight="1" hidden="1">
      <c r="A97" s="98" t="s">
        <v>15</v>
      </c>
      <c r="B97" s="99">
        <f>SUM(C97:F97)</f>
        <v>0</v>
      </c>
      <c r="C97" s="99"/>
      <c r="D97" s="100"/>
      <c r="E97" s="100"/>
      <c r="F97" s="101"/>
      <c r="H97" s="75" t="s">
        <v>15</v>
      </c>
      <c r="I97" s="102"/>
      <c r="J97" s="76">
        <f t="shared" si="7"/>
        <v>0</v>
      </c>
      <c r="K97" s="77"/>
      <c r="L97" s="77"/>
      <c r="M97" s="103"/>
      <c r="N97" s="76">
        <f t="shared" si="8"/>
        <v>0</v>
      </c>
      <c r="O97" s="77"/>
      <c r="P97" s="77"/>
      <c r="Q97" s="77"/>
    </row>
    <row r="98" spans="1:17" ht="20.25" customHeight="1">
      <c r="A98" s="104" t="s">
        <v>1</v>
      </c>
      <c r="B98" s="105">
        <f>SUM(B86:B97)</f>
        <v>40925</v>
      </c>
      <c r="C98" s="105">
        <f>SUM(C86:C97)</f>
        <v>201</v>
      </c>
      <c r="D98" s="105">
        <f>SUM(D86:D97)</f>
        <v>21189</v>
      </c>
      <c r="E98" s="105">
        <f>SUM(E86:E97)</f>
        <v>15637</v>
      </c>
      <c r="F98" s="105">
        <f>SUM(F86:F97)</f>
        <v>3898</v>
      </c>
      <c r="H98" s="106" t="s">
        <v>1</v>
      </c>
      <c r="I98" s="3">
        <f aca="true" t="shared" si="10" ref="I98:Q98">SUM(I86:I97)</f>
        <v>1170</v>
      </c>
      <c r="J98" s="3">
        <f>SUM(J86:J97)</f>
        <v>2008</v>
      </c>
      <c r="K98" s="3">
        <f>SUM(K86:K97)</f>
        <v>1393</v>
      </c>
      <c r="L98" s="3">
        <f t="shared" si="10"/>
        <v>595</v>
      </c>
      <c r="M98" s="3">
        <f t="shared" si="10"/>
        <v>20</v>
      </c>
      <c r="N98" s="3">
        <f>SUM(N86:N97)</f>
        <v>20</v>
      </c>
      <c r="O98" s="3">
        <f t="shared" si="10"/>
        <v>14</v>
      </c>
      <c r="P98" s="3">
        <f t="shared" si="10"/>
        <v>6</v>
      </c>
      <c r="Q98" s="3">
        <f t="shared" si="10"/>
        <v>0</v>
      </c>
    </row>
    <row r="99" spans="1:17" ht="20.25" customHeight="1" thickBot="1">
      <c r="A99" s="107" t="s">
        <v>16</v>
      </c>
      <c r="B99" s="108">
        <f>B98/$B98</f>
        <v>1</v>
      </c>
      <c r="C99" s="108">
        <f>C98/$B98</f>
        <v>0.004911423335369578</v>
      </c>
      <c r="D99" s="108">
        <f>D98/$B98</f>
        <v>0.5177519853390348</v>
      </c>
      <c r="E99" s="108">
        <f>E98/$B98</f>
        <v>0.3820891875381796</v>
      </c>
      <c r="F99" s="108">
        <f>F98/$B98</f>
        <v>0.095247403787416</v>
      </c>
      <c r="H99" s="109" t="s">
        <v>16</v>
      </c>
      <c r="I99" s="58">
        <f>I98/I98</f>
        <v>1</v>
      </c>
      <c r="J99" s="58">
        <f>J98/$J$98</f>
        <v>1</v>
      </c>
      <c r="K99" s="58">
        <f>K98/$J$98</f>
        <v>0.6937250996015937</v>
      </c>
      <c r="L99" s="58">
        <f>L98/$J$98</f>
        <v>0.2963147410358566</v>
      </c>
      <c r="M99" s="58">
        <f>M98/$J$98</f>
        <v>0.0099601593625498</v>
      </c>
      <c r="N99" s="58">
        <f>N98/$N$98</f>
        <v>1</v>
      </c>
      <c r="O99" s="58">
        <f>O98/$N$98</f>
        <v>0.7</v>
      </c>
      <c r="P99" s="58">
        <f>P98/$N$98</f>
        <v>0.3</v>
      </c>
      <c r="Q99" s="58">
        <f>Q98/$N$98</f>
        <v>0</v>
      </c>
    </row>
    <row r="100" spans="3:5" ht="5.25" customHeight="1">
      <c r="C100" s="78"/>
      <c r="D100" s="78"/>
      <c r="E100" s="78"/>
    </row>
    <row r="101" spans="3:17" ht="23.25" customHeight="1">
      <c r="C101" s="78"/>
      <c r="D101" s="78"/>
      <c r="E101" s="78"/>
      <c r="H101" s="198" t="s">
        <v>108</v>
      </c>
      <c r="I101" s="198"/>
      <c r="J101" s="198"/>
      <c r="K101" s="198"/>
      <c r="L101" s="198"/>
      <c r="M101" s="198"/>
      <c r="N101" s="198"/>
      <c r="O101" s="198"/>
      <c r="P101" s="198"/>
      <c r="Q101" s="198"/>
    </row>
    <row r="102" spans="3:5" ht="48" customHeight="1">
      <c r="C102" s="78"/>
      <c r="D102" s="78"/>
      <c r="E102" s="78"/>
    </row>
    <row r="103" spans="3:5" ht="27.75" customHeight="1">
      <c r="C103" s="78"/>
      <c r="D103" s="78"/>
      <c r="E103" s="78"/>
    </row>
    <row r="104" spans="3:5" ht="12.75">
      <c r="C104" s="78"/>
      <c r="D104" s="78"/>
      <c r="E104" s="78"/>
    </row>
    <row r="105" spans="1:16" ht="15.75">
      <c r="A105" s="199" t="s">
        <v>109</v>
      </c>
      <c r="B105" s="199"/>
      <c r="C105" s="199"/>
      <c r="D105" s="199"/>
      <c r="E105" s="199"/>
      <c r="F105" s="199"/>
      <c r="G105" s="199"/>
      <c r="H105" s="199"/>
      <c r="I105" s="199"/>
      <c r="J105" s="199"/>
      <c r="K105" s="199"/>
      <c r="L105" s="199"/>
      <c r="M105" s="199"/>
      <c r="N105" s="199"/>
      <c r="O105" s="199"/>
      <c r="P105" s="199"/>
    </row>
    <row r="106" spans="1:17" ht="3" customHeight="1" thickBot="1">
      <c r="A106" s="195"/>
      <c r="B106" s="195"/>
      <c r="C106" s="195"/>
      <c r="D106" s="195"/>
      <c r="E106" s="195"/>
      <c r="F106" s="195"/>
      <c r="G106" s="195"/>
      <c r="H106" s="195"/>
      <c r="I106" s="195"/>
      <c r="J106" s="195"/>
      <c r="K106" s="195"/>
      <c r="L106" s="195"/>
      <c r="M106" s="195"/>
      <c r="N106" s="195"/>
      <c r="O106" s="195"/>
      <c r="P106" s="195"/>
      <c r="Q106" s="19"/>
    </row>
    <row r="107" ht="3.75" customHeight="1"/>
    <row r="108" ht="3.75" customHeight="1"/>
    <row r="109" spans="1:16" ht="36.75" customHeight="1">
      <c r="A109" s="7" t="s">
        <v>25</v>
      </c>
      <c r="B109" s="6" t="s">
        <v>1</v>
      </c>
      <c r="C109" s="8" t="s">
        <v>94</v>
      </c>
      <c r="D109" s="8" t="s">
        <v>95</v>
      </c>
      <c r="E109" s="8" t="s">
        <v>96</v>
      </c>
      <c r="F109" s="8" t="s">
        <v>97</v>
      </c>
      <c r="G109" s="8" t="s">
        <v>98</v>
      </c>
      <c r="H109" s="8" t="s">
        <v>99</v>
      </c>
      <c r="I109" s="8" t="s">
        <v>100</v>
      </c>
      <c r="J109" s="8" t="s">
        <v>101</v>
      </c>
      <c r="M109" s="110" t="s">
        <v>40</v>
      </c>
      <c r="N109" s="110" t="s">
        <v>38</v>
      </c>
      <c r="O109" s="110" t="s">
        <v>110</v>
      </c>
      <c r="P109" s="110" t="s">
        <v>111</v>
      </c>
    </row>
    <row r="110" spans="1:16" ht="26.25" customHeight="1">
      <c r="A110" s="111" t="s">
        <v>104</v>
      </c>
      <c r="B110" s="112">
        <f>SUM(C110:J110)</f>
        <v>201</v>
      </c>
      <c r="C110" s="67">
        <v>16</v>
      </c>
      <c r="D110" s="67">
        <v>21</v>
      </c>
      <c r="E110" s="67">
        <v>16</v>
      </c>
      <c r="F110" s="67">
        <v>16</v>
      </c>
      <c r="G110" s="67">
        <v>39</v>
      </c>
      <c r="H110" s="67">
        <v>30</v>
      </c>
      <c r="I110" s="67">
        <v>21</v>
      </c>
      <c r="J110" s="67">
        <v>42</v>
      </c>
      <c r="M110" s="110"/>
      <c r="N110" s="110"/>
      <c r="O110" s="110"/>
      <c r="P110" s="110"/>
    </row>
    <row r="111" spans="1:16" ht="26.25" customHeight="1">
      <c r="A111" s="84" t="s">
        <v>43</v>
      </c>
      <c r="B111" s="69">
        <f>SUM(C111:J111)</f>
        <v>21189</v>
      </c>
      <c r="C111" s="67">
        <v>1218</v>
      </c>
      <c r="D111" s="67">
        <v>2653</v>
      </c>
      <c r="E111" s="67">
        <v>2133</v>
      </c>
      <c r="F111" s="67">
        <v>2291</v>
      </c>
      <c r="G111" s="67">
        <v>4460</v>
      </c>
      <c r="H111" s="67">
        <v>4073</v>
      </c>
      <c r="I111" s="67">
        <v>2708</v>
      </c>
      <c r="J111" s="67">
        <v>1653</v>
      </c>
      <c r="L111" s="1" t="s">
        <v>43</v>
      </c>
      <c r="M111" s="113">
        <f>C111+D111</f>
        <v>3871</v>
      </c>
      <c r="N111" s="113">
        <f>E111</f>
        <v>2133</v>
      </c>
      <c r="O111" s="113">
        <f>F111+G111+H111+I111</f>
        <v>13532</v>
      </c>
      <c r="P111" s="114">
        <f>J111</f>
        <v>1653</v>
      </c>
    </row>
    <row r="112" spans="1:16" ht="26.25" customHeight="1">
      <c r="A112" s="93" t="s">
        <v>44</v>
      </c>
      <c r="B112" s="69">
        <f>SUM(C112:J112)</f>
        <v>15637</v>
      </c>
      <c r="C112" s="70">
        <v>881</v>
      </c>
      <c r="D112" s="70">
        <v>1709</v>
      </c>
      <c r="E112" s="70">
        <v>1610</v>
      </c>
      <c r="F112" s="70">
        <v>2562</v>
      </c>
      <c r="G112" s="70">
        <v>3938</v>
      </c>
      <c r="H112" s="70">
        <v>2770</v>
      </c>
      <c r="I112" s="70">
        <v>1479</v>
      </c>
      <c r="J112" s="70">
        <v>688</v>
      </c>
      <c r="L112" s="1" t="s">
        <v>44</v>
      </c>
      <c r="M112" s="113">
        <f>C112+D112</f>
        <v>2590</v>
      </c>
      <c r="N112" s="113">
        <f>E112</f>
        <v>1610</v>
      </c>
      <c r="O112" s="113">
        <f>F112+G112+H112+I112</f>
        <v>10749</v>
      </c>
      <c r="P112" s="114">
        <f>J112</f>
        <v>688</v>
      </c>
    </row>
    <row r="113" spans="1:16" ht="26.25" customHeight="1">
      <c r="A113" s="115" t="s">
        <v>45</v>
      </c>
      <c r="B113" s="76">
        <f>SUM(C113:J113)</f>
        <v>3898</v>
      </c>
      <c r="C113" s="77">
        <v>238</v>
      </c>
      <c r="D113" s="77">
        <v>921</v>
      </c>
      <c r="E113" s="77">
        <v>1731</v>
      </c>
      <c r="F113" s="77">
        <v>468</v>
      </c>
      <c r="G113" s="77">
        <v>286</v>
      </c>
      <c r="H113" s="77">
        <v>143</v>
      </c>
      <c r="I113" s="77">
        <v>73</v>
      </c>
      <c r="J113" s="77">
        <v>38</v>
      </c>
      <c r="L113" s="1" t="s">
        <v>45</v>
      </c>
      <c r="M113" s="113">
        <f>C113+D113</f>
        <v>1159</v>
      </c>
      <c r="N113" s="113">
        <f>E113</f>
        <v>1731</v>
      </c>
      <c r="O113" s="113">
        <f>F113+G113+H113+I113</f>
        <v>970</v>
      </c>
      <c r="P113" s="114">
        <f>J113</f>
        <v>38</v>
      </c>
    </row>
    <row r="114" spans="1:16" ht="20.25" customHeight="1">
      <c r="A114" s="4" t="s">
        <v>1</v>
      </c>
      <c r="B114" s="3">
        <f>SUM(B110:B113)</f>
        <v>40925</v>
      </c>
      <c r="C114" s="3">
        <f>SUM(C110:C113)</f>
        <v>2353</v>
      </c>
      <c r="D114" s="3">
        <f>SUM(D110:D113)</f>
        <v>5304</v>
      </c>
      <c r="E114" s="3">
        <f aca="true" t="shared" si="11" ref="E114:J114">SUM(E110:E113)</f>
        <v>5490</v>
      </c>
      <c r="F114" s="3">
        <f t="shared" si="11"/>
        <v>5337</v>
      </c>
      <c r="G114" s="3">
        <f t="shared" si="11"/>
        <v>8723</v>
      </c>
      <c r="H114" s="3">
        <f t="shared" si="11"/>
        <v>7016</v>
      </c>
      <c r="I114" s="3">
        <f t="shared" si="11"/>
        <v>4281</v>
      </c>
      <c r="J114" s="3">
        <f t="shared" si="11"/>
        <v>2421</v>
      </c>
      <c r="L114" s="1" t="s">
        <v>42</v>
      </c>
      <c r="M114" s="113">
        <f>C110+D110</f>
        <v>37</v>
      </c>
      <c r="N114" s="113">
        <f>E110</f>
        <v>16</v>
      </c>
      <c r="O114" s="113">
        <f>F110+G110+H110+I110</f>
        <v>106</v>
      </c>
      <c r="P114" s="114">
        <f>J110</f>
        <v>42</v>
      </c>
    </row>
    <row r="115" spans="1:16" s="38" customFormat="1" ht="20.25" customHeight="1" thickBot="1">
      <c r="A115" s="57" t="s">
        <v>16</v>
      </c>
      <c r="B115" s="58">
        <f aca="true" t="shared" si="12" ref="B115:J115">B114/$B114</f>
        <v>1</v>
      </c>
      <c r="C115" s="58">
        <f t="shared" si="12"/>
        <v>0.057495418448381186</v>
      </c>
      <c r="D115" s="58">
        <f t="shared" si="12"/>
        <v>0.12960293219303604</v>
      </c>
      <c r="E115" s="58">
        <f t="shared" si="12"/>
        <v>0.13414783139890044</v>
      </c>
      <c r="F115" s="58">
        <f t="shared" si="12"/>
        <v>0.13040928527794746</v>
      </c>
      <c r="G115" s="58">
        <f t="shared" si="12"/>
        <v>0.2131459987782529</v>
      </c>
      <c r="H115" s="58">
        <f t="shared" si="12"/>
        <v>0.171435552840562</v>
      </c>
      <c r="I115" s="58">
        <f t="shared" si="12"/>
        <v>0.10460598656078192</v>
      </c>
      <c r="J115" s="58">
        <f t="shared" si="12"/>
        <v>0.05915699450213806</v>
      </c>
      <c r="M115" s="53">
        <f>SUM(M111:M113)</f>
        <v>7620</v>
      </c>
      <c r="N115" s="53">
        <f>SUM(N111:N113)</f>
        <v>5474</v>
      </c>
      <c r="O115" s="53">
        <f>SUM(O111:O113)</f>
        <v>25251</v>
      </c>
      <c r="P115" s="53">
        <f>SUM(P111:P113)</f>
        <v>2379</v>
      </c>
    </row>
    <row r="116" ht="4.5" customHeight="1"/>
    <row r="117" ht="4.5" customHeight="1"/>
    <row r="118" spans="1:17" ht="39.75" customHeight="1" thickBot="1">
      <c r="A118" s="200" t="s">
        <v>112</v>
      </c>
      <c r="B118" s="200"/>
      <c r="C118" s="200"/>
      <c r="D118" s="200"/>
      <c r="E118" s="200"/>
      <c r="F118" s="19"/>
      <c r="G118" s="19"/>
      <c r="H118" s="19"/>
      <c r="I118" s="19"/>
      <c r="J118" s="19"/>
      <c r="K118" s="200" t="s">
        <v>113</v>
      </c>
      <c r="L118" s="200"/>
      <c r="M118" s="200"/>
      <c r="N118" s="200"/>
      <c r="O118" s="200"/>
      <c r="P118" s="19"/>
      <c r="Q118" s="19"/>
    </row>
    <row r="119" ht="4.5" customHeight="1"/>
    <row r="120" ht="4.5" customHeight="1"/>
    <row r="121" spans="1:15" ht="39.75" customHeight="1">
      <c r="A121" s="8" t="s">
        <v>25</v>
      </c>
      <c r="B121" s="6" t="s">
        <v>1</v>
      </c>
      <c r="C121" s="8" t="s">
        <v>114</v>
      </c>
      <c r="D121" s="8" t="s">
        <v>115</v>
      </c>
      <c r="E121" s="116"/>
      <c r="F121" s="116"/>
      <c r="K121" s="8" t="s">
        <v>25</v>
      </c>
      <c r="L121" s="6" t="s">
        <v>1</v>
      </c>
      <c r="M121" s="8" t="s">
        <v>114</v>
      </c>
      <c r="N121" s="8" t="s">
        <v>115</v>
      </c>
      <c r="O121" s="116"/>
    </row>
    <row r="122" spans="1:15" ht="25.5" customHeight="1">
      <c r="A122" s="111" t="s">
        <v>104</v>
      </c>
      <c r="B122" s="66">
        <f>SUM(C122:D122)</f>
        <v>13</v>
      </c>
      <c r="C122" s="67">
        <v>10</v>
      </c>
      <c r="D122" s="67">
        <v>3</v>
      </c>
      <c r="E122" s="116"/>
      <c r="F122" s="116"/>
      <c r="K122" s="84" t="s">
        <v>104</v>
      </c>
      <c r="L122" s="66">
        <f>SUM(M122:N122)</f>
        <v>0</v>
      </c>
      <c r="M122" s="67">
        <v>0</v>
      </c>
      <c r="N122" s="67">
        <v>0</v>
      </c>
      <c r="O122" s="116"/>
    </row>
    <row r="123" spans="1:15" ht="25.5" customHeight="1">
      <c r="A123" s="84" t="s">
        <v>43</v>
      </c>
      <c r="B123" s="66">
        <f>SUM(C123:D123)</f>
        <v>4788</v>
      </c>
      <c r="C123" s="67">
        <v>4236</v>
      </c>
      <c r="D123" s="67">
        <v>552</v>
      </c>
      <c r="E123" s="117"/>
      <c r="F123" s="117"/>
      <c r="K123" s="84" t="s">
        <v>43</v>
      </c>
      <c r="L123" s="66">
        <f>SUM(M123:N123)</f>
        <v>45</v>
      </c>
      <c r="M123" s="67">
        <v>34</v>
      </c>
      <c r="N123" s="67">
        <v>11</v>
      </c>
      <c r="O123" s="117"/>
    </row>
    <row r="124" spans="1:15" ht="25.5" customHeight="1">
      <c r="A124" s="93" t="s">
        <v>44</v>
      </c>
      <c r="B124" s="69">
        <f>SUM(C124:D124)</f>
        <v>4021</v>
      </c>
      <c r="C124" s="70">
        <v>3556</v>
      </c>
      <c r="D124" s="70">
        <v>465</v>
      </c>
      <c r="E124" s="117"/>
      <c r="F124" s="117"/>
      <c r="K124" s="93" t="s">
        <v>44</v>
      </c>
      <c r="L124" s="69">
        <f>SUM(M124:N124)</f>
        <v>100</v>
      </c>
      <c r="M124" s="70">
        <v>72</v>
      </c>
      <c r="N124" s="70">
        <v>28</v>
      </c>
      <c r="O124" s="117"/>
    </row>
    <row r="125" spans="1:15" ht="25.5" customHeight="1">
      <c r="A125" s="115" t="s">
        <v>45</v>
      </c>
      <c r="B125" s="76">
        <f>SUM(C125:D125)</f>
        <v>491</v>
      </c>
      <c r="C125" s="77">
        <v>409</v>
      </c>
      <c r="D125" s="77">
        <v>82</v>
      </c>
      <c r="E125" s="117"/>
      <c r="F125" s="117"/>
      <c r="K125" s="115" t="s">
        <v>45</v>
      </c>
      <c r="L125" s="76">
        <f>SUM(M125:N125)</f>
        <v>26</v>
      </c>
      <c r="M125" s="77">
        <v>16</v>
      </c>
      <c r="N125" s="77">
        <v>10</v>
      </c>
      <c r="O125" s="117"/>
    </row>
    <row r="126" spans="1:15" ht="25.5" customHeight="1">
      <c r="A126" s="106" t="s">
        <v>1</v>
      </c>
      <c r="B126" s="3">
        <f>SUM(B122:B125)</f>
        <v>9313</v>
      </c>
      <c r="C126" s="3">
        <f>SUM(C122:C125)</f>
        <v>8211</v>
      </c>
      <c r="D126" s="3">
        <f>SUM(D122:D125)</f>
        <v>1102</v>
      </c>
      <c r="E126" s="118"/>
      <c r="F126" s="118"/>
      <c r="K126" s="106" t="s">
        <v>1</v>
      </c>
      <c r="L126" s="3">
        <f>SUM(L122:L125)</f>
        <v>171</v>
      </c>
      <c r="M126" s="3">
        <f>SUM(M122:M125)</f>
        <v>122</v>
      </c>
      <c r="N126" s="3">
        <f>SUM(N122:N125)</f>
        <v>49</v>
      </c>
      <c r="O126" s="118"/>
    </row>
    <row r="127" spans="1:15" ht="25.5" customHeight="1" thickBot="1">
      <c r="A127" s="57" t="s">
        <v>16</v>
      </c>
      <c r="B127" s="58">
        <f>B126/$B126</f>
        <v>1</v>
      </c>
      <c r="C127" s="58">
        <f>C126/$B126</f>
        <v>0.8816707827767637</v>
      </c>
      <c r="D127" s="58">
        <f>D126/$B126</f>
        <v>0.11832921722323633</v>
      </c>
      <c r="E127" s="118"/>
      <c r="F127" s="118"/>
      <c r="K127" s="57" t="s">
        <v>16</v>
      </c>
      <c r="L127" s="58">
        <f>L126/$L126</f>
        <v>1</v>
      </c>
      <c r="M127" s="58">
        <f>M126/$L126</f>
        <v>0.7134502923976608</v>
      </c>
      <c r="N127" s="58">
        <f>N126/$L126</f>
        <v>0.28654970760233917</v>
      </c>
      <c r="O127" s="118"/>
    </row>
    <row r="128" ht="15" customHeight="1">
      <c r="A128" s="119"/>
    </row>
    <row r="129" ht="15" customHeight="1">
      <c r="A129" s="119"/>
    </row>
    <row r="130" spans="1:17" ht="15" customHeight="1" thickBot="1">
      <c r="A130" s="201" t="s">
        <v>116</v>
      </c>
      <c r="B130" s="201"/>
      <c r="C130" s="201"/>
      <c r="D130" s="201"/>
      <c r="E130" s="201"/>
      <c r="F130" s="201"/>
      <c r="G130" s="201"/>
      <c r="H130" s="201"/>
      <c r="I130" s="201"/>
      <c r="J130" s="201"/>
      <c r="K130" s="201"/>
      <c r="L130" s="201"/>
      <c r="M130" s="201"/>
      <c r="N130" s="201"/>
      <c r="O130" s="201"/>
      <c r="P130" s="201"/>
      <c r="Q130" s="19"/>
    </row>
    <row r="131" ht="6.75" customHeight="1"/>
    <row r="132" ht="6.75" customHeight="1"/>
    <row r="133" spans="1:17" ht="45.75" customHeight="1">
      <c r="A133" s="8" t="s">
        <v>25</v>
      </c>
      <c r="B133" s="6" t="s">
        <v>1</v>
      </c>
      <c r="C133" s="8" t="s">
        <v>117</v>
      </c>
      <c r="D133" s="8" t="s">
        <v>118</v>
      </c>
      <c r="E133" s="120" t="s">
        <v>119</v>
      </c>
      <c r="F133" s="120" t="s">
        <v>120</v>
      </c>
      <c r="G133" s="8" t="s">
        <v>121</v>
      </c>
      <c r="H133" s="8" t="s">
        <v>122</v>
      </c>
      <c r="I133" s="8" t="s">
        <v>123</v>
      </c>
      <c r="J133" s="8" t="s">
        <v>71</v>
      </c>
      <c r="Q133" s="121"/>
    </row>
    <row r="134" spans="1:17" ht="25.5" customHeight="1">
      <c r="A134" s="111" t="s">
        <v>104</v>
      </c>
      <c r="B134" s="66">
        <f>SUM(C134:J134)</f>
        <v>201</v>
      </c>
      <c r="C134" s="67">
        <v>16</v>
      </c>
      <c r="D134" s="67">
        <v>3</v>
      </c>
      <c r="E134" s="67">
        <v>2</v>
      </c>
      <c r="F134" s="67">
        <v>3</v>
      </c>
      <c r="G134" s="67">
        <v>7</v>
      </c>
      <c r="H134" s="67">
        <v>163</v>
      </c>
      <c r="I134" s="67">
        <v>0</v>
      </c>
      <c r="J134" s="67">
        <v>7</v>
      </c>
      <c r="Q134" s="121"/>
    </row>
    <row r="135" spans="1:17" ht="25.5" customHeight="1">
      <c r="A135" s="84" t="s">
        <v>43</v>
      </c>
      <c r="B135" s="66">
        <f>SUM(C135:J135)</f>
        <v>21189</v>
      </c>
      <c r="C135" s="67">
        <v>2073</v>
      </c>
      <c r="D135" s="67">
        <v>223</v>
      </c>
      <c r="E135" s="67">
        <v>162</v>
      </c>
      <c r="F135" s="67">
        <v>42</v>
      </c>
      <c r="G135" s="67">
        <v>778</v>
      </c>
      <c r="H135" s="67">
        <v>15724</v>
      </c>
      <c r="I135" s="67">
        <v>116</v>
      </c>
      <c r="J135" s="67">
        <v>2071</v>
      </c>
      <c r="Q135" s="121"/>
    </row>
    <row r="136" spans="1:17" ht="25.5" customHeight="1">
      <c r="A136" s="93" t="s">
        <v>44</v>
      </c>
      <c r="B136" s="66">
        <f>SUM(C136:J136)</f>
        <v>15637</v>
      </c>
      <c r="C136" s="70">
        <v>1836</v>
      </c>
      <c r="D136" s="70">
        <v>276</v>
      </c>
      <c r="E136" s="70">
        <v>238</v>
      </c>
      <c r="F136" s="70">
        <v>36</v>
      </c>
      <c r="G136" s="70">
        <v>526</v>
      </c>
      <c r="H136" s="70">
        <v>11252</v>
      </c>
      <c r="I136" s="70">
        <v>81</v>
      </c>
      <c r="J136" s="70">
        <v>1392</v>
      </c>
      <c r="Q136" s="121"/>
    </row>
    <row r="137" spans="1:17" ht="25.5" customHeight="1">
      <c r="A137" s="115" t="s">
        <v>45</v>
      </c>
      <c r="B137" s="122">
        <f>SUM(C137:J137)</f>
        <v>3898</v>
      </c>
      <c r="C137" s="77">
        <v>341</v>
      </c>
      <c r="D137" s="77">
        <v>24</v>
      </c>
      <c r="E137" s="77">
        <v>66</v>
      </c>
      <c r="F137" s="77">
        <v>7</v>
      </c>
      <c r="G137" s="77">
        <v>149</v>
      </c>
      <c r="H137" s="77">
        <v>2875</v>
      </c>
      <c r="I137" s="77">
        <v>6</v>
      </c>
      <c r="J137" s="77">
        <v>430</v>
      </c>
      <c r="Q137" s="121"/>
    </row>
    <row r="138" spans="1:17" ht="25.5" customHeight="1">
      <c r="A138" s="123" t="s">
        <v>1</v>
      </c>
      <c r="B138" s="124">
        <f>SUM(B134:B137)</f>
        <v>40925</v>
      </c>
      <c r="C138" s="124">
        <f>SUM(C134:C137)</f>
        <v>4266</v>
      </c>
      <c r="D138" s="124">
        <f aca="true" t="shared" si="13" ref="D138:J138">SUM(D134:D137)</f>
        <v>526</v>
      </c>
      <c r="E138" s="124">
        <f t="shared" si="13"/>
        <v>468</v>
      </c>
      <c r="F138" s="124">
        <f t="shared" si="13"/>
        <v>88</v>
      </c>
      <c r="G138" s="124">
        <f t="shared" si="13"/>
        <v>1460</v>
      </c>
      <c r="H138" s="124">
        <f t="shared" si="13"/>
        <v>30014</v>
      </c>
      <c r="I138" s="124">
        <f t="shared" si="13"/>
        <v>203</v>
      </c>
      <c r="J138" s="124">
        <f t="shared" si="13"/>
        <v>3900</v>
      </c>
      <c r="Q138" s="121"/>
    </row>
    <row r="139" spans="1:17" ht="25.5" customHeight="1" thickBot="1">
      <c r="A139" s="57" t="s">
        <v>16</v>
      </c>
      <c r="B139" s="58">
        <f>B138/$B138</f>
        <v>1</v>
      </c>
      <c r="C139" s="58">
        <f aca="true" t="shared" si="14" ref="C139:J139">C138/$B$138</f>
        <v>0.10423946243127673</v>
      </c>
      <c r="D139" s="58">
        <f t="shared" si="14"/>
        <v>0.012852779474648747</v>
      </c>
      <c r="E139" s="58">
        <f t="shared" si="14"/>
        <v>0.011435552840562004</v>
      </c>
      <c r="F139" s="58">
        <f t="shared" si="14"/>
        <v>0.002150274893097129</v>
      </c>
      <c r="G139" s="58">
        <f t="shared" si="14"/>
        <v>0.03567501527183873</v>
      </c>
      <c r="H139" s="58">
        <f t="shared" si="14"/>
        <v>0.733390348197923</v>
      </c>
      <c r="I139" s="58">
        <f t="shared" si="14"/>
        <v>0.004960293219303604</v>
      </c>
      <c r="J139" s="58">
        <f t="shared" si="14"/>
        <v>0.09529627367135003</v>
      </c>
      <c r="Q139" s="121"/>
    </row>
    <row r="140" ht="12.75">
      <c r="A140" s="119"/>
    </row>
    <row r="142" spans="1:17" ht="16.5" thickBot="1">
      <c r="A142" s="195" t="s">
        <v>124</v>
      </c>
      <c r="B142" s="195"/>
      <c r="C142" s="195"/>
      <c r="D142" s="195"/>
      <c r="E142" s="195"/>
      <c r="F142" s="195"/>
      <c r="G142" s="195"/>
      <c r="H142" s="195"/>
      <c r="I142" s="195"/>
      <c r="J142" s="195"/>
      <c r="K142" s="195"/>
      <c r="L142" s="195"/>
      <c r="M142" s="195"/>
      <c r="N142" s="195"/>
      <c r="O142" s="195"/>
      <c r="P142" s="195"/>
      <c r="Q142" s="19"/>
    </row>
    <row r="144" spans="1:11" ht="22.5" customHeight="1">
      <c r="A144" s="125" t="s">
        <v>0</v>
      </c>
      <c r="B144" s="125">
        <v>2016</v>
      </c>
      <c r="C144" s="125">
        <v>2017</v>
      </c>
      <c r="D144" s="126" t="s">
        <v>24</v>
      </c>
      <c r="G144" s="127"/>
      <c r="H144" s="44"/>
      <c r="I144" s="44"/>
      <c r="J144" s="44"/>
      <c r="K144" s="128"/>
    </row>
    <row r="145" spans="1:11" ht="20.25" customHeight="1">
      <c r="A145" s="23" t="s">
        <v>4</v>
      </c>
      <c r="B145" s="25">
        <v>4948</v>
      </c>
      <c r="C145" s="25">
        <v>6664</v>
      </c>
      <c r="D145" s="129">
        <f>C145/B145-1</f>
        <v>0.34680679062247366</v>
      </c>
      <c r="G145" s="127"/>
      <c r="H145" s="127" t="s">
        <v>27</v>
      </c>
      <c r="I145" s="130">
        <f aca="true" t="shared" si="15" ref="I145:I157">D145</f>
        <v>0.34680679062247366</v>
      </c>
      <c r="J145" s="44"/>
      <c r="K145" s="128"/>
    </row>
    <row r="146" spans="1:11" ht="20.25" customHeight="1">
      <c r="A146" s="27" t="s">
        <v>5</v>
      </c>
      <c r="B146" s="29">
        <v>5033</v>
      </c>
      <c r="C146" s="29">
        <v>6320</v>
      </c>
      <c r="D146" s="129">
        <f>C146/B146-1</f>
        <v>0.25571229882773694</v>
      </c>
      <c r="G146" s="127"/>
      <c r="H146" s="127" t="s">
        <v>28</v>
      </c>
      <c r="I146" s="130">
        <f t="shared" si="15"/>
        <v>0.25571229882773694</v>
      </c>
      <c r="J146" s="44"/>
      <c r="K146" s="128"/>
    </row>
    <row r="147" spans="1:11" ht="15">
      <c r="A147" s="27" t="s">
        <v>6</v>
      </c>
      <c r="B147" s="29">
        <v>5374</v>
      </c>
      <c r="C147" s="29">
        <v>7041</v>
      </c>
      <c r="D147" s="129">
        <f aca="true" t="shared" si="16" ref="D147:D152">C147/B147-1</f>
        <v>0.3101972459992557</v>
      </c>
      <c r="G147" s="127"/>
      <c r="H147" s="127" t="s">
        <v>29</v>
      </c>
      <c r="I147" s="130">
        <f t="shared" si="15"/>
        <v>0.3101972459992557</v>
      </c>
      <c r="J147" s="44"/>
      <c r="K147" s="128"/>
    </row>
    <row r="148" spans="1:13" ht="15">
      <c r="A148" s="27" t="s">
        <v>7</v>
      </c>
      <c r="B148" s="29">
        <v>5613</v>
      </c>
      <c r="C148" s="29">
        <v>6376</v>
      </c>
      <c r="D148" s="129">
        <f t="shared" si="16"/>
        <v>0.13593443791199</v>
      </c>
      <c r="G148" s="127"/>
      <c r="H148" s="127" t="s">
        <v>30</v>
      </c>
      <c r="I148" s="130">
        <f t="shared" si="15"/>
        <v>0.13593443791199</v>
      </c>
      <c r="J148" s="44"/>
      <c r="K148" s="128"/>
      <c r="L148" s="128"/>
      <c r="M148" s="128"/>
    </row>
    <row r="149" spans="1:13" ht="15">
      <c r="A149" s="27" t="s">
        <v>8</v>
      </c>
      <c r="B149" s="29">
        <v>5894</v>
      </c>
      <c r="C149" s="29">
        <v>7302</v>
      </c>
      <c r="D149" s="129">
        <f t="shared" si="16"/>
        <v>0.2388870037326094</v>
      </c>
      <c r="G149" s="127"/>
      <c r="H149" s="127" t="s">
        <v>31</v>
      </c>
      <c r="I149" s="130">
        <f t="shared" si="15"/>
        <v>0.2388870037326094</v>
      </c>
      <c r="J149" s="44"/>
      <c r="K149" s="128"/>
      <c r="L149" s="128"/>
      <c r="M149" s="128"/>
    </row>
    <row r="150" spans="1:13" ht="15">
      <c r="A150" s="27" t="s">
        <v>9</v>
      </c>
      <c r="B150" s="29">
        <v>5731</v>
      </c>
      <c r="C150" s="29">
        <v>7222</v>
      </c>
      <c r="D150" s="129">
        <f t="shared" si="16"/>
        <v>0.26016402024079577</v>
      </c>
      <c r="G150" s="127"/>
      <c r="H150" s="127" t="s">
        <v>32</v>
      </c>
      <c r="I150" s="130">
        <f t="shared" si="15"/>
        <v>0.26016402024079577</v>
      </c>
      <c r="J150" s="44"/>
      <c r="K150" s="128"/>
      <c r="L150" s="128"/>
      <c r="M150" s="128"/>
    </row>
    <row r="151" spans="1:13" ht="15" hidden="1">
      <c r="A151" s="27" t="s">
        <v>10</v>
      </c>
      <c r="B151" s="29"/>
      <c r="C151" s="29"/>
      <c r="D151" s="129" t="e">
        <f t="shared" si="16"/>
        <v>#DIV/0!</v>
      </c>
      <c r="G151" s="127"/>
      <c r="H151" s="127" t="s">
        <v>33</v>
      </c>
      <c r="I151" s="130" t="e">
        <f t="shared" si="15"/>
        <v>#DIV/0!</v>
      </c>
      <c r="J151" s="44"/>
      <c r="K151" s="128"/>
      <c r="L151" s="128"/>
      <c r="M151" s="128"/>
    </row>
    <row r="152" spans="1:13" ht="15" hidden="1">
      <c r="A152" s="27" t="s">
        <v>11</v>
      </c>
      <c r="B152" s="29"/>
      <c r="C152" s="29"/>
      <c r="D152" s="129" t="e">
        <f t="shared" si="16"/>
        <v>#DIV/0!</v>
      </c>
      <c r="G152" s="127"/>
      <c r="H152" s="127" t="s">
        <v>34</v>
      </c>
      <c r="I152" s="130" t="e">
        <f t="shared" si="15"/>
        <v>#DIV/0!</v>
      </c>
      <c r="J152" s="44"/>
      <c r="K152" s="128"/>
      <c r="L152" s="128"/>
      <c r="M152" s="128"/>
    </row>
    <row r="153" spans="1:13" ht="15" hidden="1">
      <c r="A153" s="27" t="s">
        <v>12</v>
      </c>
      <c r="B153" s="29"/>
      <c r="C153" s="29"/>
      <c r="D153" s="129" t="e">
        <f>C153/B153-1</f>
        <v>#DIV/0!</v>
      </c>
      <c r="G153" s="127"/>
      <c r="H153" s="127" t="s">
        <v>75</v>
      </c>
      <c r="I153" s="130" t="e">
        <f t="shared" si="15"/>
        <v>#DIV/0!</v>
      </c>
      <c r="J153" s="44"/>
      <c r="K153" s="128"/>
      <c r="L153" s="128"/>
      <c r="M153" s="128"/>
    </row>
    <row r="154" spans="1:13" ht="15" hidden="1">
      <c r="A154" s="27" t="s">
        <v>13</v>
      </c>
      <c r="B154" s="29"/>
      <c r="C154" s="29"/>
      <c r="D154" s="129" t="e">
        <f>C154/B154-1</f>
        <v>#DIV/0!</v>
      </c>
      <c r="G154" s="127"/>
      <c r="H154" s="127" t="s">
        <v>35</v>
      </c>
      <c r="I154" s="130" t="e">
        <f t="shared" si="15"/>
        <v>#DIV/0!</v>
      </c>
      <c r="J154" s="44"/>
      <c r="K154" s="128"/>
      <c r="L154" s="128"/>
      <c r="M154" s="128"/>
    </row>
    <row r="155" spans="1:11" ht="15" hidden="1">
      <c r="A155" s="27" t="s">
        <v>14</v>
      </c>
      <c r="B155" s="29"/>
      <c r="C155" s="29"/>
      <c r="D155" s="129" t="e">
        <f>C155/B155-1</f>
        <v>#DIV/0!</v>
      </c>
      <c r="G155" s="127"/>
      <c r="H155" s="127" t="s">
        <v>36</v>
      </c>
      <c r="I155" s="130" t="e">
        <f t="shared" si="15"/>
        <v>#DIV/0!</v>
      </c>
      <c r="J155" s="44"/>
      <c r="K155" s="128"/>
    </row>
    <row r="156" spans="1:11" ht="15" hidden="1">
      <c r="A156" s="30" t="s">
        <v>15</v>
      </c>
      <c r="B156" s="32"/>
      <c r="C156" s="32"/>
      <c r="D156" s="131" t="e">
        <f>C156/B156-1</f>
        <v>#DIV/0!</v>
      </c>
      <c r="G156" s="127"/>
      <c r="H156" s="127" t="s">
        <v>37</v>
      </c>
      <c r="I156" s="130" t="e">
        <f t="shared" si="15"/>
        <v>#DIV/0!</v>
      </c>
      <c r="J156" s="44"/>
      <c r="K156" s="128"/>
    </row>
    <row r="157" spans="1:11" ht="20.25" customHeight="1">
      <c r="A157" s="21" t="s">
        <v>1</v>
      </c>
      <c r="B157" s="33">
        <f>SUM(B145:B156)</f>
        <v>32593</v>
      </c>
      <c r="C157" s="33">
        <f>SUM(C145:C156)</f>
        <v>40925</v>
      </c>
      <c r="D157" s="132">
        <f>C157/B157-1</f>
        <v>0.25563771361948895</v>
      </c>
      <c r="G157" s="127"/>
      <c r="H157" s="133" t="s">
        <v>125</v>
      </c>
      <c r="I157" s="130">
        <f t="shared" si="15"/>
        <v>0.25563771361948895</v>
      </c>
      <c r="J157" s="44"/>
      <c r="K157" s="128"/>
    </row>
    <row r="158" spans="7:10" ht="12.75">
      <c r="G158" s="127"/>
      <c r="H158" s="127"/>
      <c r="I158" s="127"/>
      <c r="J158" s="44"/>
    </row>
    <row r="160" spans="1:17" ht="16.5" thickBot="1">
      <c r="A160" s="195" t="s">
        <v>126</v>
      </c>
      <c r="B160" s="195"/>
      <c r="C160" s="195"/>
      <c r="D160" s="195"/>
      <c r="E160" s="195"/>
      <c r="F160" s="195"/>
      <c r="G160" s="195"/>
      <c r="H160" s="195"/>
      <c r="I160" s="195"/>
      <c r="J160" s="195"/>
      <c r="K160" s="195"/>
      <c r="L160" s="195"/>
      <c r="M160" s="195"/>
      <c r="N160" s="195"/>
      <c r="O160" s="195"/>
      <c r="P160" s="195"/>
      <c r="Q160" s="134"/>
    </row>
    <row r="162" spans="1:17" ht="71.25" customHeight="1" thickBot="1">
      <c r="A162" s="196" t="s">
        <v>127</v>
      </c>
      <c r="B162" s="196" t="s">
        <v>128</v>
      </c>
      <c r="C162" s="196" t="s">
        <v>129</v>
      </c>
      <c r="D162" s="196"/>
      <c r="E162" s="197"/>
      <c r="F162" s="196" t="s">
        <v>130</v>
      </c>
      <c r="G162" s="197"/>
      <c r="H162" s="196" t="s">
        <v>131</v>
      </c>
      <c r="I162" s="197"/>
      <c r="J162" s="196" t="s">
        <v>132</v>
      </c>
      <c r="K162" s="196"/>
      <c r="L162" s="196"/>
      <c r="M162" s="196"/>
      <c r="N162" s="196"/>
      <c r="O162" s="135"/>
      <c r="P162" s="135"/>
      <c r="Q162" s="56"/>
    </row>
    <row r="163" spans="1:17" ht="44.25" customHeight="1" thickTop="1">
      <c r="A163" s="196"/>
      <c r="B163" s="196"/>
      <c r="C163" s="136" t="s">
        <v>21</v>
      </c>
      <c r="D163" s="136" t="s">
        <v>17</v>
      </c>
      <c r="E163" s="137" t="s">
        <v>133</v>
      </c>
      <c r="F163" s="136" t="s">
        <v>73</v>
      </c>
      <c r="G163" s="137" t="s">
        <v>72</v>
      </c>
      <c r="H163" s="136" t="s">
        <v>73</v>
      </c>
      <c r="I163" s="137" t="s">
        <v>72</v>
      </c>
      <c r="J163" s="136" t="s">
        <v>134</v>
      </c>
      <c r="K163" s="136" t="s">
        <v>135</v>
      </c>
      <c r="L163" s="136" t="s">
        <v>136</v>
      </c>
      <c r="M163" s="138" t="s">
        <v>137</v>
      </c>
      <c r="N163" s="138" t="s">
        <v>138</v>
      </c>
      <c r="O163" s="56"/>
      <c r="P163" s="139"/>
      <c r="Q163" s="56"/>
    </row>
    <row r="164" spans="1:17" ht="13.5" customHeight="1">
      <c r="A164" s="140" t="s">
        <v>47</v>
      </c>
      <c r="B164" s="141">
        <f>C164+D164+E164</f>
        <v>570</v>
      </c>
      <c r="C164" s="142">
        <v>61</v>
      </c>
      <c r="D164" s="142">
        <v>392</v>
      </c>
      <c r="E164" s="143">
        <v>117</v>
      </c>
      <c r="F164" s="142">
        <v>214</v>
      </c>
      <c r="G164" s="143">
        <v>356</v>
      </c>
      <c r="H164" s="142">
        <v>18</v>
      </c>
      <c r="I164" s="143">
        <v>552</v>
      </c>
      <c r="J164" s="142">
        <v>487</v>
      </c>
      <c r="K164" s="142">
        <v>317</v>
      </c>
      <c r="L164" s="142">
        <v>139</v>
      </c>
      <c r="M164" s="142">
        <v>6</v>
      </c>
      <c r="N164" s="142">
        <v>7</v>
      </c>
      <c r="O164" s="144"/>
      <c r="P164" s="144"/>
      <c r="Q164" s="56"/>
    </row>
    <row r="165" spans="1:17" ht="13.5" customHeight="1">
      <c r="A165" s="140" t="s">
        <v>48</v>
      </c>
      <c r="B165" s="141">
        <f aca="true" t="shared" si="17" ref="B165:B188">C165+D165+E165</f>
        <v>1723</v>
      </c>
      <c r="C165" s="142">
        <v>619</v>
      </c>
      <c r="D165" s="142">
        <v>869</v>
      </c>
      <c r="E165" s="143">
        <v>235</v>
      </c>
      <c r="F165" s="142">
        <v>564</v>
      </c>
      <c r="G165" s="143">
        <v>1159</v>
      </c>
      <c r="H165" s="142">
        <v>158</v>
      </c>
      <c r="I165" s="143">
        <v>1565</v>
      </c>
      <c r="J165" s="142">
        <v>1386</v>
      </c>
      <c r="K165" s="142">
        <v>786</v>
      </c>
      <c r="L165" s="142">
        <v>326</v>
      </c>
      <c r="M165" s="142">
        <v>42</v>
      </c>
      <c r="N165" s="142">
        <v>10</v>
      </c>
      <c r="O165" s="144"/>
      <c r="P165" s="144"/>
      <c r="Q165" s="56"/>
    </row>
    <row r="166" spans="1:17" ht="13.5" customHeight="1">
      <c r="A166" s="140" t="s">
        <v>49</v>
      </c>
      <c r="B166" s="141">
        <f t="shared" si="17"/>
        <v>800</v>
      </c>
      <c r="C166" s="142">
        <v>242</v>
      </c>
      <c r="D166" s="142">
        <v>442</v>
      </c>
      <c r="E166" s="143">
        <v>116</v>
      </c>
      <c r="F166" s="142">
        <v>395</v>
      </c>
      <c r="G166" s="143">
        <v>405</v>
      </c>
      <c r="H166" s="142">
        <v>30</v>
      </c>
      <c r="I166" s="143">
        <v>770</v>
      </c>
      <c r="J166" s="142">
        <v>679</v>
      </c>
      <c r="K166" s="142">
        <v>421</v>
      </c>
      <c r="L166" s="142">
        <v>269</v>
      </c>
      <c r="M166" s="142">
        <v>0</v>
      </c>
      <c r="N166" s="142">
        <v>9</v>
      </c>
      <c r="O166" s="144"/>
      <c r="P166" s="144"/>
      <c r="Q166" s="56"/>
    </row>
    <row r="167" spans="1:17" ht="13.5" customHeight="1">
      <c r="A167" s="140" t="s">
        <v>50</v>
      </c>
      <c r="B167" s="141">
        <f t="shared" si="17"/>
        <v>4055</v>
      </c>
      <c r="C167" s="142">
        <v>1351</v>
      </c>
      <c r="D167" s="142">
        <v>2170</v>
      </c>
      <c r="E167" s="143">
        <v>534</v>
      </c>
      <c r="F167" s="142">
        <v>1093</v>
      </c>
      <c r="G167" s="143">
        <v>2962</v>
      </c>
      <c r="H167" s="142">
        <v>270</v>
      </c>
      <c r="I167" s="143">
        <v>3785</v>
      </c>
      <c r="J167" s="142">
        <v>2002</v>
      </c>
      <c r="K167" s="142">
        <v>1471</v>
      </c>
      <c r="L167" s="142">
        <v>634</v>
      </c>
      <c r="M167" s="142">
        <v>79</v>
      </c>
      <c r="N167" s="142">
        <v>9</v>
      </c>
      <c r="O167" s="144"/>
      <c r="P167" s="144"/>
      <c r="Q167" s="56"/>
    </row>
    <row r="168" spans="1:17" ht="13.5" customHeight="1">
      <c r="A168" s="140" t="s">
        <v>51</v>
      </c>
      <c r="B168" s="141">
        <f t="shared" si="17"/>
        <v>1234</v>
      </c>
      <c r="C168" s="142">
        <v>261</v>
      </c>
      <c r="D168" s="142">
        <v>675</v>
      </c>
      <c r="E168" s="143">
        <v>298</v>
      </c>
      <c r="F168" s="142">
        <v>730</v>
      </c>
      <c r="G168" s="143">
        <v>504</v>
      </c>
      <c r="H168" s="142">
        <v>70</v>
      </c>
      <c r="I168" s="143">
        <v>1164</v>
      </c>
      <c r="J168" s="142">
        <v>1004</v>
      </c>
      <c r="K168" s="142">
        <v>594</v>
      </c>
      <c r="L168" s="142">
        <v>576</v>
      </c>
      <c r="M168" s="142">
        <v>10</v>
      </c>
      <c r="N168" s="142">
        <v>1</v>
      </c>
      <c r="O168" s="144"/>
      <c r="P168" s="144"/>
      <c r="Q168" s="56"/>
    </row>
    <row r="169" spans="1:17" ht="13.5" customHeight="1">
      <c r="A169" s="140" t="s">
        <v>52</v>
      </c>
      <c r="B169" s="141">
        <f t="shared" si="17"/>
        <v>1224</v>
      </c>
      <c r="C169" s="142">
        <v>494</v>
      </c>
      <c r="D169" s="142">
        <v>540</v>
      </c>
      <c r="E169" s="143">
        <v>190</v>
      </c>
      <c r="F169" s="142">
        <v>444</v>
      </c>
      <c r="G169" s="143">
        <v>780</v>
      </c>
      <c r="H169" s="142">
        <v>134</v>
      </c>
      <c r="I169" s="143">
        <v>1090</v>
      </c>
      <c r="J169" s="142">
        <v>949</v>
      </c>
      <c r="K169" s="142">
        <v>700</v>
      </c>
      <c r="L169" s="142">
        <v>300</v>
      </c>
      <c r="M169" s="142">
        <v>6</v>
      </c>
      <c r="N169" s="142">
        <v>1</v>
      </c>
      <c r="O169" s="144"/>
      <c r="P169" s="144"/>
      <c r="Q169" s="56"/>
    </row>
    <row r="170" spans="1:17" ht="13.5" customHeight="1">
      <c r="A170" s="140" t="s">
        <v>53</v>
      </c>
      <c r="B170" s="141">
        <f t="shared" si="17"/>
        <v>1083</v>
      </c>
      <c r="C170" s="142">
        <v>367</v>
      </c>
      <c r="D170" s="142">
        <v>601</v>
      </c>
      <c r="E170" s="143">
        <v>115</v>
      </c>
      <c r="F170" s="142">
        <v>390</v>
      </c>
      <c r="G170" s="143">
        <v>693</v>
      </c>
      <c r="H170" s="142">
        <v>53</v>
      </c>
      <c r="I170" s="143">
        <v>1030</v>
      </c>
      <c r="J170" s="142">
        <v>720</v>
      </c>
      <c r="K170" s="142">
        <v>565</v>
      </c>
      <c r="L170" s="142">
        <v>231</v>
      </c>
      <c r="M170" s="142">
        <v>15</v>
      </c>
      <c r="N170" s="142">
        <v>2</v>
      </c>
      <c r="O170" s="144"/>
      <c r="P170" s="144"/>
      <c r="Q170" s="56"/>
    </row>
    <row r="171" spans="1:17" ht="13.5" customHeight="1">
      <c r="A171" s="140" t="s">
        <v>54</v>
      </c>
      <c r="B171" s="141">
        <f t="shared" si="17"/>
        <v>3064</v>
      </c>
      <c r="C171" s="142">
        <v>772</v>
      </c>
      <c r="D171" s="142">
        <v>1915</v>
      </c>
      <c r="E171" s="143">
        <v>377</v>
      </c>
      <c r="F171" s="142">
        <v>1233</v>
      </c>
      <c r="G171" s="143">
        <v>1831</v>
      </c>
      <c r="H171" s="142">
        <v>353</v>
      </c>
      <c r="I171" s="143">
        <v>2711</v>
      </c>
      <c r="J171" s="142">
        <v>2524</v>
      </c>
      <c r="K171" s="142">
        <v>1969</v>
      </c>
      <c r="L171" s="142">
        <v>819</v>
      </c>
      <c r="M171" s="142">
        <v>30</v>
      </c>
      <c r="N171" s="142">
        <v>5</v>
      </c>
      <c r="O171" s="144"/>
      <c r="P171" s="144"/>
      <c r="Q171" s="56"/>
    </row>
    <row r="172" spans="1:17" ht="13.5" customHeight="1">
      <c r="A172" s="140" t="s">
        <v>55</v>
      </c>
      <c r="B172" s="141">
        <f t="shared" si="17"/>
        <v>683</v>
      </c>
      <c r="C172" s="142">
        <v>88</v>
      </c>
      <c r="D172" s="142">
        <v>400</v>
      </c>
      <c r="E172" s="143">
        <v>195</v>
      </c>
      <c r="F172" s="142">
        <v>366</v>
      </c>
      <c r="G172" s="143">
        <v>317</v>
      </c>
      <c r="H172" s="142">
        <v>73</v>
      </c>
      <c r="I172" s="143">
        <v>610</v>
      </c>
      <c r="J172" s="142">
        <v>464</v>
      </c>
      <c r="K172" s="142">
        <v>335</v>
      </c>
      <c r="L172" s="142">
        <v>208</v>
      </c>
      <c r="M172" s="142">
        <v>15</v>
      </c>
      <c r="N172" s="142">
        <v>2</v>
      </c>
      <c r="O172" s="144"/>
      <c r="P172" s="144"/>
      <c r="Q172" s="56"/>
    </row>
    <row r="173" spans="1:17" ht="13.5" customHeight="1">
      <c r="A173" s="140" t="s">
        <v>56</v>
      </c>
      <c r="B173" s="141">
        <f t="shared" si="17"/>
        <v>1082</v>
      </c>
      <c r="C173" s="142">
        <v>394</v>
      </c>
      <c r="D173" s="142">
        <v>589</v>
      </c>
      <c r="E173" s="143">
        <v>99</v>
      </c>
      <c r="F173" s="142">
        <v>651</v>
      </c>
      <c r="G173" s="143">
        <v>431</v>
      </c>
      <c r="H173" s="142">
        <v>56</v>
      </c>
      <c r="I173" s="143">
        <v>1026</v>
      </c>
      <c r="J173" s="142">
        <v>877</v>
      </c>
      <c r="K173" s="142">
        <v>477</v>
      </c>
      <c r="L173" s="142">
        <v>455</v>
      </c>
      <c r="M173" s="142">
        <v>6</v>
      </c>
      <c r="N173" s="142">
        <v>16</v>
      </c>
      <c r="O173" s="144"/>
      <c r="P173" s="144"/>
      <c r="Q173" s="56"/>
    </row>
    <row r="174" spans="1:17" ht="13.5" customHeight="1">
      <c r="A174" s="140" t="s">
        <v>57</v>
      </c>
      <c r="B174" s="141">
        <f t="shared" si="17"/>
        <v>1177</v>
      </c>
      <c r="C174" s="142">
        <v>294</v>
      </c>
      <c r="D174" s="142">
        <v>575</v>
      </c>
      <c r="E174" s="143">
        <v>308</v>
      </c>
      <c r="F174" s="142">
        <v>578</v>
      </c>
      <c r="G174" s="143">
        <v>599</v>
      </c>
      <c r="H174" s="142">
        <v>56</v>
      </c>
      <c r="I174" s="143">
        <v>1121</v>
      </c>
      <c r="J174" s="142">
        <v>1019</v>
      </c>
      <c r="K174" s="142">
        <v>761</v>
      </c>
      <c r="L174" s="142">
        <v>476</v>
      </c>
      <c r="M174" s="142">
        <v>20</v>
      </c>
      <c r="N174" s="142">
        <v>5</v>
      </c>
      <c r="O174" s="144"/>
      <c r="P174" s="144"/>
      <c r="Q174" s="56"/>
    </row>
    <row r="175" spans="1:17" ht="13.5" customHeight="1">
      <c r="A175" s="140" t="s">
        <v>58</v>
      </c>
      <c r="B175" s="141">
        <f t="shared" si="17"/>
        <v>2180</v>
      </c>
      <c r="C175" s="142">
        <v>786</v>
      </c>
      <c r="D175" s="142">
        <v>1136</v>
      </c>
      <c r="E175" s="143">
        <v>258</v>
      </c>
      <c r="F175" s="142">
        <v>1390</v>
      </c>
      <c r="G175" s="143">
        <v>790</v>
      </c>
      <c r="H175" s="142">
        <v>200</v>
      </c>
      <c r="I175" s="143">
        <v>1980</v>
      </c>
      <c r="J175" s="142">
        <v>1487</v>
      </c>
      <c r="K175" s="142">
        <v>945</v>
      </c>
      <c r="L175" s="142">
        <v>850</v>
      </c>
      <c r="M175" s="142">
        <v>26</v>
      </c>
      <c r="N175" s="142">
        <v>24</v>
      </c>
      <c r="O175" s="144"/>
      <c r="P175" s="144"/>
      <c r="Q175" s="56"/>
    </row>
    <row r="176" spans="1:17" ht="13.5" customHeight="1">
      <c r="A176" s="140" t="s">
        <v>59</v>
      </c>
      <c r="B176" s="141">
        <f t="shared" si="17"/>
        <v>1870</v>
      </c>
      <c r="C176" s="142">
        <v>447</v>
      </c>
      <c r="D176" s="142">
        <v>900</v>
      </c>
      <c r="E176" s="143">
        <v>523</v>
      </c>
      <c r="F176" s="142">
        <v>1187</v>
      </c>
      <c r="G176" s="143">
        <v>683</v>
      </c>
      <c r="H176" s="142">
        <v>191</v>
      </c>
      <c r="I176" s="143">
        <v>1679</v>
      </c>
      <c r="J176" s="142">
        <v>1415</v>
      </c>
      <c r="K176" s="142">
        <v>1182</v>
      </c>
      <c r="L176" s="142">
        <v>749</v>
      </c>
      <c r="M176" s="142">
        <v>17</v>
      </c>
      <c r="N176" s="142">
        <v>6</v>
      </c>
      <c r="O176" s="144"/>
      <c r="P176" s="144"/>
      <c r="Q176" s="56"/>
    </row>
    <row r="177" spans="1:17" ht="13.5" customHeight="1">
      <c r="A177" s="140" t="s">
        <v>60</v>
      </c>
      <c r="B177" s="141">
        <f t="shared" si="17"/>
        <v>600</v>
      </c>
      <c r="C177" s="142">
        <v>363</v>
      </c>
      <c r="D177" s="142">
        <v>153</v>
      </c>
      <c r="E177" s="143">
        <v>84</v>
      </c>
      <c r="F177" s="142">
        <v>105</v>
      </c>
      <c r="G177" s="143">
        <v>495</v>
      </c>
      <c r="H177" s="142">
        <v>19</v>
      </c>
      <c r="I177" s="143">
        <v>581</v>
      </c>
      <c r="J177" s="142">
        <v>396</v>
      </c>
      <c r="K177" s="142">
        <v>7</v>
      </c>
      <c r="L177" s="142">
        <v>100</v>
      </c>
      <c r="M177" s="142">
        <v>6</v>
      </c>
      <c r="N177" s="142">
        <v>3</v>
      </c>
      <c r="O177" s="144"/>
      <c r="P177" s="144"/>
      <c r="Q177" s="56"/>
    </row>
    <row r="178" spans="1:17" ht="13.5" customHeight="1">
      <c r="A178" s="140" t="s">
        <v>76</v>
      </c>
      <c r="B178" s="141">
        <f t="shared" si="17"/>
        <v>11934</v>
      </c>
      <c r="C178" s="142">
        <v>3857</v>
      </c>
      <c r="D178" s="142">
        <v>6452</v>
      </c>
      <c r="E178" s="143">
        <v>1625</v>
      </c>
      <c r="F178" s="142">
        <v>3984</v>
      </c>
      <c r="G178" s="143">
        <v>7950</v>
      </c>
      <c r="H178" s="142">
        <v>678</v>
      </c>
      <c r="I178" s="143">
        <v>11256</v>
      </c>
      <c r="J178" s="142">
        <v>6766</v>
      </c>
      <c r="K178" s="142">
        <v>4752</v>
      </c>
      <c r="L178" s="142">
        <v>2144</v>
      </c>
      <c r="M178" s="142">
        <v>107</v>
      </c>
      <c r="N178" s="142">
        <v>118</v>
      </c>
      <c r="O178" s="144"/>
      <c r="P178" s="144"/>
      <c r="Q178" s="56"/>
    </row>
    <row r="179" spans="1:17" ht="13.5" customHeight="1">
      <c r="A179" s="140" t="s">
        <v>61</v>
      </c>
      <c r="B179" s="141">
        <f t="shared" si="17"/>
        <v>1068</v>
      </c>
      <c r="C179" s="142">
        <v>459</v>
      </c>
      <c r="D179" s="142">
        <v>468</v>
      </c>
      <c r="E179" s="143">
        <v>141</v>
      </c>
      <c r="F179" s="142">
        <v>627</v>
      </c>
      <c r="G179" s="143">
        <v>441</v>
      </c>
      <c r="H179" s="142">
        <v>112</v>
      </c>
      <c r="I179" s="143">
        <v>956</v>
      </c>
      <c r="J179" s="142">
        <v>663</v>
      </c>
      <c r="K179" s="142">
        <v>355</v>
      </c>
      <c r="L179" s="142">
        <v>349</v>
      </c>
      <c r="M179" s="142">
        <v>9</v>
      </c>
      <c r="N179" s="142">
        <v>15</v>
      </c>
      <c r="O179" s="144"/>
      <c r="P179" s="144"/>
      <c r="Q179" s="56"/>
    </row>
    <row r="180" spans="1:17" ht="13.5" customHeight="1">
      <c r="A180" s="140" t="s">
        <v>62</v>
      </c>
      <c r="B180" s="141">
        <f t="shared" si="17"/>
        <v>289</v>
      </c>
      <c r="C180" s="142">
        <v>34</v>
      </c>
      <c r="D180" s="142">
        <v>182</v>
      </c>
      <c r="E180" s="143">
        <v>73</v>
      </c>
      <c r="F180" s="142">
        <v>188</v>
      </c>
      <c r="G180" s="143">
        <v>101</v>
      </c>
      <c r="H180" s="142">
        <v>20</v>
      </c>
      <c r="I180" s="143">
        <v>269</v>
      </c>
      <c r="J180" s="142">
        <v>169</v>
      </c>
      <c r="K180" s="142">
        <v>157</v>
      </c>
      <c r="L180" s="142">
        <v>131</v>
      </c>
      <c r="M180" s="142">
        <v>11</v>
      </c>
      <c r="N180" s="142">
        <v>0</v>
      </c>
      <c r="O180" s="144"/>
      <c r="P180" s="144"/>
      <c r="Q180" s="56"/>
    </row>
    <row r="181" spans="1:17" ht="13.5" customHeight="1">
      <c r="A181" s="140" t="s">
        <v>63</v>
      </c>
      <c r="B181" s="141">
        <f t="shared" si="17"/>
        <v>304</v>
      </c>
      <c r="C181" s="142">
        <v>172</v>
      </c>
      <c r="D181" s="142">
        <v>84</v>
      </c>
      <c r="E181" s="143">
        <v>48</v>
      </c>
      <c r="F181" s="142">
        <v>124</v>
      </c>
      <c r="G181" s="143">
        <v>180</v>
      </c>
      <c r="H181" s="142">
        <v>63</v>
      </c>
      <c r="I181" s="143">
        <v>241</v>
      </c>
      <c r="J181" s="142">
        <v>231</v>
      </c>
      <c r="K181" s="142">
        <v>92</v>
      </c>
      <c r="L181" s="142">
        <v>53</v>
      </c>
      <c r="M181" s="142">
        <v>2</v>
      </c>
      <c r="N181" s="142">
        <v>5</v>
      </c>
      <c r="O181" s="144"/>
      <c r="P181" s="144"/>
      <c r="Q181" s="56"/>
    </row>
    <row r="182" spans="1:17" ht="13.5" customHeight="1">
      <c r="A182" s="140" t="s">
        <v>64</v>
      </c>
      <c r="B182" s="141">
        <f t="shared" si="17"/>
        <v>453</v>
      </c>
      <c r="C182" s="142">
        <v>84</v>
      </c>
      <c r="D182" s="142">
        <v>257</v>
      </c>
      <c r="E182" s="143">
        <v>112</v>
      </c>
      <c r="F182" s="142">
        <v>329</v>
      </c>
      <c r="G182" s="143">
        <v>124</v>
      </c>
      <c r="H182" s="142">
        <v>59</v>
      </c>
      <c r="I182" s="143">
        <v>394</v>
      </c>
      <c r="J182" s="142">
        <v>350</v>
      </c>
      <c r="K182" s="142">
        <v>272</v>
      </c>
      <c r="L182" s="142">
        <v>139</v>
      </c>
      <c r="M182" s="142">
        <v>5</v>
      </c>
      <c r="N182" s="142">
        <v>0</v>
      </c>
      <c r="O182" s="144"/>
      <c r="P182" s="144"/>
      <c r="Q182" s="56"/>
    </row>
    <row r="183" spans="1:17" ht="13.5" customHeight="1">
      <c r="A183" s="140" t="s">
        <v>65</v>
      </c>
      <c r="B183" s="141">
        <f t="shared" si="17"/>
        <v>1323</v>
      </c>
      <c r="C183" s="142">
        <v>347</v>
      </c>
      <c r="D183" s="142">
        <v>659</v>
      </c>
      <c r="E183" s="143">
        <v>317</v>
      </c>
      <c r="F183" s="142">
        <v>603</v>
      </c>
      <c r="G183" s="143">
        <v>720</v>
      </c>
      <c r="H183" s="142">
        <v>80</v>
      </c>
      <c r="I183" s="143">
        <v>1243</v>
      </c>
      <c r="J183" s="142">
        <v>846</v>
      </c>
      <c r="K183" s="142">
        <v>739</v>
      </c>
      <c r="L183" s="142">
        <v>387</v>
      </c>
      <c r="M183" s="142">
        <v>8</v>
      </c>
      <c r="N183" s="142">
        <v>2</v>
      </c>
      <c r="O183" s="144"/>
      <c r="P183" s="144"/>
      <c r="Q183" s="56"/>
    </row>
    <row r="184" spans="1:17" ht="13.5" customHeight="1">
      <c r="A184" s="140" t="s">
        <v>66</v>
      </c>
      <c r="B184" s="141">
        <f t="shared" si="17"/>
        <v>1502</v>
      </c>
      <c r="C184" s="142">
        <v>524</v>
      </c>
      <c r="D184" s="142">
        <v>721</v>
      </c>
      <c r="E184" s="143">
        <v>257</v>
      </c>
      <c r="F184" s="142">
        <v>873</v>
      </c>
      <c r="G184" s="143">
        <v>629</v>
      </c>
      <c r="H184" s="142">
        <v>411</v>
      </c>
      <c r="I184" s="143">
        <v>1091</v>
      </c>
      <c r="J184" s="142">
        <v>649</v>
      </c>
      <c r="K184" s="142">
        <v>351</v>
      </c>
      <c r="L184" s="142">
        <v>293</v>
      </c>
      <c r="M184" s="142">
        <v>5</v>
      </c>
      <c r="N184" s="142">
        <v>7</v>
      </c>
      <c r="O184" s="144"/>
      <c r="P184" s="144"/>
      <c r="Q184" s="56"/>
    </row>
    <row r="185" spans="1:17" ht="13.5" customHeight="1">
      <c r="A185" s="140" t="s">
        <v>67</v>
      </c>
      <c r="B185" s="141">
        <f t="shared" si="17"/>
        <v>1474</v>
      </c>
      <c r="C185" s="142">
        <v>515</v>
      </c>
      <c r="D185" s="142">
        <v>799</v>
      </c>
      <c r="E185" s="143">
        <v>160</v>
      </c>
      <c r="F185" s="142">
        <v>579</v>
      </c>
      <c r="G185" s="143">
        <v>895</v>
      </c>
      <c r="H185" s="142">
        <v>87</v>
      </c>
      <c r="I185" s="143">
        <v>1387</v>
      </c>
      <c r="J185" s="142">
        <v>1140</v>
      </c>
      <c r="K185" s="142">
        <v>762</v>
      </c>
      <c r="L185" s="142">
        <v>368</v>
      </c>
      <c r="M185" s="142">
        <v>40</v>
      </c>
      <c r="N185" s="142">
        <v>5</v>
      </c>
      <c r="O185" s="144"/>
      <c r="P185" s="144"/>
      <c r="Q185" s="56"/>
    </row>
    <row r="186" spans="1:17" ht="13.5" customHeight="1">
      <c r="A186" s="140" t="s">
        <v>68</v>
      </c>
      <c r="B186" s="141">
        <f t="shared" si="17"/>
        <v>483</v>
      </c>
      <c r="C186" s="142">
        <v>143</v>
      </c>
      <c r="D186" s="142">
        <v>291</v>
      </c>
      <c r="E186" s="143">
        <v>49</v>
      </c>
      <c r="F186" s="142">
        <v>244</v>
      </c>
      <c r="G186" s="143">
        <v>239</v>
      </c>
      <c r="H186" s="142">
        <v>156</v>
      </c>
      <c r="I186" s="143">
        <v>327</v>
      </c>
      <c r="J186" s="142">
        <v>270</v>
      </c>
      <c r="K186" s="142">
        <v>85</v>
      </c>
      <c r="L186" s="142">
        <v>117</v>
      </c>
      <c r="M186" s="142">
        <v>6</v>
      </c>
      <c r="N186" s="142">
        <v>5</v>
      </c>
      <c r="O186" s="144"/>
      <c r="P186" s="144"/>
      <c r="Q186" s="56"/>
    </row>
    <row r="187" spans="1:17" ht="13.5" customHeight="1">
      <c r="A187" s="140" t="s">
        <v>69</v>
      </c>
      <c r="B187" s="141">
        <f t="shared" si="17"/>
        <v>395</v>
      </c>
      <c r="C187" s="142">
        <v>112</v>
      </c>
      <c r="D187" s="142">
        <v>209</v>
      </c>
      <c r="E187" s="143">
        <v>74</v>
      </c>
      <c r="F187" s="142">
        <v>159</v>
      </c>
      <c r="G187" s="143">
        <v>236</v>
      </c>
      <c r="H187" s="142">
        <v>60</v>
      </c>
      <c r="I187" s="143">
        <v>335</v>
      </c>
      <c r="J187" s="142">
        <v>268</v>
      </c>
      <c r="K187" s="142">
        <v>200</v>
      </c>
      <c r="L187" s="142">
        <v>92</v>
      </c>
      <c r="M187" s="142">
        <v>0</v>
      </c>
      <c r="N187" s="142">
        <v>1</v>
      </c>
      <c r="O187" s="144"/>
      <c r="P187" s="144"/>
      <c r="Q187" s="56"/>
    </row>
    <row r="188" spans="1:17" ht="13.5" customHeight="1">
      <c r="A188" s="145" t="s">
        <v>70</v>
      </c>
      <c r="B188" s="146">
        <f t="shared" si="17"/>
        <v>355</v>
      </c>
      <c r="C188" s="147">
        <v>141</v>
      </c>
      <c r="D188" s="147">
        <v>195</v>
      </c>
      <c r="E188" s="148">
        <v>19</v>
      </c>
      <c r="F188" s="147">
        <v>161</v>
      </c>
      <c r="G188" s="148">
        <v>194</v>
      </c>
      <c r="H188" s="147">
        <v>18</v>
      </c>
      <c r="I188" s="148">
        <v>337</v>
      </c>
      <c r="J188" s="147">
        <v>210</v>
      </c>
      <c r="K188" s="147">
        <v>88</v>
      </c>
      <c r="L188" s="147">
        <v>124</v>
      </c>
      <c r="M188" s="147">
        <v>0</v>
      </c>
      <c r="N188" s="147">
        <v>0</v>
      </c>
      <c r="O188" s="144"/>
      <c r="P188" s="144"/>
      <c r="Q188" s="56"/>
    </row>
    <row r="189" spans="1:17" ht="13.5" customHeight="1">
      <c r="A189" s="4" t="s">
        <v>1</v>
      </c>
      <c r="B189" s="5">
        <f>SUM(B164:B188)</f>
        <v>40925</v>
      </c>
      <c r="C189" s="5">
        <f aca="true" t="shared" si="18" ref="C189:N189">SUM(C164:C188)</f>
        <v>12927</v>
      </c>
      <c r="D189" s="5">
        <f t="shared" si="18"/>
        <v>21674</v>
      </c>
      <c r="E189" s="5">
        <f t="shared" si="18"/>
        <v>6324</v>
      </c>
      <c r="F189" s="5">
        <f t="shared" si="18"/>
        <v>17211</v>
      </c>
      <c r="G189" s="5">
        <f t="shared" si="18"/>
        <v>23714</v>
      </c>
      <c r="H189" s="5">
        <f t="shared" si="18"/>
        <v>3425</v>
      </c>
      <c r="I189" s="5">
        <f t="shared" si="18"/>
        <v>37500</v>
      </c>
      <c r="J189" s="5">
        <f t="shared" si="18"/>
        <v>26971</v>
      </c>
      <c r="K189" s="5">
        <f t="shared" si="18"/>
        <v>18383</v>
      </c>
      <c r="L189" s="5">
        <f t="shared" si="18"/>
        <v>10329</v>
      </c>
      <c r="M189" s="5">
        <f t="shared" si="18"/>
        <v>471</v>
      </c>
      <c r="N189" s="5">
        <f t="shared" si="18"/>
        <v>258</v>
      </c>
      <c r="O189" s="144"/>
      <c r="P189" s="144"/>
      <c r="Q189" s="144"/>
    </row>
    <row r="190" spans="1:17" ht="13.5" customHeight="1">
      <c r="A190" s="66" t="s">
        <v>16</v>
      </c>
      <c r="B190" s="149">
        <f>B189/$B$189</f>
        <v>1</v>
      </c>
      <c r="C190" s="149">
        <f aca="true" t="shared" si="19" ref="C190:N190">C189/$B$189</f>
        <v>0.31587049480757484</v>
      </c>
      <c r="D190" s="149">
        <f t="shared" si="19"/>
        <v>0.529602932193036</v>
      </c>
      <c r="E190" s="149">
        <f t="shared" si="19"/>
        <v>0.15452657299938913</v>
      </c>
      <c r="F190" s="149">
        <f t="shared" si="19"/>
        <v>0.4205497861942578</v>
      </c>
      <c r="G190" s="149">
        <f t="shared" si="19"/>
        <v>0.5794502138057422</v>
      </c>
      <c r="H190" s="149">
        <f t="shared" si="19"/>
        <v>0.08368967623701894</v>
      </c>
      <c r="I190" s="149">
        <f t="shared" si="19"/>
        <v>0.916310323762981</v>
      </c>
      <c r="J190" s="149">
        <f t="shared" si="19"/>
        <v>0.6590348197923029</v>
      </c>
      <c r="K190" s="149">
        <f t="shared" si="19"/>
        <v>0.44918753817959683</v>
      </c>
      <c r="L190" s="149">
        <f t="shared" si="19"/>
        <v>0.2523885155772755</v>
      </c>
      <c r="M190" s="149">
        <f t="shared" si="19"/>
        <v>0.011508857666463042</v>
      </c>
      <c r="N190" s="149">
        <f t="shared" si="19"/>
        <v>0.00630421502748931</v>
      </c>
      <c r="O190" s="150"/>
      <c r="P190" s="144"/>
      <c r="Q190" s="144"/>
    </row>
    <row r="191" ht="4.5" customHeight="1"/>
    <row r="192" spans="1:15" ht="12.75" customHeight="1">
      <c r="A192" s="187" t="s">
        <v>139</v>
      </c>
      <c r="B192" s="187"/>
      <c r="C192" s="187"/>
      <c r="D192" s="187"/>
      <c r="E192" s="187"/>
      <c r="F192" s="187"/>
      <c r="G192" s="187"/>
      <c r="H192" s="187"/>
      <c r="I192" s="187"/>
      <c r="J192" s="187"/>
      <c r="K192" s="187"/>
      <c r="L192" s="187"/>
      <c r="M192" s="187"/>
      <c r="N192" s="187"/>
      <c r="O192" s="151"/>
    </row>
    <row r="195" spans="1:17" ht="18.75" thickBot="1">
      <c r="A195" s="18" t="s">
        <v>140</v>
      </c>
      <c r="B195" s="18"/>
      <c r="C195" s="18"/>
      <c r="D195" s="18"/>
      <c r="E195" s="18"/>
      <c r="F195" s="18"/>
      <c r="G195" s="18"/>
      <c r="H195" s="18"/>
      <c r="I195" s="18"/>
      <c r="J195" s="18"/>
      <c r="K195" s="18"/>
      <c r="L195" s="18"/>
      <c r="M195" s="18"/>
      <c r="N195" s="18"/>
      <c r="O195" s="18"/>
      <c r="P195" s="18"/>
      <c r="Q195" s="18"/>
    </row>
    <row r="197" spans="1:16" ht="17.25" customHeight="1" thickBot="1">
      <c r="A197" s="19" t="s">
        <v>141</v>
      </c>
      <c r="B197" s="19"/>
      <c r="C197" s="19"/>
      <c r="D197" s="19"/>
      <c r="E197" s="19"/>
      <c r="F197" s="19"/>
      <c r="G197" s="19"/>
      <c r="H197" s="19"/>
      <c r="I197" s="19"/>
      <c r="J197" s="19"/>
      <c r="K197" s="152"/>
      <c r="O197" s="152"/>
      <c r="P197" s="152"/>
    </row>
    <row r="198" spans="15:16" ht="12.75">
      <c r="O198" s="153"/>
      <c r="P198" s="153"/>
    </row>
    <row r="199" spans="1:14" ht="22.5" customHeight="1">
      <c r="A199" s="188" t="s">
        <v>142</v>
      </c>
      <c r="B199" s="188"/>
      <c r="C199" s="188"/>
      <c r="D199" s="188"/>
      <c r="E199" s="189"/>
      <c r="F199" s="154" t="s">
        <v>1</v>
      </c>
      <c r="G199" s="154" t="s">
        <v>18</v>
      </c>
      <c r="H199" s="154" t="s">
        <v>143</v>
      </c>
      <c r="I199" s="154" t="s">
        <v>20</v>
      </c>
      <c r="J199" s="154" t="s">
        <v>144</v>
      </c>
      <c r="N199" s="155"/>
    </row>
    <row r="200" spans="1:10" ht="12.75">
      <c r="A200" s="156" t="s">
        <v>145</v>
      </c>
      <c r="B200" s="156"/>
      <c r="C200" s="156"/>
      <c r="D200" s="156"/>
      <c r="E200" s="156"/>
      <c r="F200" s="157">
        <f aca="true" t="shared" si="20" ref="F200:F229">+SUM(G200:J200)</f>
        <v>40777</v>
      </c>
      <c r="G200" s="158">
        <v>29768</v>
      </c>
      <c r="H200" s="158">
        <v>6480</v>
      </c>
      <c r="I200" s="158">
        <v>2963</v>
      </c>
      <c r="J200" s="158">
        <v>1566</v>
      </c>
    </row>
    <row r="201" spans="1:10" ht="12.75">
      <c r="A201" s="159" t="s">
        <v>146</v>
      </c>
      <c r="B201" s="159"/>
      <c r="C201" s="159"/>
      <c r="D201" s="159"/>
      <c r="E201" s="159"/>
      <c r="F201" s="160">
        <f t="shared" si="20"/>
        <v>40190</v>
      </c>
      <c r="G201" s="161">
        <v>0</v>
      </c>
      <c r="H201" s="161">
        <v>32217</v>
      </c>
      <c r="I201" s="161">
        <v>5730</v>
      </c>
      <c r="J201" s="161">
        <v>2243</v>
      </c>
    </row>
    <row r="202" spans="1:10" ht="12.75">
      <c r="A202" s="159" t="s">
        <v>147</v>
      </c>
      <c r="B202" s="159"/>
      <c r="C202" s="159"/>
      <c r="D202" s="159"/>
      <c r="E202" s="159"/>
      <c r="F202" s="160">
        <f t="shared" si="20"/>
        <v>151439</v>
      </c>
      <c r="G202" s="161">
        <v>0</v>
      </c>
      <c r="H202" s="161">
        <v>30265</v>
      </c>
      <c r="I202" s="161">
        <v>50259</v>
      </c>
      <c r="J202" s="161">
        <v>70915</v>
      </c>
    </row>
    <row r="203" spans="1:10" ht="12.75">
      <c r="A203" s="159" t="s">
        <v>148</v>
      </c>
      <c r="B203" s="159"/>
      <c r="C203" s="159"/>
      <c r="D203" s="159"/>
      <c r="E203" s="159"/>
      <c r="F203" s="160">
        <f t="shared" si="20"/>
        <v>5769</v>
      </c>
      <c r="G203" s="161">
        <v>0</v>
      </c>
      <c r="H203" s="161">
        <v>5441</v>
      </c>
      <c r="I203" s="161">
        <v>166</v>
      </c>
      <c r="J203" s="161">
        <v>162</v>
      </c>
    </row>
    <row r="204" spans="1:10" ht="12.75">
      <c r="A204" s="159" t="s">
        <v>149</v>
      </c>
      <c r="B204" s="159"/>
      <c r="C204" s="159"/>
      <c r="D204" s="159"/>
      <c r="E204" s="159"/>
      <c r="F204" s="160">
        <f t="shared" si="20"/>
        <v>41703</v>
      </c>
      <c r="G204" s="161">
        <v>0</v>
      </c>
      <c r="H204" s="161">
        <v>8558</v>
      </c>
      <c r="I204" s="161">
        <v>31301</v>
      </c>
      <c r="J204" s="161">
        <v>1844</v>
      </c>
    </row>
    <row r="205" spans="1:10" ht="12.75">
      <c r="A205" s="159" t="s">
        <v>150</v>
      </c>
      <c r="B205" s="159"/>
      <c r="C205" s="159"/>
      <c r="D205" s="159"/>
      <c r="E205" s="159"/>
      <c r="F205" s="160">
        <f t="shared" si="20"/>
        <v>21843</v>
      </c>
      <c r="G205" s="161">
        <v>0</v>
      </c>
      <c r="H205" s="161">
        <v>3795</v>
      </c>
      <c r="I205" s="161">
        <v>15254</v>
      </c>
      <c r="J205" s="161">
        <v>2794</v>
      </c>
    </row>
    <row r="206" spans="1:10" ht="12.75">
      <c r="A206" s="159" t="s">
        <v>151</v>
      </c>
      <c r="B206" s="159"/>
      <c r="C206" s="159"/>
      <c r="D206" s="159"/>
      <c r="E206" s="159"/>
      <c r="F206" s="160">
        <f t="shared" si="20"/>
        <v>23235</v>
      </c>
      <c r="G206" s="161">
        <v>0</v>
      </c>
      <c r="H206" s="161">
        <v>7468</v>
      </c>
      <c r="I206" s="161">
        <v>12626</v>
      </c>
      <c r="J206" s="161">
        <v>3141</v>
      </c>
    </row>
    <row r="207" spans="1:10" ht="12.75">
      <c r="A207" s="159" t="s">
        <v>152</v>
      </c>
      <c r="B207" s="159"/>
      <c r="C207" s="159"/>
      <c r="D207" s="159"/>
      <c r="E207" s="159"/>
      <c r="F207" s="160">
        <f t="shared" si="20"/>
        <v>4827</v>
      </c>
      <c r="G207" s="161">
        <v>0</v>
      </c>
      <c r="H207" s="161">
        <v>605</v>
      </c>
      <c r="I207" s="161">
        <v>4026</v>
      </c>
      <c r="J207" s="161">
        <v>196</v>
      </c>
    </row>
    <row r="208" spans="1:10" ht="12.75">
      <c r="A208" s="159" t="s">
        <v>153</v>
      </c>
      <c r="B208" s="159"/>
      <c r="C208" s="159"/>
      <c r="D208" s="159"/>
      <c r="E208" s="159"/>
      <c r="F208" s="160">
        <f t="shared" si="20"/>
        <v>14104</v>
      </c>
      <c r="G208" s="161">
        <v>0</v>
      </c>
      <c r="H208" s="161">
        <v>11093</v>
      </c>
      <c r="I208" s="161">
        <v>2298</v>
      </c>
      <c r="J208" s="161">
        <v>713</v>
      </c>
    </row>
    <row r="209" spans="1:10" ht="12.75">
      <c r="A209" s="159" t="s">
        <v>154</v>
      </c>
      <c r="B209" s="159"/>
      <c r="C209" s="159"/>
      <c r="D209" s="159"/>
      <c r="E209" s="159"/>
      <c r="F209" s="160">
        <f t="shared" si="20"/>
        <v>16675</v>
      </c>
      <c r="G209" s="161">
        <v>0</v>
      </c>
      <c r="H209" s="161">
        <v>6434</v>
      </c>
      <c r="I209" s="161">
        <v>5263</v>
      </c>
      <c r="J209" s="161">
        <v>4978</v>
      </c>
    </row>
    <row r="210" spans="1:10" ht="12.75">
      <c r="A210" s="159" t="s">
        <v>155</v>
      </c>
      <c r="B210" s="159"/>
      <c r="C210" s="159"/>
      <c r="D210" s="159"/>
      <c r="E210" s="159"/>
      <c r="F210" s="160">
        <f t="shared" si="20"/>
        <v>719</v>
      </c>
      <c r="G210" s="161">
        <v>0</v>
      </c>
      <c r="H210" s="161">
        <v>44</v>
      </c>
      <c r="I210" s="161">
        <v>331</v>
      </c>
      <c r="J210" s="161">
        <v>344</v>
      </c>
    </row>
    <row r="211" spans="1:10" ht="14.25">
      <c r="A211" s="159" t="s">
        <v>222</v>
      </c>
      <c r="B211" s="159"/>
      <c r="C211" s="159"/>
      <c r="D211" s="159"/>
      <c r="E211" s="159"/>
      <c r="F211" s="160">
        <f t="shared" si="20"/>
        <v>611</v>
      </c>
      <c r="G211" s="161">
        <v>0</v>
      </c>
      <c r="H211" s="161">
        <v>311</v>
      </c>
      <c r="I211" s="161">
        <v>300</v>
      </c>
      <c r="J211" s="161">
        <v>0</v>
      </c>
    </row>
    <row r="212" spans="1:10" ht="12.75">
      <c r="A212" s="159" t="s">
        <v>156</v>
      </c>
      <c r="B212" s="159"/>
      <c r="C212" s="159"/>
      <c r="D212" s="159"/>
      <c r="E212" s="159"/>
      <c r="F212" s="160">
        <f t="shared" si="20"/>
        <v>19536</v>
      </c>
      <c r="G212" s="161">
        <v>0</v>
      </c>
      <c r="H212" s="161">
        <v>473</v>
      </c>
      <c r="I212" s="161">
        <v>448</v>
      </c>
      <c r="J212" s="161">
        <v>18615</v>
      </c>
    </row>
    <row r="213" spans="1:10" ht="12.75">
      <c r="A213" s="159" t="s">
        <v>157</v>
      </c>
      <c r="B213" s="159"/>
      <c r="C213" s="159"/>
      <c r="D213" s="159"/>
      <c r="E213" s="159"/>
      <c r="F213" s="160">
        <f t="shared" si="20"/>
        <v>3333</v>
      </c>
      <c r="G213" s="161">
        <v>0</v>
      </c>
      <c r="H213" s="161">
        <v>31</v>
      </c>
      <c r="I213" s="161">
        <v>26</v>
      </c>
      <c r="J213" s="161">
        <v>3276</v>
      </c>
    </row>
    <row r="214" spans="1:10" ht="12.75">
      <c r="A214" s="159" t="s">
        <v>158</v>
      </c>
      <c r="B214" s="159"/>
      <c r="C214" s="159"/>
      <c r="D214" s="159"/>
      <c r="E214" s="159"/>
      <c r="F214" s="160">
        <f t="shared" si="20"/>
        <v>684</v>
      </c>
      <c r="G214" s="161">
        <v>0</v>
      </c>
      <c r="H214" s="161">
        <v>113</v>
      </c>
      <c r="I214" s="161">
        <v>22</v>
      </c>
      <c r="J214" s="161">
        <v>549</v>
      </c>
    </row>
    <row r="215" spans="1:10" ht="12.75">
      <c r="A215" s="159" t="s">
        <v>159</v>
      </c>
      <c r="B215" s="159"/>
      <c r="C215" s="159"/>
      <c r="D215" s="159"/>
      <c r="E215" s="159"/>
      <c r="F215" s="160">
        <f t="shared" si="20"/>
        <v>736</v>
      </c>
      <c r="G215" s="161">
        <v>0</v>
      </c>
      <c r="H215" s="161">
        <v>142</v>
      </c>
      <c r="I215" s="161">
        <v>13</v>
      </c>
      <c r="J215" s="161">
        <v>581</v>
      </c>
    </row>
    <row r="216" spans="1:10" ht="12.75">
      <c r="A216" s="159" t="s">
        <v>160</v>
      </c>
      <c r="B216" s="159"/>
      <c r="C216" s="159"/>
      <c r="D216" s="159"/>
      <c r="E216" s="159"/>
      <c r="F216" s="160">
        <f t="shared" si="20"/>
        <v>1255</v>
      </c>
      <c r="G216" s="161">
        <v>0</v>
      </c>
      <c r="H216" s="161">
        <v>104</v>
      </c>
      <c r="I216" s="161">
        <v>188</v>
      </c>
      <c r="J216" s="161">
        <v>963</v>
      </c>
    </row>
    <row r="217" spans="1:10" ht="12.75">
      <c r="A217" s="159" t="s">
        <v>161</v>
      </c>
      <c r="B217" s="159"/>
      <c r="C217" s="159"/>
      <c r="D217" s="159"/>
      <c r="E217" s="159"/>
      <c r="F217" s="160">
        <f t="shared" si="20"/>
        <v>23180</v>
      </c>
      <c r="G217" s="161">
        <v>0</v>
      </c>
      <c r="H217" s="161">
        <v>23180</v>
      </c>
      <c r="I217" s="161">
        <v>0</v>
      </c>
      <c r="J217" s="161">
        <v>0</v>
      </c>
    </row>
    <row r="218" spans="1:10" ht="12.75">
      <c r="A218" s="159" t="s">
        <v>162</v>
      </c>
      <c r="B218" s="159"/>
      <c r="C218" s="159"/>
      <c r="D218" s="159"/>
      <c r="E218" s="159"/>
      <c r="F218" s="160">
        <f t="shared" si="20"/>
        <v>28219</v>
      </c>
      <c r="G218" s="161">
        <v>0</v>
      </c>
      <c r="H218" s="161">
        <v>28219</v>
      </c>
      <c r="I218" s="161">
        <v>0</v>
      </c>
      <c r="J218" s="161">
        <v>0</v>
      </c>
    </row>
    <row r="219" spans="1:10" ht="12.75">
      <c r="A219" s="159" t="s">
        <v>163</v>
      </c>
      <c r="B219" s="159"/>
      <c r="C219" s="159"/>
      <c r="D219" s="159"/>
      <c r="E219" s="159"/>
      <c r="F219" s="160">
        <f t="shared" si="20"/>
        <v>24869</v>
      </c>
      <c r="G219" s="161">
        <v>0</v>
      </c>
      <c r="H219" s="161">
        <v>24869</v>
      </c>
      <c r="I219" s="161">
        <v>0</v>
      </c>
      <c r="J219" s="161">
        <v>0</v>
      </c>
    </row>
    <row r="220" spans="1:10" ht="12.75">
      <c r="A220" s="159" t="s">
        <v>164</v>
      </c>
      <c r="B220" s="159"/>
      <c r="C220" s="159"/>
      <c r="D220" s="159"/>
      <c r="E220" s="159"/>
      <c r="F220" s="160">
        <f t="shared" si="20"/>
        <v>24821</v>
      </c>
      <c r="G220" s="161">
        <v>0</v>
      </c>
      <c r="H220" s="161">
        <v>5942</v>
      </c>
      <c r="I220" s="161">
        <v>17119</v>
      </c>
      <c r="J220" s="161">
        <v>1760</v>
      </c>
    </row>
    <row r="221" spans="1:10" ht="12.75">
      <c r="A221" s="159" t="s">
        <v>165</v>
      </c>
      <c r="B221" s="159"/>
      <c r="C221" s="159"/>
      <c r="D221" s="159"/>
      <c r="E221" s="159"/>
      <c r="F221" s="160">
        <f>+SUM(G221:J221)</f>
        <v>6517</v>
      </c>
      <c r="G221" s="161">
        <v>0</v>
      </c>
      <c r="H221" s="161">
        <v>339</v>
      </c>
      <c r="I221" s="161">
        <v>6023</v>
      </c>
      <c r="J221" s="161">
        <v>155</v>
      </c>
    </row>
    <row r="222" spans="1:10" ht="12.75">
      <c r="A222" s="159" t="s">
        <v>166</v>
      </c>
      <c r="B222" s="159"/>
      <c r="C222" s="159"/>
      <c r="D222" s="159"/>
      <c r="E222" s="159"/>
      <c r="F222" s="160">
        <f t="shared" si="20"/>
        <v>28352</v>
      </c>
      <c r="G222" s="161">
        <v>0</v>
      </c>
      <c r="H222" s="161">
        <v>0</v>
      </c>
      <c r="I222" s="161">
        <v>28352</v>
      </c>
      <c r="J222" s="161">
        <v>0</v>
      </c>
    </row>
    <row r="223" spans="1:10" ht="12.75">
      <c r="A223" s="159" t="s">
        <v>167</v>
      </c>
      <c r="B223" s="159"/>
      <c r="C223" s="159"/>
      <c r="D223" s="159"/>
      <c r="E223" s="159"/>
      <c r="F223" s="160">
        <f t="shared" si="20"/>
        <v>3303</v>
      </c>
      <c r="G223" s="161">
        <v>0</v>
      </c>
      <c r="H223" s="161">
        <v>0</v>
      </c>
      <c r="I223" s="161">
        <v>3303</v>
      </c>
      <c r="J223" s="161">
        <v>0</v>
      </c>
    </row>
    <row r="224" spans="1:10" ht="12.75">
      <c r="A224" s="159" t="s">
        <v>168</v>
      </c>
      <c r="B224" s="159"/>
      <c r="C224" s="159"/>
      <c r="D224" s="159"/>
      <c r="E224" s="159"/>
      <c r="F224" s="160">
        <f t="shared" si="20"/>
        <v>18903</v>
      </c>
      <c r="G224" s="161">
        <v>0</v>
      </c>
      <c r="H224" s="161">
        <v>0</v>
      </c>
      <c r="I224" s="161">
        <v>18903</v>
      </c>
      <c r="J224" s="161">
        <v>0</v>
      </c>
    </row>
    <row r="225" spans="1:10" ht="12.75">
      <c r="A225" s="159" t="s">
        <v>169</v>
      </c>
      <c r="B225" s="159"/>
      <c r="C225" s="159"/>
      <c r="D225" s="159"/>
      <c r="E225" s="159"/>
      <c r="F225" s="160">
        <f t="shared" si="20"/>
        <v>93964</v>
      </c>
      <c r="G225" s="161">
        <v>0</v>
      </c>
      <c r="H225" s="161">
        <v>29312</v>
      </c>
      <c r="I225" s="161">
        <v>40330</v>
      </c>
      <c r="J225" s="161">
        <v>24322</v>
      </c>
    </row>
    <row r="226" spans="1:10" ht="12.75">
      <c r="A226" s="159" t="s">
        <v>170</v>
      </c>
      <c r="B226" s="159"/>
      <c r="C226" s="159"/>
      <c r="D226" s="159"/>
      <c r="E226" s="159"/>
      <c r="F226" s="160">
        <f t="shared" si="20"/>
        <v>1633</v>
      </c>
      <c r="G226" s="161">
        <v>0</v>
      </c>
      <c r="H226" s="161">
        <v>146</v>
      </c>
      <c r="I226" s="161">
        <v>1367</v>
      </c>
      <c r="J226" s="161">
        <v>120</v>
      </c>
    </row>
    <row r="227" spans="1:10" ht="12.75">
      <c r="A227" s="159" t="s">
        <v>171</v>
      </c>
      <c r="B227" s="159"/>
      <c r="C227" s="159"/>
      <c r="D227" s="159"/>
      <c r="E227" s="159"/>
      <c r="F227" s="160">
        <f t="shared" si="20"/>
        <v>5381</v>
      </c>
      <c r="G227" s="161">
        <v>0</v>
      </c>
      <c r="H227" s="161">
        <v>1677</v>
      </c>
      <c r="I227" s="161">
        <v>3514</v>
      </c>
      <c r="J227" s="161">
        <v>190</v>
      </c>
    </row>
    <row r="228" spans="1:10" ht="12.75">
      <c r="A228" s="159" t="s">
        <v>172</v>
      </c>
      <c r="B228" s="159"/>
      <c r="C228" s="159"/>
      <c r="D228" s="159"/>
      <c r="E228" s="159"/>
      <c r="F228" s="160">
        <f t="shared" si="20"/>
        <v>51184</v>
      </c>
      <c r="G228" s="161">
        <v>0</v>
      </c>
      <c r="H228" s="161">
        <v>18387</v>
      </c>
      <c r="I228" s="161">
        <v>15734</v>
      </c>
      <c r="J228" s="161">
        <v>17063</v>
      </c>
    </row>
    <row r="229" spans="1:10" ht="12.75">
      <c r="A229" s="162" t="s">
        <v>173</v>
      </c>
      <c r="B229" s="162"/>
      <c r="C229" s="162"/>
      <c r="D229" s="162"/>
      <c r="E229" s="162"/>
      <c r="F229" s="163">
        <f t="shared" si="20"/>
        <v>180818</v>
      </c>
      <c r="G229" s="164">
        <v>0</v>
      </c>
      <c r="H229" s="164">
        <v>48739</v>
      </c>
      <c r="I229" s="164">
        <v>44462</v>
      </c>
      <c r="J229" s="164">
        <v>87617</v>
      </c>
    </row>
    <row r="230" spans="1:10" ht="12.75">
      <c r="A230" s="190" t="s">
        <v>1</v>
      </c>
      <c r="B230" s="190"/>
      <c r="C230" s="190"/>
      <c r="D230" s="190"/>
      <c r="E230" s="190"/>
      <c r="F230" s="165">
        <f>SUM(F200:F229)</f>
        <v>878580</v>
      </c>
      <c r="G230" s="165">
        <f>SUM(G200:G229)</f>
        <v>29768</v>
      </c>
      <c r="H230" s="165">
        <f>SUM(H200:H229)</f>
        <v>294384</v>
      </c>
      <c r="I230" s="165">
        <f>SUM(I200:I229)</f>
        <v>310321</v>
      </c>
      <c r="J230" s="165">
        <f>SUM(J200:J229)</f>
        <v>244107</v>
      </c>
    </row>
    <row r="231" spans="1:10" s="44" customFormat="1" ht="12.75">
      <c r="A231" s="191" t="s">
        <v>16</v>
      </c>
      <c r="B231" s="191"/>
      <c r="C231" s="191"/>
      <c r="D231" s="191"/>
      <c r="E231" s="191"/>
      <c r="F231" s="166">
        <f>SUM(G231:J231)</f>
        <v>1</v>
      </c>
      <c r="G231" s="166">
        <f>+G230/$F$230</f>
        <v>0.03388194586719479</v>
      </c>
      <c r="H231" s="166">
        <f>+H230/$F$230</f>
        <v>0.33506795055657995</v>
      </c>
      <c r="I231" s="166">
        <f>+I230/$F$230</f>
        <v>0.3532074483826174</v>
      </c>
      <c r="J231" s="166">
        <f>+J230/$F$230</f>
        <v>0.27784265519360785</v>
      </c>
    </row>
    <row r="232" ht="12.75">
      <c r="A232" s="186" t="s">
        <v>223</v>
      </c>
    </row>
    <row r="233" spans="1:6" ht="16.5" thickBot="1">
      <c r="A233" s="19" t="s">
        <v>174</v>
      </c>
      <c r="B233" s="19"/>
      <c r="C233" s="19"/>
      <c r="D233" s="19"/>
      <c r="E233" s="19"/>
      <c r="F233" s="19"/>
    </row>
    <row r="235" spans="1:6" ht="21" customHeight="1">
      <c r="A235" s="192" t="s">
        <v>142</v>
      </c>
      <c r="B235" s="193"/>
      <c r="C235" s="193"/>
      <c r="D235" s="193"/>
      <c r="E235" s="194"/>
      <c r="F235" s="167" t="s">
        <v>1</v>
      </c>
    </row>
    <row r="236" spans="1:6" ht="12.75">
      <c r="A236" s="156" t="s">
        <v>175</v>
      </c>
      <c r="B236" s="156"/>
      <c r="C236" s="156"/>
      <c r="D236" s="156"/>
      <c r="E236" s="156"/>
      <c r="F236" s="157">
        <v>3627</v>
      </c>
    </row>
    <row r="237" spans="1:6" ht="12.75">
      <c r="A237" s="156" t="s">
        <v>176</v>
      </c>
      <c r="B237" s="156"/>
      <c r="C237" s="156"/>
      <c r="D237" s="156"/>
      <c r="E237" s="156"/>
      <c r="F237" s="157">
        <v>6447</v>
      </c>
    </row>
    <row r="238" spans="1:6" ht="12.75">
      <c r="A238" s="156" t="s">
        <v>177</v>
      </c>
      <c r="B238" s="156"/>
      <c r="C238" s="156"/>
      <c r="D238" s="156"/>
      <c r="E238" s="156"/>
      <c r="F238" s="157">
        <v>12511</v>
      </c>
    </row>
    <row r="239" spans="1:6" ht="12.75">
      <c r="A239" s="156" t="s">
        <v>178</v>
      </c>
      <c r="B239" s="156"/>
      <c r="C239" s="156"/>
      <c r="D239" s="156"/>
      <c r="E239" s="156"/>
      <c r="F239" s="157">
        <v>522</v>
      </c>
    </row>
    <row r="240" spans="1:6" ht="12.75">
      <c r="A240" s="156" t="s">
        <v>179</v>
      </c>
      <c r="B240" s="156"/>
      <c r="C240" s="156"/>
      <c r="D240" s="156"/>
      <c r="E240" s="156"/>
      <c r="F240" s="157">
        <v>10856</v>
      </c>
    </row>
    <row r="241" spans="1:6" ht="12.75">
      <c r="A241" s="156" t="s">
        <v>180</v>
      </c>
      <c r="B241" s="156"/>
      <c r="C241" s="156"/>
      <c r="D241" s="156"/>
      <c r="E241" s="156"/>
      <c r="F241" s="157">
        <v>575</v>
      </c>
    </row>
    <row r="242" spans="1:6" ht="12.75">
      <c r="A242" s="156" t="s">
        <v>181</v>
      </c>
      <c r="B242" s="156"/>
      <c r="C242" s="156"/>
      <c r="D242" s="156"/>
      <c r="E242" s="156"/>
      <c r="F242" s="157">
        <v>3176</v>
      </c>
    </row>
    <row r="243" spans="1:6" ht="12.75">
      <c r="A243" s="156" t="s">
        <v>182</v>
      </c>
      <c r="B243" s="156"/>
      <c r="C243" s="156"/>
      <c r="D243" s="156"/>
      <c r="E243" s="156"/>
      <c r="F243" s="157">
        <v>5225</v>
      </c>
    </row>
    <row r="244" spans="1:6" ht="12.75">
      <c r="A244" s="156" t="s">
        <v>183</v>
      </c>
      <c r="B244" s="156"/>
      <c r="C244" s="156"/>
      <c r="D244" s="156"/>
      <c r="E244" s="156"/>
      <c r="F244" s="157">
        <v>197</v>
      </c>
    </row>
    <row r="245" spans="1:6" ht="12.75">
      <c r="A245" s="156" t="s">
        <v>184</v>
      </c>
      <c r="B245" s="156"/>
      <c r="C245" s="156"/>
      <c r="D245" s="156"/>
      <c r="E245" s="156"/>
      <c r="F245" s="157">
        <v>309</v>
      </c>
    </row>
    <row r="246" spans="1:6" ht="12.75">
      <c r="A246" s="156" t="s">
        <v>185</v>
      </c>
      <c r="B246" s="156"/>
      <c r="C246" s="156"/>
      <c r="D246" s="156"/>
      <c r="E246" s="156"/>
      <c r="F246" s="157">
        <v>19702</v>
      </c>
    </row>
    <row r="247" spans="1:6" ht="12.75">
      <c r="A247" s="156" t="s">
        <v>186</v>
      </c>
      <c r="B247" s="156"/>
      <c r="C247" s="156"/>
      <c r="D247" s="156"/>
      <c r="E247" s="156"/>
      <c r="F247" s="157">
        <v>2096</v>
      </c>
    </row>
    <row r="248" spans="1:6" ht="12.75">
      <c r="A248" s="156" t="s">
        <v>187</v>
      </c>
      <c r="B248" s="156"/>
      <c r="C248" s="156"/>
      <c r="D248" s="156"/>
      <c r="E248" s="156"/>
      <c r="F248" s="157">
        <v>6878</v>
      </c>
    </row>
    <row r="249" spans="1:6" ht="12.75">
      <c r="A249" s="156" t="s">
        <v>188</v>
      </c>
      <c r="B249" s="156"/>
      <c r="C249" s="156"/>
      <c r="D249" s="156"/>
      <c r="E249" s="156"/>
      <c r="F249" s="157">
        <v>694</v>
      </c>
    </row>
    <row r="250" spans="1:6" ht="12.75">
      <c r="A250" s="156" t="s">
        <v>189</v>
      </c>
      <c r="B250" s="156"/>
      <c r="C250" s="156"/>
      <c r="D250" s="156"/>
      <c r="E250" s="156"/>
      <c r="F250" s="157">
        <v>671</v>
      </c>
    </row>
    <row r="251" spans="1:6" ht="12.75">
      <c r="A251" s="156" t="s">
        <v>190</v>
      </c>
      <c r="B251" s="156"/>
      <c r="C251" s="156"/>
      <c r="D251" s="156"/>
      <c r="E251" s="156"/>
      <c r="F251" s="157">
        <v>689</v>
      </c>
    </row>
    <row r="252" spans="1:6" ht="12.75">
      <c r="A252" s="156" t="s">
        <v>191</v>
      </c>
      <c r="B252" s="156"/>
      <c r="C252" s="156"/>
      <c r="D252" s="156"/>
      <c r="E252" s="156"/>
      <c r="F252" s="157">
        <v>2334</v>
      </c>
    </row>
    <row r="253" spans="1:6" ht="12.75">
      <c r="A253" s="156" t="s">
        <v>192</v>
      </c>
      <c r="B253" s="156"/>
      <c r="C253" s="156"/>
      <c r="D253" s="156"/>
      <c r="E253" s="156"/>
      <c r="F253" s="157">
        <v>2032</v>
      </c>
    </row>
    <row r="254" spans="1:6" ht="12.75">
      <c r="A254" s="156" t="s">
        <v>193</v>
      </c>
      <c r="B254" s="156"/>
      <c r="C254" s="156"/>
      <c r="D254" s="156"/>
      <c r="E254" s="156"/>
      <c r="F254" s="157">
        <v>276</v>
      </c>
    </row>
    <row r="255" spans="1:6" ht="12.75">
      <c r="A255" s="156" t="s">
        <v>194</v>
      </c>
      <c r="B255" s="156"/>
      <c r="C255" s="156"/>
      <c r="D255" s="156"/>
      <c r="E255" s="156"/>
      <c r="F255" s="157">
        <v>82</v>
      </c>
    </row>
    <row r="256" spans="1:6" ht="12.75">
      <c r="A256" s="156" t="s">
        <v>195</v>
      </c>
      <c r="B256" s="156"/>
      <c r="C256" s="156"/>
      <c r="D256" s="156"/>
      <c r="E256" s="156"/>
      <c r="F256" s="157">
        <v>37</v>
      </c>
    </row>
    <row r="257" spans="1:6" ht="12.75">
      <c r="A257" s="156" t="s">
        <v>196</v>
      </c>
      <c r="B257" s="156"/>
      <c r="C257" s="156"/>
      <c r="D257" s="156"/>
      <c r="E257" s="156"/>
      <c r="F257" s="157">
        <v>10512</v>
      </c>
    </row>
    <row r="258" spans="1:6" ht="12.75">
      <c r="A258" s="156" t="s">
        <v>197</v>
      </c>
      <c r="B258" s="156"/>
      <c r="C258" s="156"/>
      <c r="D258" s="156"/>
      <c r="E258" s="156"/>
      <c r="F258" s="157">
        <v>197</v>
      </c>
    </row>
    <row r="259" spans="1:6" ht="12.75">
      <c r="A259" s="156" t="s">
        <v>198</v>
      </c>
      <c r="B259" s="156"/>
      <c r="C259" s="156"/>
      <c r="D259" s="156"/>
      <c r="E259" s="156"/>
      <c r="F259" s="157">
        <v>29582</v>
      </c>
    </row>
    <row r="260" spans="1:6" ht="12.75">
      <c r="A260" s="156" t="s">
        <v>199</v>
      </c>
      <c r="B260" s="156"/>
      <c r="C260" s="156"/>
      <c r="D260" s="156"/>
      <c r="E260" s="156"/>
      <c r="F260" s="157">
        <v>8771</v>
      </c>
    </row>
    <row r="261" spans="1:6" ht="12.75">
      <c r="A261" s="156" t="s">
        <v>200</v>
      </c>
      <c r="B261" s="156"/>
      <c r="C261" s="156"/>
      <c r="D261" s="156"/>
      <c r="E261" s="156"/>
      <c r="F261" s="157">
        <v>15642</v>
      </c>
    </row>
    <row r="262" spans="1:6" ht="12.75">
      <c r="A262" s="156" t="s">
        <v>201</v>
      </c>
      <c r="B262" s="156"/>
      <c r="C262" s="156"/>
      <c r="D262" s="156"/>
      <c r="E262" s="156"/>
      <c r="F262" s="157">
        <v>885</v>
      </c>
    </row>
    <row r="263" spans="1:6" ht="12.75">
      <c r="A263" s="156" t="s">
        <v>202</v>
      </c>
      <c r="B263" s="156"/>
      <c r="C263" s="156"/>
      <c r="D263" s="156"/>
      <c r="E263" s="156"/>
      <c r="F263" s="157">
        <v>169</v>
      </c>
    </row>
    <row r="264" spans="1:6" ht="12.75">
      <c r="A264" s="156" t="s">
        <v>203</v>
      </c>
      <c r="B264" s="156"/>
      <c r="C264" s="156"/>
      <c r="D264" s="156"/>
      <c r="E264" s="156"/>
      <c r="F264" s="157">
        <v>163</v>
      </c>
    </row>
    <row r="265" spans="1:6" ht="12.75">
      <c r="A265" s="156" t="s">
        <v>204</v>
      </c>
      <c r="B265" s="156"/>
      <c r="C265" s="156"/>
      <c r="D265" s="156"/>
      <c r="E265" s="156"/>
      <c r="F265" s="157">
        <v>207</v>
      </c>
    </row>
    <row r="266" spans="1:6" ht="12.75">
      <c r="A266" s="156" t="s">
        <v>205</v>
      </c>
      <c r="B266" s="156"/>
      <c r="C266" s="156"/>
      <c r="D266" s="156"/>
      <c r="E266" s="156"/>
      <c r="F266" s="157">
        <v>44</v>
      </c>
    </row>
    <row r="267" spans="1:6" ht="12.75">
      <c r="A267" s="156" t="s">
        <v>206</v>
      </c>
      <c r="B267" s="156"/>
      <c r="C267" s="156"/>
      <c r="D267" s="156"/>
      <c r="E267" s="156"/>
      <c r="F267" s="157">
        <v>191</v>
      </c>
    </row>
    <row r="268" spans="1:6" ht="12.75">
      <c r="A268" s="156" t="s">
        <v>207</v>
      </c>
      <c r="B268" s="156"/>
      <c r="C268" s="156"/>
      <c r="D268" s="156"/>
      <c r="E268" s="156"/>
      <c r="F268" s="157">
        <v>624</v>
      </c>
    </row>
    <row r="269" spans="1:6" ht="13.5" customHeight="1">
      <c r="A269" s="156" t="s">
        <v>208</v>
      </c>
      <c r="B269" s="156"/>
      <c r="C269" s="156"/>
      <c r="D269" s="156"/>
      <c r="E269" s="156"/>
      <c r="F269" s="157">
        <v>81</v>
      </c>
    </row>
    <row r="270" spans="1:6" ht="12.75">
      <c r="A270" s="156" t="s">
        <v>209</v>
      </c>
      <c r="B270" s="156"/>
      <c r="C270" s="156"/>
      <c r="D270" s="156"/>
      <c r="E270" s="156"/>
      <c r="F270" s="157">
        <v>25</v>
      </c>
    </row>
    <row r="271" spans="1:6" ht="12.75">
      <c r="A271" s="156" t="s">
        <v>210</v>
      </c>
      <c r="B271" s="156"/>
      <c r="C271" s="156"/>
      <c r="D271" s="156"/>
      <c r="E271" s="156"/>
      <c r="F271" s="157">
        <v>7</v>
      </c>
    </row>
    <row r="272" spans="1:6" ht="12.75">
      <c r="A272" s="156" t="s">
        <v>211</v>
      </c>
      <c r="B272" s="156"/>
      <c r="C272" s="156"/>
      <c r="D272" s="156"/>
      <c r="E272" s="156"/>
      <c r="F272" s="157">
        <v>2</v>
      </c>
    </row>
    <row r="273" spans="1:6" ht="12.75">
      <c r="A273" s="156" t="s">
        <v>212</v>
      </c>
      <c r="B273" s="156"/>
      <c r="C273" s="156"/>
      <c r="D273" s="156"/>
      <c r="E273" s="156"/>
      <c r="F273" s="157">
        <v>3</v>
      </c>
    </row>
    <row r="274" spans="1:6" ht="12.75">
      <c r="A274" s="156" t="s">
        <v>213</v>
      </c>
      <c r="B274" s="156"/>
      <c r="C274" s="156"/>
      <c r="D274" s="156"/>
      <c r="E274" s="156"/>
      <c r="F274" s="157">
        <v>39</v>
      </c>
    </row>
    <row r="275" spans="1:6" ht="12.75">
      <c r="A275" s="156" t="s">
        <v>214</v>
      </c>
      <c r="B275" s="156"/>
      <c r="C275" s="156"/>
      <c r="D275" s="156"/>
      <c r="E275" s="156"/>
      <c r="F275" s="157">
        <v>19</v>
      </c>
    </row>
    <row r="276" spans="1:6" ht="12.75">
      <c r="A276" s="156" t="s">
        <v>215</v>
      </c>
      <c r="B276" s="156"/>
      <c r="C276" s="156"/>
      <c r="D276" s="156"/>
      <c r="E276" s="156"/>
      <c r="F276" s="157">
        <v>8</v>
      </c>
    </row>
    <row r="277" spans="1:6" ht="12.75">
      <c r="A277" s="156" t="s">
        <v>216</v>
      </c>
      <c r="B277" s="156"/>
      <c r="C277" s="156"/>
      <c r="D277" s="156"/>
      <c r="E277" s="156"/>
      <c r="F277" s="157">
        <v>0</v>
      </c>
    </row>
    <row r="278" spans="1:6" ht="12.75">
      <c r="A278" s="156" t="s">
        <v>217</v>
      </c>
      <c r="B278" s="156"/>
      <c r="C278" s="156"/>
      <c r="D278" s="156"/>
      <c r="E278" s="156"/>
      <c r="F278" s="157">
        <v>9</v>
      </c>
    </row>
    <row r="279" spans="1:6" ht="12.75">
      <c r="A279" s="156" t="s">
        <v>218</v>
      </c>
      <c r="B279" s="156"/>
      <c r="C279" s="156"/>
      <c r="D279" s="156"/>
      <c r="E279" s="156"/>
      <c r="F279" s="168">
        <v>189</v>
      </c>
    </row>
    <row r="280" spans="1:6" ht="17.25" customHeight="1">
      <c r="A280" s="192" t="s">
        <v>1</v>
      </c>
      <c r="B280" s="193"/>
      <c r="C280" s="193"/>
      <c r="D280" s="193"/>
      <c r="E280" s="194"/>
      <c r="F280" s="165">
        <f>SUM(F236:F279)</f>
        <v>146305</v>
      </c>
    </row>
    <row r="281" spans="1:6" s="38" customFormat="1" ht="17.25" customHeight="1">
      <c r="A281" s="169"/>
      <c r="B281" s="169"/>
      <c r="C281" s="169"/>
      <c r="D281" s="169"/>
      <c r="E281" s="169"/>
      <c r="F281" s="170"/>
    </row>
    <row r="282" spans="1:14" ht="16.5" thickBot="1">
      <c r="A282" s="171" t="s">
        <v>219</v>
      </c>
      <c r="B282" s="171"/>
      <c r="C282" s="171"/>
      <c r="D282" s="171"/>
      <c r="E282" s="172"/>
      <c r="F282" s="172"/>
      <c r="G282" s="172"/>
      <c r="H282" s="172"/>
      <c r="I282" s="172"/>
      <c r="J282" s="172"/>
      <c r="K282" s="172"/>
      <c r="L282" s="172"/>
      <c r="M282" s="172"/>
      <c r="N282" s="172"/>
    </row>
    <row r="284" spans="1:14" ht="12.75">
      <c r="A284" s="173" t="s">
        <v>220</v>
      </c>
      <c r="B284" s="174" t="s">
        <v>1</v>
      </c>
      <c r="C284" s="174" t="s">
        <v>4</v>
      </c>
      <c r="D284" s="174" t="s">
        <v>5</v>
      </c>
      <c r="E284" s="174" t="s">
        <v>6</v>
      </c>
      <c r="F284" s="174" t="s">
        <v>7</v>
      </c>
      <c r="G284" s="174" t="s">
        <v>8</v>
      </c>
      <c r="H284" s="174" t="s">
        <v>9</v>
      </c>
      <c r="I284" s="175" t="s">
        <v>10</v>
      </c>
      <c r="J284" s="175" t="s">
        <v>11</v>
      </c>
      <c r="K284" s="175" t="s">
        <v>12</v>
      </c>
      <c r="L284" s="175" t="s">
        <v>13</v>
      </c>
      <c r="M284" s="175" t="s">
        <v>14</v>
      </c>
      <c r="N284" s="175" t="s">
        <v>15</v>
      </c>
    </row>
    <row r="285" spans="1:14" ht="12.75">
      <c r="A285" s="176" t="s">
        <v>18</v>
      </c>
      <c r="B285" s="177">
        <f>SUM(C285:N285)</f>
        <v>29768</v>
      </c>
      <c r="C285" s="178">
        <v>4778</v>
      </c>
      <c r="D285" s="178">
        <v>4423</v>
      </c>
      <c r="E285" s="178">
        <v>5298</v>
      </c>
      <c r="F285" s="178">
        <v>4511</v>
      </c>
      <c r="G285" s="178">
        <v>5398</v>
      </c>
      <c r="H285" s="178">
        <v>5360</v>
      </c>
      <c r="I285" s="179"/>
      <c r="J285" s="179"/>
      <c r="K285" s="179"/>
      <c r="L285" s="179"/>
      <c r="M285" s="179"/>
      <c r="N285" s="179"/>
    </row>
    <row r="286" spans="1:14" ht="12.75">
      <c r="A286" s="180" t="s">
        <v>19</v>
      </c>
      <c r="B286" s="177">
        <f>SUM(C286:N286)</f>
        <v>294384</v>
      </c>
      <c r="C286" s="181">
        <v>46749</v>
      </c>
      <c r="D286" s="181">
        <v>45211</v>
      </c>
      <c r="E286" s="181">
        <v>48832</v>
      </c>
      <c r="F286" s="181">
        <v>45643</v>
      </c>
      <c r="G286" s="181">
        <v>54144</v>
      </c>
      <c r="H286" s="181">
        <v>53805</v>
      </c>
      <c r="I286" s="179"/>
      <c r="J286" s="179"/>
      <c r="K286" s="179"/>
      <c r="L286" s="179"/>
      <c r="M286" s="179"/>
      <c r="N286" s="179"/>
    </row>
    <row r="287" spans="1:14" ht="12.75">
      <c r="A287" s="180" t="s">
        <v>20</v>
      </c>
      <c r="B287" s="177">
        <f>SUM(C287:N287)</f>
        <v>310321</v>
      </c>
      <c r="C287" s="181">
        <v>46398</v>
      </c>
      <c r="D287" s="181">
        <v>46362</v>
      </c>
      <c r="E287" s="181">
        <v>53661</v>
      </c>
      <c r="F287" s="181">
        <v>49086</v>
      </c>
      <c r="G287" s="181">
        <v>57171</v>
      </c>
      <c r="H287" s="181">
        <v>57643</v>
      </c>
      <c r="I287" s="179"/>
      <c r="J287" s="179"/>
      <c r="K287" s="179"/>
      <c r="L287" s="179"/>
      <c r="M287" s="179"/>
      <c r="N287" s="179"/>
    </row>
    <row r="288" spans="1:14" ht="12.75">
      <c r="A288" s="182" t="s">
        <v>144</v>
      </c>
      <c r="B288" s="183">
        <f>SUM(C288:N288)</f>
        <v>390412</v>
      </c>
      <c r="C288" s="184">
        <v>59758</v>
      </c>
      <c r="D288" s="184">
        <v>55438</v>
      </c>
      <c r="E288" s="184">
        <v>66675</v>
      </c>
      <c r="F288" s="184">
        <v>61455</v>
      </c>
      <c r="G288" s="184">
        <v>74948</v>
      </c>
      <c r="H288" s="184">
        <v>72138</v>
      </c>
      <c r="I288" s="179"/>
      <c r="J288" s="179"/>
      <c r="K288" s="179"/>
      <c r="L288" s="179"/>
      <c r="M288" s="179"/>
      <c r="N288" s="179"/>
    </row>
    <row r="289" spans="1:14" ht="12.75">
      <c r="A289" s="173" t="s">
        <v>1</v>
      </c>
      <c r="B289" s="165">
        <f aca="true" t="shared" si="21" ref="B289:H289">SUM(B285:B288)</f>
        <v>1024885</v>
      </c>
      <c r="C289" s="165">
        <f t="shared" si="21"/>
        <v>157683</v>
      </c>
      <c r="D289" s="165">
        <f t="shared" si="21"/>
        <v>151434</v>
      </c>
      <c r="E289" s="165">
        <f t="shared" si="21"/>
        <v>174466</v>
      </c>
      <c r="F289" s="165">
        <f t="shared" si="21"/>
        <v>160695</v>
      </c>
      <c r="G289" s="165">
        <f t="shared" si="21"/>
        <v>191661</v>
      </c>
      <c r="H289" s="165">
        <f t="shared" si="21"/>
        <v>188946</v>
      </c>
      <c r="I289" s="185"/>
      <c r="J289" s="185"/>
      <c r="K289" s="185"/>
      <c r="L289" s="185"/>
      <c r="M289" s="185"/>
      <c r="N289" s="185"/>
    </row>
  </sheetData>
  <sheetProtection/>
  <mergeCells count="38">
    <mergeCell ref="A11:Q11"/>
    <mergeCell ref="A12:Q12"/>
    <mergeCell ref="A13:Q13"/>
    <mergeCell ref="A14:Q14"/>
    <mergeCell ref="I41:J41"/>
    <mergeCell ref="A61:P61"/>
    <mergeCell ref="A84:A85"/>
    <mergeCell ref="B84:B85"/>
    <mergeCell ref="C84:C85"/>
    <mergeCell ref="D84:D85"/>
    <mergeCell ref="E84:E85"/>
    <mergeCell ref="F84:F85"/>
    <mergeCell ref="H84:H85"/>
    <mergeCell ref="I84:I85"/>
    <mergeCell ref="J84:J85"/>
    <mergeCell ref="K84:M84"/>
    <mergeCell ref="N84:N85"/>
    <mergeCell ref="O84:Q84"/>
    <mergeCell ref="H101:Q101"/>
    <mergeCell ref="A105:P105"/>
    <mergeCell ref="A106:P106"/>
    <mergeCell ref="A118:E118"/>
    <mergeCell ref="K118:O118"/>
    <mergeCell ref="A130:P130"/>
    <mergeCell ref="A142:P142"/>
    <mergeCell ref="A160:P160"/>
    <mergeCell ref="A162:A163"/>
    <mergeCell ref="B162:B163"/>
    <mergeCell ref="C162:E162"/>
    <mergeCell ref="F162:G162"/>
    <mergeCell ref="H162:I162"/>
    <mergeCell ref="J162:N162"/>
    <mergeCell ref="A192:N192"/>
    <mergeCell ref="A199:E199"/>
    <mergeCell ref="A230:E230"/>
    <mergeCell ref="A231:E231"/>
    <mergeCell ref="A235:E235"/>
    <mergeCell ref="A280:E280"/>
  </mergeCells>
  <printOptions horizontalCentered="1"/>
  <pageMargins left="0.7086614173228346" right="0.3" top="0.5" bottom="0.41" header="0.31496062992125984" footer="0.31496062992125984"/>
  <pageSetup horizontalDpi="600" verticalDpi="600" orientation="landscape" paperSize="9" scale="61" r:id="rId2"/>
  <headerFooter alignWithMargins="0">
    <oddFooter>&amp;L&amp;8Fuente: UGIGC - PNCVFS - MIMP&amp;RPág. &amp;P</oddFooter>
  </headerFooter>
  <rowBreaks count="5" manualBreakCount="5">
    <brk id="60" max="16" man="1"/>
    <brk id="116" max="16" man="1"/>
    <brk id="158" max="16" man="1"/>
    <brk id="193" max="16" man="1"/>
    <brk id="232"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mllanos</dc:creator>
  <cp:keywords/>
  <dc:description/>
  <cp:lastModifiedBy>garaujo</cp:lastModifiedBy>
  <cp:lastPrinted>2017-02-06T22:57:29Z</cp:lastPrinted>
  <dcterms:created xsi:type="dcterms:W3CDTF">2014-04-07T17:49:13Z</dcterms:created>
  <dcterms:modified xsi:type="dcterms:W3CDTF">2017-07-17T15:53:58Z</dcterms:modified>
  <cp:category/>
  <cp:version/>
  <cp:contentType/>
  <cp:contentStatus/>
</cp:coreProperties>
</file>