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tadístic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>'[2]Base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'Estadísticas'!$A$1:$P$127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 localSheetId="0">'[3]Casos'!#REF!</definedName>
    <definedName name="DIST">'[4]Casos'!#REF!</definedName>
    <definedName name="DISTRITO" localSheetId="0">#REF!</definedName>
    <definedName name="DISTRITO">#REF!</definedName>
    <definedName name="DPTO" localSheetId="0">#REF!</definedName>
    <definedName name="DPTO">#REF!</definedName>
    <definedName name="DR">#REF!</definedName>
    <definedName name="E" localSheetId="0">#REF!</definedName>
    <definedName name="E">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>#REF!</definedName>
    <definedName name="GENRO21">#REF!</definedName>
    <definedName name="GGGGG">'[5]Base 2012'!$B$1</definedName>
    <definedName name="GGGGGGGGGG">'[5]Base 2012'!$D$1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 localSheetId="0">'[6]Casos'!#REF!</definedName>
    <definedName name="J">'[7]Casos'!#REF!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 localSheetId="0">#REF!</definedName>
    <definedName name="MES">#REF!</definedName>
    <definedName name="N" localSheetId="0">#REF!</definedName>
    <definedName name="N">#REF!</definedName>
    <definedName name="NDDDSFDSF">#REF!</definedName>
    <definedName name="Nro_de_oficio" localSheetId="0">#REF!</definedName>
    <definedName name="Nro_de_oficio">#REF!</definedName>
    <definedName name="PROV" localSheetId="0">#REF!</definedName>
    <definedName name="PROV">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Tabla1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 localSheetId="0">'[8]Casos'!#REF!</definedName>
    <definedName name="XX">'[9]Casos'!#REF!</definedName>
    <definedName name="ZONA" localSheetId="0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<sst xmlns="http://schemas.openxmlformats.org/spreadsheetml/2006/main" count="167" uniqueCount="69">
  <si>
    <t>PROGRAMA NACIONAL CONTRA LA VIOLENCIA FAMILIAR Y SEXUAL</t>
  </si>
  <si>
    <r>
      <t>CASOS ATENDIDOS</t>
    </r>
    <r>
      <rPr>
        <b/>
        <vertAlign val="superscript"/>
        <sz val="17"/>
        <color indexed="9"/>
        <rFont val="Arial"/>
        <family val="2"/>
      </rPr>
      <t>(1)</t>
    </r>
    <r>
      <rPr>
        <b/>
        <sz val="17"/>
        <color indexed="9"/>
        <rFont val="Arial"/>
        <family val="2"/>
      </rPr>
      <t xml:space="preserve"> POR VIOLENCIA FAMILIAR Y SEXUAL EN LOS CEMs A NIVEL NACIONAL</t>
    </r>
  </si>
  <si>
    <t>POBLACIÓN TOTAL</t>
  </si>
  <si>
    <t>Período : Enero - Agosto 2015 (Preliminar)</t>
  </si>
  <si>
    <t>Casos atendidos según meses y sexo</t>
  </si>
  <si>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</si>
  <si>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</si>
  <si>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</si>
  <si>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</si>
  <si>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</si>
  <si>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</si>
  <si>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</si>
  <si>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</si>
  <si>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</si>
  <si>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</si>
  <si>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</si>
  <si>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</si>
  <si>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</si>
  <si>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</si>
  <si>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</si>
  <si>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</si>
  <si>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</si>
  <si>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Casos atendidos según meses y condición</t>
  </si>
  <si>
    <t>Denuncias interpuestas por los ultimos hechos de violencia previa a la intervención del PNCVFS</t>
  </si>
  <si>
    <t>Nuevo</t>
  </si>
  <si>
    <t>Reincidente</t>
  </si>
  <si>
    <t>Continuador</t>
  </si>
  <si>
    <t>Víctima ha interpuesto denuncia?</t>
  </si>
  <si>
    <t>Cantidad</t>
  </si>
  <si>
    <t>Si</t>
  </si>
  <si>
    <t>No</t>
  </si>
  <si>
    <t>Sin información</t>
  </si>
  <si>
    <t>Casos atendidos según meses y grupo de edad</t>
  </si>
  <si>
    <t>Tipo de Violencia</t>
  </si>
  <si>
    <t>0-5
años</t>
  </si>
  <si>
    <t>6-11
años</t>
  </si>
  <si>
    <t>12-17
años</t>
  </si>
  <si>
    <t>18-25
años</t>
  </si>
  <si>
    <t>26-35
años</t>
  </si>
  <si>
    <t>36-45
años</t>
  </si>
  <si>
    <t>46-59
años</t>
  </si>
  <si>
    <t>60 +
años</t>
  </si>
  <si>
    <t>Niños y niñas</t>
  </si>
  <si>
    <t>Adolescentes</t>
  </si>
  <si>
    <t>Adultos</t>
  </si>
  <si>
    <t>Adultos mayores</t>
  </si>
  <si>
    <t>(1) Todos los cuadros están referidos a casos nuevos, reincidentes y continuadores.</t>
  </si>
  <si>
    <t>Casos atendidos por meses y tipo de violencia</t>
  </si>
  <si>
    <t>Casos Especiales:</t>
  </si>
  <si>
    <t>Psicológica</t>
  </si>
  <si>
    <t>Física</t>
  </si>
  <si>
    <t>Sexual</t>
  </si>
  <si>
    <t>Abandono (*)</t>
  </si>
  <si>
    <t>Violación sexual</t>
  </si>
  <si>
    <t>Trata con fines de explotación sexual</t>
  </si>
  <si>
    <t>0-17 años</t>
  </si>
  <si>
    <t>18-59 años</t>
  </si>
  <si>
    <t>60 + años</t>
  </si>
  <si>
    <r>
      <rPr>
        <sz val="8"/>
        <rFont val="Arial"/>
        <family val="2"/>
      </rPr>
      <t>(*) Acciones u omisiones cometidas permanentemente por parte de una persona responsable o ciudadora que genera daños físicos y/o psicológicos inminentes en algún niño, niña, adolescente, persona adulta mayor o persona con discapacidad.</t>
    </r>
    <r>
      <rPr>
        <sz val="10"/>
        <rFont val="Arial"/>
        <family val="2"/>
      </rPr>
      <t xml:space="preserve"> </t>
    </r>
  </si>
  <si>
    <t>Casos atendidos según grupo de edad y tipo de violencia</t>
  </si>
  <si>
    <t>Personas adultas</t>
  </si>
  <si>
    <t>Personas adultas mayores</t>
  </si>
  <si>
    <t>Casos atendidos según tipo de violencia y estado de la presunta persona agresora en la última agresión</t>
  </si>
  <si>
    <t>Sobrio</t>
  </si>
  <si>
    <t xml:space="preserve"> Efectos de Alcohol</t>
  </si>
  <si>
    <t>Efectos de Drogas</t>
  </si>
  <si>
    <t>Ambos (*)</t>
  </si>
  <si>
    <t>No especifica</t>
  </si>
  <si>
    <t>(**) Ambos: Incluye los casos donde el agresor se encontraba bajo los efectos de alcohol y drogas.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</si>
</sst>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29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7"/>
      <color indexed="9"/>
      <name val="Arial"/>
      <family val="2"/>
    </font>
    <font>
      <b/>
      <vertAlign val="superscript"/>
      <sz val="1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5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2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10"/>
      <color indexed="3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.5"/>
      <color indexed="8"/>
      <name val="Arial"/>
      <family val="0"/>
    </font>
    <font>
      <b/>
      <sz val="10"/>
      <color indexed="9"/>
      <name val="Arial Narrow"/>
      <family val="0"/>
    </font>
    <font>
      <b/>
      <sz val="10"/>
      <color indexed="8"/>
      <name val="Arial Narrow"/>
      <family val="0"/>
    </font>
    <font>
      <sz val="8.75"/>
      <color indexed="8"/>
      <name val="Arial"/>
      <family val="0"/>
    </font>
    <font>
      <sz val="10"/>
      <color indexed="8"/>
      <name val="Arial"/>
      <family val="0"/>
    </font>
    <font>
      <b/>
      <sz val="11.75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4"/>
      <color indexed="29"/>
      <name val="Calibri"/>
      <family val="0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10.5"/>
      <color indexed="63"/>
      <name val="Arial Narrow"/>
      <family val="0"/>
    </font>
    <font>
      <sz val="8"/>
      <color indexed="63"/>
      <name val="Calibri"/>
      <family val="0"/>
    </font>
    <font>
      <sz val="16"/>
      <color indexed="9"/>
      <name val="Arial"/>
      <family val="0"/>
    </font>
    <font>
      <b/>
      <sz val="16"/>
      <color indexed="9"/>
      <name val="Arial"/>
      <family val="0"/>
    </font>
    <font>
      <b/>
      <sz val="9"/>
      <color indexed="63"/>
      <name val="Arial Narrow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rgb="FFFF8080"/>
      <name val="Arial"/>
      <family val="2"/>
    </font>
    <font>
      <sz val="10"/>
      <color theme="0"/>
      <name val="Arial"/>
      <family val="2"/>
    </font>
    <font>
      <b/>
      <sz val="17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 val="single"/>
      <sz val="15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808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rgb="FF0033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69696"/>
      </left>
      <right/>
      <top style="medium">
        <color rgb="FF969696"/>
      </top>
      <bottom/>
    </border>
    <border>
      <left/>
      <right/>
      <top style="medium">
        <color rgb="FF969696"/>
      </top>
      <bottom/>
    </border>
    <border>
      <left style="medium">
        <color rgb="FF969696"/>
      </left>
      <right/>
      <top/>
      <bottom/>
    </border>
    <border>
      <left style="medium">
        <color rgb="FF969696"/>
      </left>
      <right/>
      <top/>
      <bottom style="medium">
        <color rgb="FF969696"/>
      </bottom>
    </border>
    <border>
      <left/>
      <right/>
      <top/>
      <bottom style="medium">
        <color rgb="FF969696"/>
      </bottom>
    </border>
    <border>
      <left/>
      <right/>
      <top/>
      <bottom style="thin">
        <color rgb="FF969696"/>
      </bottom>
    </border>
    <border>
      <left style="thin">
        <color rgb="FFFF8080"/>
      </left>
      <right style="thin">
        <color rgb="FFFF8080"/>
      </right>
      <top style="thin">
        <color rgb="FFFF8080"/>
      </top>
      <bottom/>
    </border>
    <border>
      <left/>
      <right/>
      <top style="thin">
        <color rgb="FFFF8080"/>
      </top>
      <bottom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/>
      <right/>
      <top/>
      <bottom style="medium">
        <color theme="0" tint="-0.24993999302387238"/>
      </bottom>
    </border>
    <border>
      <left style="thin">
        <color rgb="FFFF8080"/>
      </left>
      <right>
        <color indexed="63"/>
      </right>
      <top>
        <color indexed="63"/>
      </top>
      <bottom style="thin">
        <color rgb="FFFF8080"/>
      </bottom>
    </border>
    <border>
      <left/>
      <right style="thin">
        <color rgb="FFFF8080"/>
      </right>
      <top/>
      <bottom style="thin">
        <color rgb="FFFF8080"/>
      </bottom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</border>
    <border>
      <left style="thin">
        <color rgb="FF969696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 style="thin">
        <color rgb="FF969696"/>
      </right>
      <top>
        <color indexed="63"/>
      </top>
      <bottom style="thin">
        <color rgb="FF969696"/>
      </bottom>
    </border>
    <border>
      <left/>
      <right/>
      <top style="thin">
        <color rgb="FFFF8080"/>
      </top>
      <bottom style="thin">
        <color theme="0"/>
      </bottom>
    </border>
    <border>
      <left/>
      <right style="thin">
        <color rgb="FFFF8080"/>
      </right>
      <top style="thin">
        <color rgb="FFFF8080"/>
      </top>
      <bottom style="thin">
        <color theme="0"/>
      </bottom>
    </border>
    <border>
      <left/>
      <right/>
      <top/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FF8080"/>
      </right>
      <top style="thin">
        <color rgb="FFFF8080"/>
      </top>
      <bottom/>
    </border>
    <border>
      <left/>
      <right style="thin">
        <color rgb="FFFF8080"/>
      </right>
      <top/>
      <bottom/>
    </border>
    <border>
      <left style="thin">
        <color rgb="FFFF8080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rgb="FFFF8080"/>
      </right>
      <top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rgb="FFFF8080"/>
      </bottom>
    </border>
    <border>
      <left style="thin">
        <color rgb="FFFF8080"/>
      </left>
      <right style="thin">
        <color rgb="FFFF8080"/>
      </right>
      <top style="thin">
        <color theme="0"/>
      </top>
      <bottom style="thin">
        <color rgb="FFFF8080"/>
      </bottom>
    </border>
    <border>
      <left>
        <color indexed="63"/>
      </left>
      <right style="medium">
        <color theme="0" tint="-0.14993000030517578"/>
      </right>
      <top style="thin">
        <color rgb="FFFF8080"/>
      </top>
      <bottom/>
    </border>
    <border>
      <left>
        <color indexed="63"/>
      </left>
      <right style="medium">
        <color theme="0" tint="-0.14993000030517578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/>
    </border>
    <border>
      <left>
        <color indexed="63"/>
      </left>
      <right style="medium">
        <color theme="0" tint="-0.14993000030517578"/>
      </right>
      <top style="thin">
        <color theme="0" tint="-0.149959996342659"/>
      </top>
      <bottom/>
    </border>
    <border>
      <left/>
      <right/>
      <top style="thin">
        <color rgb="FF969696"/>
      </top>
      <bottom style="medium">
        <color rgb="FF969696"/>
      </bottom>
    </border>
    <border>
      <left/>
      <right style="medium">
        <color theme="0" tint="-0.24993999302387238"/>
      </right>
      <top style="thin">
        <color rgb="FF969696"/>
      </top>
      <bottom style="medium">
        <color rgb="FF969696"/>
      </bottom>
    </border>
  </borders>
  <cellStyleXfs count="6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61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centerContinuous" vertical="center" wrapText="1"/>
    </xf>
    <xf numFmtId="0" fontId="19" fillId="33" borderId="0" xfId="0" applyFont="1" applyFill="1" applyAlignment="1">
      <alignment horizontal="centerContinuous" vertical="center" wrapText="1"/>
    </xf>
    <xf numFmtId="0" fontId="19" fillId="33" borderId="0" xfId="0" applyFont="1" applyFill="1" applyAlignment="1">
      <alignment/>
    </xf>
    <xf numFmtId="0" fontId="20" fillId="33" borderId="0" xfId="52" applyFont="1" applyFill="1" applyAlignment="1">
      <alignment horizontal="centerContinuous" vertical="center"/>
      <protection/>
    </xf>
    <xf numFmtId="0" fontId="0" fillId="33" borderId="0" xfId="0" applyFont="1" applyFill="1" applyAlignment="1">
      <alignment horizontal="centerContinuous" vertical="center"/>
    </xf>
    <xf numFmtId="0" fontId="79" fillId="34" borderId="10" xfId="0" applyFont="1" applyFill="1" applyBorder="1" applyAlignment="1">
      <alignment horizontal="centerContinuous" vertical="center"/>
    </xf>
    <xf numFmtId="0" fontId="79" fillId="34" borderId="11" xfId="0" applyFont="1" applyFill="1" applyBorder="1" applyAlignment="1">
      <alignment horizontal="centerContinuous" vertical="center"/>
    </xf>
    <xf numFmtId="0" fontId="80" fillId="34" borderId="12" xfId="0" applyFont="1" applyFill="1" applyBorder="1" applyAlignment="1">
      <alignment horizontal="centerContinuous" vertical="center"/>
    </xf>
    <xf numFmtId="0" fontId="81" fillId="34" borderId="0" xfId="0" applyFont="1" applyFill="1" applyBorder="1" applyAlignment="1">
      <alignment horizontal="centerContinuous" vertical="center"/>
    </xf>
    <xf numFmtId="0" fontId="82" fillId="34" borderId="0" xfId="0" applyFont="1" applyFill="1" applyBorder="1" applyAlignment="1">
      <alignment horizontal="centerContinuous" vertical="center"/>
    </xf>
    <xf numFmtId="0" fontId="83" fillId="34" borderId="12" xfId="0" applyFont="1" applyFill="1" applyBorder="1" applyAlignment="1">
      <alignment horizontal="centerContinuous" vertical="center"/>
    </xf>
    <xf numFmtId="0" fontId="84" fillId="34" borderId="12" xfId="0" applyFont="1" applyFill="1" applyBorder="1" applyAlignment="1">
      <alignment horizontal="centerContinuous" vertical="center"/>
    </xf>
    <xf numFmtId="0" fontId="82" fillId="34" borderId="13" xfId="0" applyFont="1" applyFill="1" applyBorder="1" applyAlignment="1">
      <alignment horizontal="centerContinuous" vertical="center"/>
    </xf>
    <xf numFmtId="0" fontId="85" fillId="34" borderId="14" xfId="0" applyFont="1" applyFill="1" applyBorder="1" applyAlignment="1">
      <alignment horizontal="centerContinuous" vertical="center"/>
    </xf>
    <xf numFmtId="0" fontId="79" fillId="34" borderId="14" xfId="0" applyFont="1" applyFill="1" applyBorder="1" applyAlignment="1">
      <alignment horizontal="centerContinuous" vertical="center"/>
    </xf>
    <xf numFmtId="0" fontId="86" fillId="33" borderId="15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87" fillId="35" borderId="16" xfId="0" applyFont="1" applyFill="1" applyBorder="1" applyAlignment="1">
      <alignment horizontal="left" vertical="center"/>
    </xf>
    <xf numFmtId="0" fontId="87" fillId="35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left" vertical="center"/>
    </xf>
    <xf numFmtId="3" fontId="31" fillId="33" borderId="17" xfId="0" applyNumberFormat="1" applyFont="1" applyFill="1" applyBorder="1" applyAlignment="1">
      <alignment horizontal="center" vertical="center"/>
    </xf>
    <xf numFmtId="3" fontId="32" fillId="33" borderId="1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1" fillId="36" borderId="0" xfId="0" applyFont="1" applyFill="1" applyBorder="1" applyAlignment="1">
      <alignment horizontal="left" vertical="center"/>
    </xf>
    <xf numFmtId="3" fontId="31" fillId="36" borderId="0" xfId="0" applyNumberFormat="1" applyFont="1" applyFill="1" applyBorder="1" applyAlignment="1">
      <alignment horizontal="center" vertical="center"/>
    </xf>
    <xf numFmtId="3" fontId="32" fillId="36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 vertical="center"/>
    </xf>
    <xf numFmtId="3" fontId="31" fillId="33" borderId="0" xfId="0" applyNumberFormat="1" applyFont="1" applyFill="1" applyBorder="1" applyAlignment="1">
      <alignment horizontal="center" vertical="center"/>
    </xf>
    <xf numFmtId="3" fontId="32" fillId="33" borderId="0" xfId="0" applyNumberFormat="1" applyFont="1" applyFill="1" applyBorder="1" applyAlignment="1">
      <alignment horizontal="center" vertical="center"/>
    </xf>
    <xf numFmtId="0" fontId="87" fillId="34" borderId="18" xfId="0" applyFont="1" applyFill="1" applyBorder="1" applyAlignment="1">
      <alignment horizontal="left" vertical="center"/>
    </xf>
    <xf numFmtId="3" fontId="87" fillId="34" borderId="18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1" fillId="33" borderId="19" xfId="0" applyFont="1" applyFill="1" applyBorder="1" applyAlignment="1">
      <alignment vertical="center"/>
    </xf>
    <xf numFmtId="9" fontId="31" fillId="33" borderId="19" xfId="54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86" fillId="33" borderId="15" xfId="0" applyFont="1" applyFill="1" applyBorder="1" applyAlignment="1">
      <alignment/>
    </xf>
    <xf numFmtId="0" fontId="86" fillId="33" borderId="0" xfId="0" applyFont="1" applyFill="1" applyBorder="1" applyAlignment="1">
      <alignment horizontal="left"/>
    </xf>
    <xf numFmtId="0" fontId="88" fillId="35" borderId="16" xfId="0" applyFont="1" applyFill="1" applyBorder="1" applyAlignment="1">
      <alignment horizontal="center" vertical="center"/>
    </xf>
    <xf numFmtId="0" fontId="85" fillId="35" borderId="20" xfId="0" applyFont="1" applyFill="1" applyBorder="1" applyAlignment="1">
      <alignment horizontal="left" vertical="center" wrapText="1"/>
    </xf>
    <xf numFmtId="0" fontId="85" fillId="35" borderId="21" xfId="0" applyFont="1" applyFill="1" applyBorder="1" applyAlignment="1">
      <alignment horizontal="left" vertical="center" wrapText="1"/>
    </xf>
    <xf numFmtId="0" fontId="87" fillId="35" borderId="22" xfId="0" applyFont="1" applyFill="1" applyBorder="1" applyAlignment="1">
      <alignment horizontal="center" vertical="center"/>
    </xf>
    <xf numFmtId="0" fontId="85" fillId="37" borderId="0" xfId="0" applyFont="1" applyFill="1" applyBorder="1" applyAlignment="1">
      <alignment horizontal="left" vertical="center"/>
    </xf>
    <xf numFmtId="9" fontId="31" fillId="33" borderId="0" xfId="54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left" vertical="center"/>
    </xf>
    <xf numFmtId="9" fontId="31" fillId="36" borderId="0" xfId="54" applyFont="1" applyFill="1" applyBorder="1" applyAlignment="1">
      <alignment horizontal="center" vertical="center"/>
    </xf>
    <xf numFmtId="0" fontId="87" fillId="34" borderId="23" xfId="0" applyFont="1" applyFill="1" applyBorder="1" applyAlignment="1">
      <alignment horizontal="left" vertical="center"/>
    </xf>
    <xf numFmtId="0" fontId="87" fillId="34" borderId="24" xfId="0" applyFont="1" applyFill="1" applyBorder="1" applyAlignment="1">
      <alignment horizontal="left" vertical="center"/>
    </xf>
    <xf numFmtId="9" fontId="87" fillId="34" borderId="18" xfId="54" applyFont="1" applyFill="1" applyBorder="1" applyAlignment="1">
      <alignment horizontal="center" vertical="center"/>
    </xf>
    <xf numFmtId="3" fontId="20" fillId="37" borderId="0" xfId="0" applyNumberFormat="1" applyFont="1" applyFill="1" applyBorder="1" applyAlignment="1">
      <alignment horizontal="center" vertical="center"/>
    </xf>
    <xf numFmtId="3" fontId="0" fillId="37" borderId="0" xfId="0" applyNumberForma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0" fillId="33" borderId="0" xfId="54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vertical="center"/>
    </xf>
    <xf numFmtId="9" fontId="20" fillId="33" borderId="19" xfId="54" applyFont="1" applyFill="1" applyBorder="1" applyAlignment="1">
      <alignment horizontal="center" vertical="center"/>
    </xf>
    <xf numFmtId="0" fontId="85" fillId="35" borderId="17" xfId="0" applyFont="1" applyFill="1" applyBorder="1" applyAlignment="1">
      <alignment vertical="center" wrapText="1"/>
    </xf>
    <xf numFmtId="0" fontId="85" fillId="35" borderId="17" xfId="0" applyFont="1" applyFill="1" applyBorder="1" applyAlignment="1">
      <alignment vertical="center"/>
    </xf>
    <xf numFmtId="0" fontId="85" fillId="35" borderId="25" xfId="0" applyFont="1" applyFill="1" applyBorder="1" applyAlignment="1">
      <alignment horizontal="center" vertical="center" wrapText="1"/>
    </xf>
    <xf numFmtId="0" fontId="85" fillId="35" borderId="2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left" vertical="center"/>
    </xf>
    <xf numFmtId="3" fontId="20" fillId="33" borderId="17" xfId="0" applyNumberFormat="1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3" fontId="0" fillId="33" borderId="0" xfId="0" applyNumberFormat="1" applyFill="1" applyBorder="1" applyAlignment="1">
      <alignment horizontal="center" vertical="center"/>
    </xf>
    <xf numFmtId="9" fontId="0" fillId="33" borderId="0" xfId="54" applyFont="1" applyFill="1" applyBorder="1" applyAlignment="1">
      <alignment horizontal="center" vertical="center"/>
    </xf>
    <xf numFmtId="0" fontId="20" fillId="36" borderId="27" xfId="0" applyFont="1" applyFill="1" applyBorder="1" applyAlignment="1">
      <alignment horizontal="left" vertical="center"/>
    </xf>
    <xf numFmtId="3" fontId="20" fillId="36" borderId="27" xfId="0" applyNumberFormat="1" applyFont="1" applyFill="1" applyBorder="1" applyAlignment="1">
      <alignment horizontal="center" vertical="center"/>
    </xf>
    <xf numFmtId="3" fontId="0" fillId="36" borderId="27" xfId="0" applyNumberForma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left" vertical="center"/>
    </xf>
    <xf numFmtId="0" fontId="89" fillId="33" borderId="0" xfId="0" applyFont="1" applyFill="1" applyBorder="1" applyAlignment="1">
      <alignment horizontal="center" vertical="center"/>
    </xf>
    <xf numFmtId="3" fontId="89" fillId="33" borderId="0" xfId="0" applyNumberFormat="1" applyFont="1" applyFill="1" applyBorder="1" applyAlignment="1">
      <alignment horizontal="center" vertical="center"/>
    </xf>
    <xf numFmtId="9" fontId="79" fillId="33" borderId="0" xfId="54" applyFont="1" applyFill="1" applyBorder="1" applyAlignment="1">
      <alignment horizontal="center" vertical="center"/>
    </xf>
    <xf numFmtId="0" fontId="0" fillId="33" borderId="28" xfId="0" applyFill="1" applyBorder="1" applyAlignment="1">
      <alignment horizontal="left" vertical="center"/>
    </xf>
    <xf numFmtId="0" fontId="0" fillId="33" borderId="28" xfId="0" applyFill="1" applyBorder="1" applyAlignment="1">
      <alignment horizontal="center" vertical="center"/>
    </xf>
    <xf numFmtId="3" fontId="0" fillId="33" borderId="29" xfId="0" applyNumberFormat="1" applyFill="1" applyBorder="1" applyAlignment="1">
      <alignment horizontal="center" vertical="center"/>
    </xf>
    <xf numFmtId="9" fontId="0" fillId="33" borderId="30" xfId="54" applyFont="1" applyFill="1" applyBorder="1" applyAlignment="1">
      <alignment horizontal="center" vertical="center"/>
    </xf>
    <xf numFmtId="0" fontId="0" fillId="33" borderId="31" xfId="0" applyFill="1" applyBorder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9" fontId="0" fillId="33" borderId="33" xfId="54" applyFont="1" applyFill="1" applyBorder="1" applyAlignment="1">
      <alignment horizontal="center" vertical="center"/>
    </xf>
    <xf numFmtId="0" fontId="85" fillId="34" borderId="18" xfId="0" applyFont="1" applyFill="1" applyBorder="1" applyAlignment="1">
      <alignment horizontal="left" vertical="center"/>
    </xf>
    <xf numFmtId="3" fontId="85" fillId="34" borderId="18" xfId="0" applyNumberFormat="1" applyFont="1" applyFill="1" applyBorder="1" applyAlignment="1">
      <alignment horizontal="center" vertical="center"/>
    </xf>
    <xf numFmtId="0" fontId="35" fillId="33" borderId="0" xfId="0" applyFont="1" applyFill="1" applyAlignment="1" applyProtection="1">
      <alignment/>
      <protection/>
    </xf>
    <xf numFmtId="3" fontId="0" fillId="33" borderId="0" xfId="0" applyNumberFormat="1" applyFill="1" applyAlignment="1">
      <alignment/>
    </xf>
    <xf numFmtId="0" fontId="27" fillId="33" borderId="0" xfId="0" applyFont="1" applyFill="1" applyAlignment="1">
      <alignment horizontal="center"/>
    </xf>
    <xf numFmtId="0" fontId="85" fillId="35" borderId="17" xfId="0" applyFont="1" applyFill="1" applyBorder="1" applyAlignment="1">
      <alignment horizontal="center" vertical="center"/>
    </xf>
    <xf numFmtId="0" fontId="85" fillId="35" borderId="34" xfId="0" applyFont="1" applyFill="1" applyBorder="1" applyAlignment="1">
      <alignment horizontal="center" vertical="center"/>
    </xf>
    <xf numFmtId="0" fontId="85" fillId="35" borderId="17" xfId="0" applyFont="1" applyFill="1" applyBorder="1" applyAlignment="1">
      <alignment horizontal="left" vertical="center"/>
    </xf>
    <xf numFmtId="0" fontId="85" fillId="35" borderId="35" xfId="0" applyFont="1" applyFill="1" applyBorder="1" applyAlignment="1">
      <alignment horizontal="center" vertical="center" wrapText="1"/>
    </xf>
    <xf numFmtId="0" fontId="85" fillId="35" borderId="36" xfId="0" applyFont="1" applyFill="1" applyBorder="1" applyAlignment="1">
      <alignment horizontal="center" vertical="center" wrapText="1"/>
    </xf>
    <xf numFmtId="0" fontId="85" fillId="35" borderId="37" xfId="0" applyFont="1" applyFill="1" applyBorder="1" applyAlignment="1">
      <alignment horizontal="center" vertical="center" wrapText="1"/>
    </xf>
    <xf numFmtId="0" fontId="85" fillId="35" borderId="38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/>
    </xf>
    <xf numFmtId="0" fontId="85" fillId="35" borderId="35" xfId="0" applyFont="1" applyFill="1" applyBorder="1" applyAlignment="1">
      <alignment horizontal="center" vertical="center"/>
    </xf>
    <xf numFmtId="0" fontId="85" fillId="35" borderId="39" xfId="0" applyFont="1" applyFill="1" applyBorder="1" applyAlignment="1">
      <alignment horizontal="left" vertical="center"/>
    </xf>
    <xf numFmtId="0" fontId="85" fillId="35" borderId="21" xfId="0" applyFont="1" applyFill="1" applyBorder="1" applyAlignment="1">
      <alignment horizontal="center" vertical="center" wrapText="1"/>
    </xf>
    <xf numFmtId="0" fontId="85" fillId="35" borderId="20" xfId="0" applyFont="1" applyFill="1" applyBorder="1" applyAlignment="1">
      <alignment horizontal="center" vertical="center" wrapText="1"/>
    </xf>
    <xf numFmtId="0" fontId="85" fillId="35" borderId="4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justify" vertical="center"/>
    </xf>
    <xf numFmtId="3" fontId="0" fillId="33" borderId="0" xfId="0" applyNumberFormat="1" applyFill="1" applyAlignment="1">
      <alignment horizontal="left"/>
    </xf>
    <xf numFmtId="0" fontId="20" fillId="33" borderId="17" xfId="0" applyFont="1" applyFill="1" applyBorder="1" applyAlignment="1">
      <alignment horizontal="justify" vertical="center"/>
    </xf>
    <xf numFmtId="3" fontId="20" fillId="33" borderId="41" xfId="0" applyNumberFormat="1" applyFont="1" applyFill="1" applyBorder="1" applyAlignment="1">
      <alignment horizontal="center" vertical="center"/>
    </xf>
    <xf numFmtId="3" fontId="0" fillId="33" borderId="41" xfId="0" applyNumberFormat="1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3" fontId="20" fillId="36" borderId="42" xfId="0" applyNumberFormat="1" applyFont="1" applyFill="1" applyBorder="1" applyAlignment="1">
      <alignment horizontal="center" vertical="center"/>
    </xf>
    <xf numFmtId="3" fontId="0" fillId="36" borderId="42" xfId="0" applyNumberFormat="1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justify" vertical="center"/>
    </xf>
    <xf numFmtId="3" fontId="20" fillId="33" borderId="43" xfId="0" applyNumberFormat="1" applyFont="1" applyFill="1" applyBorder="1" applyAlignment="1">
      <alignment horizontal="center" vertical="center"/>
    </xf>
    <xf numFmtId="3" fontId="0" fillId="33" borderId="43" xfId="0" applyNumberFormat="1" applyFill="1" applyBorder="1" applyAlignment="1">
      <alignment horizontal="center" vertical="center"/>
    </xf>
    <xf numFmtId="3" fontId="20" fillId="33" borderId="44" xfId="0" applyNumberFormat="1" applyFont="1" applyFill="1" applyBorder="1" applyAlignment="1">
      <alignment horizontal="center" vertical="center"/>
    </xf>
    <xf numFmtId="3" fontId="0" fillId="33" borderId="4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85" fillId="34" borderId="18" xfId="0" applyFont="1" applyFill="1" applyBorder="1" applyAlignment="1">
      <alignment horizontal="justify" vertical="center"/>
    </xf>
    <xf numFmtId="0" fontId="20" fillId="33" borderId="45" xfId="0" applyFont="1" applyFill="1" applyBorder="1" applyAlignment="1">
      <alignment horizontal="left" vertical="center"/>
    </xf>
    <xf numFmtId="9" fontId="20" fillId="33" borderId="45" xfId="54" applyFont="1" applyFill="1" applyBorder="1" applyAlignment="1">
      <alignment horizontal="center" vertical="center"/>
    </xf>
    <xf numFmtId="9" fontId="20" fillId="33" borderId="46" xfId="54" applyFont="1" applyFill="1" applyBorder="1" applyAlignment="1">
      <alignment horizontal="center" vertical="center"/>
    </xf>
    <xf numFmtId="0" fontId="0" fillId="33" borderId="0" xfId="0" applyFont="1" applyFill="1" applyAlignment="1">
      <alignment horizontal="justify" vertical="center" wrapText="1"/>
    </xf>
    <xf numFmtId="0" fontId="86" fillId="33" borderId="0" xfId="0" applyFont="1" applyFill="1" applyBorder="1" applyAlignment="1">
      <alignment horizontal="left"/>
    </xf>
    <xf numFmtId="0" fontId="37" fillId="33" borderId="15" xfId="0" applyFont="1" applyFill="1" applyBorder="1" applyAlignment="1">
      <alignment horizontal="left"/>
    </xf>
    <xf numFmtId="0" fontId="85" fillId="35" borderId="16" xfId="0" applyFont="1" applyFill="1" applyBorder="1" applyAlignment="1">
      <alignment vertical="center" wrapText="1"/>
    </xf>
    <xf numFmtId="0" fontId="85" fillId="35" borderId="22" xfId="0" applyFont="1" applyFill="1" applyBorder="1" applyAlignment="1">
      <alignment vertical="center"/>
    </xf>
    <xf numFmtId="0" fontId="38" fillId="33" borderId="0" xfId="0" applyFont="1" applyFill="1" applyAlignment="1">
      <alignment horizontal="center" vertical="center" wrapText="1"/>
    </xf>
    <xf numFmtId="3" fontId="0" fillId="37" borderId="0" xfId="0" applyNumberFormat="1" applyFill="1" applyBorder="1" applyAlignment="1">
      <alignment horizontal="center"/>
    </xf>
    <xf numFmtId="0" fontId="20" fillId="36" borderId="0" xfId="0" applyFont="1" applyFill="1" applyBorder="1" applyAlignment="1">
      <alignment horizontal="justify" vertical="center"/>
    </xf>
    <xf numFmtId="3" fontId="20" fillId="36" borderId="0" xfId="0" applyNumberFormat="1" applyFont="1" applyFill="1" applyBorder="1" applyAlignment="1">
      <alignment horizontal="center" vertical="center"/>
    </xf>
    <xf numFmtId="3" fontId="0" fillId="36" borderId="0" xfId="0" applyNumberFormat="1" applyFill="1" applyBorder="1" applyAlignment="1">
      <alignment horizontal="center" vertical="center"/>
    </xf>
    <xf numFmtId="3" fontId="0" fillId="37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right"/>
    </xf>
    <xf numFmtId="0" fontId="85" fillId="35" borderId="22" xfId="0" applyFont="1" applyFill="1" applyBorder="1" applyAlignment="1">
      <alignment horizontal="center" vertical="center" wrapText="1"/>
    </xf>
    <xf numFmtId="0" fontId="85" fillId="35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/>
    </xf>
    <xf numFmtId="0" fontId="20" fillId="33" borderId="15" xfId="0" applyFont="1" applyFill="1" applyBorder="1" applyAlignment="1">
      <alignment horizontal="justify" vertical="center"/>
    </xf>
    <xf numFmtId="3" fontId="20" fillId="33" borderId="15" xfId="0" applyNumberFormat="1" applyFont="1" applyFill="1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irectorio CEMs - agos - 2009 - UGTA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atendidos según meses</a:t>
            </a:r>
          </a:p>
        </c:rich>
      </c:tx>
      <c:layout>
        <c:manualLayout>
          <c:xMode val="factor"/>
          <c:yMode val="factor"/>
          <c:x val="0.061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85"/>
          <c:w val="0.938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Estadísticas!$C$19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Estadísticas!$A$20:$A$31</c:f>
              <c:strCache/>
            </c:strRef>
          </c:cat>
          <c:val>
            <c:numRef>
              <c:f>Estadísticas!$C$20:$C$31</c:f>
              <c:numCache/>
            </c:numRef>
          </c:val>
        </c:ser>
        <c:ser>
          <c:idx val="1"/>
          <c:order val="1"/>
          <c:tx>
            <c:strRef>
              <c:f>Estadísticas!$D$19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Estadísticas!$A$20:$A$31</c:f>
              <c:strCache/>
            </c:strRef>
          </c:cat>
          <c:val>
            <c:numRef>
              <c:f>Estadísticas!$D$20:$D$31</c:f>
              <c:numCache/>
            </c:numRef>
          </c:val>
        </c:ser>
        <c:overlap val="100"/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0625"/>
          <c:w val="0.43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atendidos según sexo</a:t>
            </a:r>
          </a:p>
        </c:rich>
      </c:tx>
      <c:layout>
        <c:manualLayout>
          <c:xMode val="factor"/>
          <c:yMode val="factor"/>
          <c:x val="0.06875"/>
          <c:y val="-0.010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805"/>
          <c:w val="0.562"/>
          <c:h val="0.5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D9D9D9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(Estadísticas!$C$19,Estadísticas!$D$19)</c:f>
              <c:strCache/>
            </c:strRef>
          </c:cat>
          <c:val>
            <c:numRef>
              <c:f>(Estadísticas!$C$32,Estadísticas!$D$32)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5"/>
          <c:w val="0.763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rgbClr val="D9D9D9"/>
              </a:fgClr>
              <a:bgClr>
                <a:srgbClr val="969696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Estadísticas!$M$59:$M$62</c:f>
              <c:strCache/>
            </c:strRef>
          </c:cat>
          <c:val>
            <c:numRef>
              <c:f>Estadísticas!$N$59:$N$62</c:f>
              <c:numCache/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0"/>
        <c:lblOffset val="100"/>
        <c:tickLblSkip val="1"/>
        <c:noMultiLvlLbl val="0"/>
      </c:catAx>
      <c:valAx>
        <c:axId val="4164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1"/>
          <c:w val="0.9645"/>
          <c:h val="0.973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rgbClr val="7F7F7F"/>
              </a:fgClr>
              <a:bgClr>
                <a:srgbClr val="FFFFFF"/>
              </a:bgClr>
            </a:patt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Estadísticas!$G$39:$G$41</c:f>
              <c:strCache/>
            </c:strRef>
          </c:cat>
          <c:val>
            <c:numRef>
              <c:f>Estadísticas!$I$39:$I$41</c:f>
              <c:numCache/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923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325"/>
          <c:w val="0.973"/>
          <c:h val="0.8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Estadísticas!$L$105</c:f>
              <c:strCache>
                <c:ptCount val="1"/>
                <c:pt idx="0">
                  <c:v>Psicológica</c:v>
                </c:pt>
              </c:strCache>
            </c:strRef>
          </c:tx>
          <c:spPr>
            <a:pattFill prst="wdUpDiag">
              <a:fgClr>
                <a:srgbClr val="7F7F7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Estadísticas!$M$104:$P$104</c:f>
              <c:strCache/>
            </c:strRef>
          </c:cat>
          <c:val>
            <c:numRef>
              <c:f>Estadísticas!$M$105:$P$105</c:f>
              <c:numCache/>
            </c:numRef>
          </c:val>
        </c:ser>
        <c:ser>
          <c:idx val="1"/>
          <c:order val="1"/>
          <c:tx>
            <c:strRef>
              <c:f>Estadísticas!$L$106</c:f>
              <c:strCache>
                <c:ptCount val="1"/>
                <c:pt idx="0">
                  <c:v>Física</c:v>
                </c:pt>
              </c:strCache>
            </c:strRef>
          </c:tx>
          <c:spPr>
            <a:pattFill prst="pct80">
              <a:fgClr>
                <a:srgbClr val="FF808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Estadísticas!$M$104:$P$104</c:f>
              <c:strCache/>
            </c:strRef>
          </c:cat>
          <c:val>
            <c:numRef>
              <c:f>Estadísticas!$M$106:$P$106</c:f>
              <c:numCache/>
            </c:numRef>
          </c:val>
        </c:ser>
        <c:ser>
          <c:idx val="2"/>
          <c:order val="2"/>
          <c:tx>
            <c:strRef>
              <c:f>Estadísticas!$L$107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Estadísticas!$M$104:$P$104</c:f>
              <c:strCache/>
            </c:strRef>
          </c:cat>
          <c:val>
            <c:numRef>
              <c:f>Estadísticas!$M$107:$P$107</c:f>
              <c:numCache/>
            </c:numRef>
          </c:val>
        </c:ser>
        <c:overlap val="100"/>
        <c:axId val="23753972"/>
        <c:axId val="12459157"/>
      </c:barChart>
      <c:catAx>
        <c:axId val="23753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b"/>
        <c:delete val="1"/>
        <c:majorTickMark val="out"/>
        <c:minorTickMark val="none"/>
        <c:tickLblPos val="nextTo"/>
        <c:crossAx val="23753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5"/>
          <c:y val="0.92175"/>
          <c:w val="0.4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0.27825</cdr:y>
    </cdr:from>
    <cdr:to>
      <cdr:x>0.096</cdr:x>
      <cdr:y>0.27825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3375" y="8001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0.74425</cdr:x>
      <cdr:y>0.547</cdr:y>
    </cdr:from>
    <cdr:to>
      <cdr:x>0.74425</cdr:x>
      <cdr:y>0.547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28900" y="1581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0.0705</cdr:x>
      <cdr:y>0.25225</cdr:y>
    </cdr:from>
    <cdr:to>
      <cdr:x>0.22125</cdr:x>
      <cdr:y>0.498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7650" y="723900"/>
          <a:ext cx="533400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0.8505</cdr:x>
      <cdr:y>0.673</cdr:y>
    </cdr:from>
    <cdr:to>
      <cdr:x>0.9875</cdr:x>
      <cdr:y>0.93675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09900" y="1952625"/>
          <a:ext cx="485775" cy="762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0.1105</cdr:y>
    </cdr:from>
    <cdr:to>
      <cdr:x>0.49125</cdr:x>
      <cdr:y>0.202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685925" y="342900"/>
          <a:ext cx="314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8080"/>
              </a:solidFill>
            </a:rPr>
            <a:t>5%</a:t>
          </a:r>
        </a:p>
      </cdr:txBody>
    </cdr:sp>
  </cdr:relSizeAnchor>
  <cdr:relSizeAnchor xmlns:cdr="http://schemas.openxmlformats.org/drawingml/2006/chartDrawing">
    <cdr:from>
      <cdr:x>0.89575</cdr:x>
      <cdr:y>0.34125</cdr:y>
    </cdr:from>
    <cdr:to>
      <cdr:x>0.97275</cdr:x>
      <cdr:y>0.434</cdr:y>
    </cdr:to>
    <cdr:sp>
      <cdr:nvSpPr>
        <cdr:cNvPr id="2" name="1 CuadroTexto"/>
        <cdr:cNvSpPr txBox="1">
          <a:spLocks noChangeArrowheads="1"/>
        </cdr:cNvSpPr>
      </cdr:nvSpPr>
      <cdr:spPr>
        <a:xfrm>
          <a:off x="3648075" y="1076325"/>
          <a:ext cx="314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8080"/>
              </a:solidFill>
            </a:rPr>
            <a:t>62%</a:t>
          </a:r>
        </a:p>
      </cdr:txBody>
    </cdr:sp>
  </cdr:relSizeAnchor>
  <cdr:relSizeAnchor xmlns:cdr="http://schemas.openxmlformats.org/drawingml/2006/chartDrawing">
    <cdr:from>
      <cdr:x>0.47525</cdr:x>
      <cdr:y>0.56875</cdr:y>
    </cdr:from>
    <cdr:to>
      <cdr:x>0.55175</cdr:x>
      <cdr:y>0.66025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1933575" y="1790700"/>
          <a:ext cx="314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8080"/>
              </a:solidFill>
            </a:rPr>
            <a:t>14%</a:t>
          </a:r>
        </a:p>
      </cdr:txBody>
    </cdr:sp>
  </cdr:relSizeAnchor>
  <cdr:relSizeAnchor xmlns:cdr="http://schemas.openxmlformats.org/drawingml/2006/chartDrawing">
    <cdr:from>
      <cdr:x>0.5175</cdr:x>
      <cdr:y>0.80225</cdr:y>
    </cdr:from>
    <cdr:to>
      <cdr:x>0.59425</cdr:x>
      <cdr:y>0.895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105025" y="2533650"/>
          <a:ext cx="314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8080"/>
              </a:solidFill>
            </a:rPr>
            <a:t>20%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17</xdr:row>
      <xdr:rowOff>19050</xdr:rowOff>
    </xdr:from>
    <xdr:to>
      <xdr:col>10</xdr:col>
      <xdr:colOff>609600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609975" y="2114550"/>
        <a:ext cx="45529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647700</xdr:colOff>
      <xdr:row>17</xdr:row>
      <xdr:rowOff>28575</xdr:rowOff>
    </xdr:from>
    <xdr:to>
      <xdr:col>15</xdr:col>
      <xdr:colOff>619125</xdr:colOff>
      <xdr:row>33</xdr:row>
      <xdr:rowOff>266700</xdr:rowOff>
    </xdr:to>
    <xdr:graphicFrame>
      <xdr:nvGraphicFramePr>
        <xdr:cNvPr id="2" name="Chart 2"/>
        <xdr:cNvGraphicFramePr/>
      </xdr:nvGraphicFramePr>
      <xdr:xfrm>
        <a:off x="8201025" y="2124075"/>
        <a:ext cx="35433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55</xdr:row>
      <xdr:rowOff>38100</xdr:rowOff>
    </xdr:from>
    <xdr:to>
      <xdr:col>15</xdr:col>
      <xdr:colOff>542925</xdr:colOff>
      <xdr:row>73</xdr:row>
      <xdr:rowOff>66675</xdr:rowOff>
    </xdr:to>
    <xdr:graphicFrame>
      <xdr:nvGraphicFramePr>
        <xdr:cNvPr id="3" name="Chart 5"/>
        <xdr:cNvGraphicFramePr/>
      </xdr:nvGraphicFramePr>
      <xdr:xfrm>
        <a:off x="7591425" y="8905875"/>
        <a:ext cx="40767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6</xdr:row>
      <xdr:rowOff>0</xdr:rowOff>
    </xdr:to>
    <xdr:pic>
      <xdr:nvPicPr>
        <xdr:cNvPr id="4" name="16 Imagen" descr="logoMIMP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962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37</xdr:row>
      <xdr:rowOff>57150</xdr:rowOff>
    </xdr:from>
    <xdr:to>
      <xdr:col>15</xdr:col>
      <xdr:colOff>590550</xdr:colOff>
      <xdr:row>52</xdr:row>
      <xdr:rowOff>66675</xdr:rowOff>
    </xdr:to>
    <xdr:graphicFrame>
      <xdr:nvGraphicFramePr>
        <xdr:cNvPr id="5" name="Gráfico 3"/>
        <xdr:cNvGraphicFramePr/>
      </xdr:nvGraphicFramePr>
      <xdr:xfrm>
        <a:off x="7715250" y="5486400"/>
        <a:ext cx="40005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304800</xdr:colOff>
      <xdr:row>97</xdr:row>
      <xdr:rowOff>190500</xdr:rowOff>
    </xdr:from>
    <xdr:to>
      <xdr:col>15</xdr:col>
      <xdr:colOff>704850</xdr:colOff>
      <xdr:row>98</xdr:row>
      <xdr:rowOff>171450</xdr:rowOff>
    </xdr:to>
    <xdr:sp>
      <xdr:nvSpPr>
        <xdr:cNvPr id="6" name="Rectángulo 6"/>
        <xdr:cNvSpPr>
          <a:spLocks/>
        </xdr:cNvSpPr>
      </xdr:nvSpPr>
      <xdr:spPr>
        <a:xfrm>
          <a:off x="2066925" y="16240125"/>
          <a:ext cx="9763125" cy="590550"/>
        </a:xfrm>
        <a:prstGeom prst="rect">
          <a:avLst/>
        </a:prstGeom>
        <a:solidFill>
          <a:srgbClr val="969696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Los casos de</a:t>
          </a: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VIOLACIÓN SEXUAL </a:t>
          </a: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tienen mayor incidencia en las siguientes regiones: Lima 590 casos, Junín 143 casos, La Libertad 125 casos, Arequipa 115 casos, Cusco 100 casos </a:t>
          </a:r>
        </a:p>
      </xdr:txBody>
    </xdr:sp>
    <xdr:clientData/>
  </xdr:twoCellAnchor>
  <xdr:twoCellAnchor>
    <xdr:from>
      <xdr:col>10</xdr:col>
      <xdr:colOff>171450</xdr:colOff>
      <xdr:row>102</xdr:row>
      <xdr:rowOff>28575</xdr:rowOff>
    </xdr:from>
    <xdr:to>
      <xdr:col>16</xdr:col>
      <xdr:colOff>28575</xdr:colOff>
      <xdr:row>109</xdr:row>
      <xdr:rowOff>9525</xdr:rowOff>
    </xdr:to>
    <xdr:graphicFrame>
      <xdr:nvGraphicFramePr>
        <xdr:cNvPr id="7" name="Gráfico 5"/>
        <xdr:cNvGraphicFramePr/>
      </xdr:nvGraphicFramePr>
      <xdr:xfrm>
        <a:off x="7724775" y="17325975"/>
        <a:ext cx="41433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II.%20Casos%20de%20VFS,%20seg&#250;n%20grupo%20de%20edad\2.1%20%20Casos%20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admin\CONFIG~1\Temp\NUEVO%20CONSOLIDADO%20LINEA%20100%20EN%20ACCION%202012-tablamaestr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BRE&#209;A%20Y%20OT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BRE&#209;A%20Y%20OT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s\AppData\Local\Temp\NUEVO%20CONSOLIDADO%20LINEA%20100%20EN%20ACCION%202012-tablamaestra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diaz.PNCVFS\Downloads\ESTAD&#205;STICAS%202012\CAI%20-%20Casos%20y%20Atenciones%202011%20DICIEMBR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diaz.PNCVFS\Downloads\ESTAD&#205;STICAS%202012\CAI%20-%20Casos%20y%20Atenciones%202011%20DICIEMBR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~1.PNC\AppData\Local\Temp\CAI%20CARMEN%20DE%20LA%20LEGUA%202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CARMEN%20DE%20LA%20LEGUA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</sheetNames>
    <sheetDataSet>
      <sheetData sheetId="0">
        <row r="19">
          <cell r="C19" t="str">
            <v>Femenino</v>
          </cell>
          <cell r="D19" t="str">
            <v>Masculino</v>
          </cell>
        </row>
        <row r="20">
          <cell r="A20" t="str">
            <v>Ene</v>
          </cell>
          <cell r="C20">
            <v>4086</v>
          </cell>
          <cell r="D20">
            <v>635</v>
          </cell>
        </row>
        <row r="21">
          <cell r="A21" t="str">
            <v>Feb</v>
          </cell>
          <cell r="C21">
            <v>4037</v>
          </cell>
          <cell r="D21">
            <v>753</v>
          </cell>
        </row>
        <row r="22">
          <cell r="A22" t="str">
            <v>Mar</v>
          </cell>
          <cell r="C22">
            <v>4558</v>
          </cell>
          <cell r="D22">
            <v>794</v>
          </cell>
        </row>
        <row r="23">
          <cell r="A23" t="str">
            <v>Abr</v>
          </cell>
          <cell r="C23">
            <v>4190</v>
          </cell>
          <cell r="D23">
            <v>713</v>
          </cell>
        </row>
        <row r="24">
          <cell r="A24" t="str">
            <v>May</v>
          </cell>
          <cell r="C24">
            <v>3897</v>
          </cell>
          <cell r="D24">
            <v>595</v>
          </cell>
        </row>
        <row r="25">
          <cell r="A25" t="str">
            <v>Jun</v>
          </cell>
          <cell r="C25">
            <v>3880</v>
          </cell>
          <cell r="D25">
            <v>660</v>
          </cell>
        </row>
        <row r="26">
          <cell r="A26" t="str">
            <v>Jul</v>
          </cell>
          <cell r="C26">
            <v>3739</v>
          </cell>
          <cell r="D26">
            <v>695</v>
          </cell>
        </row>
        <row r="27">
          <cell r="A27" t="str">
            <v>Ago</v>
          </cell>
          <cell r="C27">
            <v>4162</v>
          </cell>
          <cell r="D27">
            <v>755</v>
          </cell>
        </row>
        <row r="28">
          <cell r="A28" t="str">
            <v>Set</v>
          </cell>
        </row>
        <row r="29">
          <cell r="A29" t="str">
            <v>Oct</v>
          </cell>
        </row>
        <row r="30">
          <cell r="A30" t="str">
            <v>Nov</v>
          </cell>
        </row>
        <row r="31">
          <cell r="A31" t="str">
            <v>Dic</v>
          </cell>
        </row>
        <row r="32">
          <cell r="C32">
            <v>32549</v>
          </cell>
          <cell r="D32">
            <v>5600</v>
          </cell>
        </row>
        <row r="39">
          <cell r="G39" t="str">
            <v>Si</v>
          </cell>
          <cell r="I39">
            <v>18125</v>
          </cell>
        </row>
        <row r="40">
          <cell r="G40" t="str">
            <v>No</v>
          </cell>
          <cell r="I40">
            <v>19960</v>
          </cell>
        </row>
        <row r="41">
          <cell r="G41" t="str">
            <v>Sin información</v>
          </cell>
          <cell r="I41">
            <v>64</v>
          </cell>
        </row>
        <row r="59">
          <cell r="M59" t="str">
            <v>Niños y niñas</v>
          </cell>
          <cell r="N59">
            <v>7501</v>
          </cell>
        </row>
        <row r="60">
          <cell r="M60" t="str">
            <v>Adolescentes</v>
          </cell>
          <cell r="N60">
            <v>5205</v>
          </cell>
        </row>
        <row r="61">
          <cell r="M61" t="str">
            <v>Adultos</v>
          </cell>
          <cell r="N61">
            <v>23694</v>
          </cell>
        </row>
        <row r="62">
          <cell r="M62" t="str">
            <v>Adultos mayores</v>
          </cell>
          <cell r="N62">
            <v>1749</v>
          </cell>
        </row>
        <row r="104">
          <cell r="M104" t="str">
            <v>Niños y niñas</v>
          </cell>
          <cell r="N104" t="str">
            <v>Adolescentes</v>
          </cell>
          <cell r="O104" t="str">
            <v>Personas adultas</v>
          </cell>
          <cell r="P104" t="str">
            <v>Personas adultas mayores</v>
          </cell>
        </row>
        <row r="105">
          <cell r="L105" t="str">
            <v>Psicológica</v>
          </cell>
          <cell r="M105">
            <v>3401</v>
          </cell>
          <cell r="N105">
            <v>1956</v>
          </cell>
          <cell r="O105">
            <v>12497</v>
          </cell>
          <cell r="P105">
            <v>1137</v>
          </cell>
        </row>
        <row r="106">
          <cell r="L106" t="str">
            <v>Física</v>
          </cell>
          <cell r="M106">
            <v>2811</v>
          </cell>
          <cell r="N106">
            <v>1466</v>
          </cell>
          <cell r="O106">
            <v>10355</v>
          </cell>
          <cell r="P106">
            <v>567</v>
          </cell>
        </row>
        <row r="107">
          <cell r="L107" t="str">
            <v>Sexual</v>
          </cell>
          <cell r="M107">
            <v>1289</v>
          </cell>
          <cell r="N107">
            <v>1783</v>
          </cell>
          <cell r="O107">
            <v>842</v>
          </cell>
          <cell r="P107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127"/>
  <sheetViews>
    <sheetView tabSelected="1" view="pageBreakPreview" zoomScale="98" zoomScaleNormal="95" zoomScaleSheetLayoutView="98" zoomScalePageLayoutView="0" workbookViewId="0" topLeftCell="A1">
      <selection activeCell="A1" sqref="A1"/>
    </sheetView>
  </sheetViews>
  <sheetFormatPr defaultColWidth="11.421875" defaultRowHeight="12.75"/>
  <cols>
    <col min="1" max="1" width="15.7109375" style="1" customWidth="1"/>
    <col min="2" max="2" width="10.7109375" style="1" customWidth="1"/>
    <col min="3" max="4" width="11.28125" style="1" customWidth="1"/>
    <col min="5" max="16" width="10.7109375" style="1" customWidth="1"/>
    <col min="17" max="17" width="10.28125" style="1" customWidth="1"/>
    <col min="18" max="16384" width="11.421875" style="1" customWidth="1"/>
  </cols>
  <sheetData>
    <row r="1" ht="9" customHeight="1"/>
    <row r="2" ht="9" customHeight="1"/>
    <row r="3" ht="9.75" customHeight="1"/>
    <row r="4" ht="4.5" customHeight="1"/>
    <row r="5" ht="4.5" customHeight="1"/>
    <row r="6" ht="4.5" customHeight="1"/>
    <row r="7" ht="4.5" customHeight="1"/>
    <row r="8" spans="1:16" s="4" customFormat="1" ht="17.25" customHeight="1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.75" customHeight="1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 thickBot="1">
      <c r="A11" s="9" t="s">
        <v>1</v>
      </c>
      <c r="B11" s="10"/>
      <c r="C11" s="8"/>
      <c r="D11" s="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4.75" customHeight="1">
      <c r="A12" s="12" t="s">
        <v>2</v>
      </c>
      <c r="B12" s="10"/>
      <c r="C12" s="8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8">
      <c r="A13" s="13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3.75" customHeight="1" thickBot="1">
      <c r="A14" s="14"/>
      <c r="B14" s="15"/>
      <c r="C14" s="15"/>
      <c r="D14" s="15"/>
      <c r="E14" s="15"/>
      <c r="F14" s="15"/>
      <c r="G14" s="15"/>
      <c r="H14" s="15"/>
      <c r="I14" s="16"/>
      <c r="J14" s="16"/>
      <c r="K14" s="15"/>
      <c r="L14" s="15"/>
      <c r="M14" s="15"/>
      <c r="N14" s="15"/>
      <c r="O14" s="15"/>
      <c r="P14" s="15"/>
    </row>
    <row r="15" ht="4.5" customHeight="1"/>
    <row r="16" spans="1:16" ht="17.25" customHeight="1">
      <c r="A16" s="17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ht="2.25" customHeight="1">
      <c r="A17" s="18"/>
    </row>
    <row r="18" ht="5.25" customHeight="1"/>
    <row r="19" spans="1:4" ht="26.25" customHeight="1">
      <c r="A19" s="19" t="s">
        <v>5</v>
      </c>
      <c r="B19" s="20" t="s">
        <v>6</v>
      </c>
      <c r="C19" s="20" t="s">
        <v>7</v>
      </c>
      <c r="D19" s="20" t="s">
        <v>8</v>
      </c>
    </row>
    <row r="20" spans="1:4" s="24" customFormat="1" ht="19.5" customHeight="1">
      <c r="A20" s="21" t="s">
        <v>9</v>
      </c>
      <c r="B20" s="22">
        <f>C20+D20</f>
        <v>4721</v>
      </c>
      <c r="C20" s="23">
        <v>4086</v>
      </c>
      <c r="D20" s="23">
        <v>635</v>
      </c>
    </row>
    <row r="21" spans="1:4" s="24" customFormat="1" ht="19.5" customHeight="1">
      <c r="A21" s="25" t="s">
        <v>10</v>
      </c>
      <c r="B21" s="26">
        <f aca="true" t="shared" si="0" ref="B21:B31">+C21+D21</f>
        <v>4790</v>
      </c>
      <c r="C21" s="27">
        <v>4037</v>
      </c>
      <c r="D21" s="27">
        <v>753</v>
      </c>
    </row>
    <row r="22" spans="1:4" s="24" customFormat="1" ht="19.5" customHeight="1">
      <c r="A22" s="28" t="s">
        <v>11</v>
      </c>
      <c r="B22" s="29">
        <f t="shared" si="0"/>
        <v>5352</v>
      </c>
      <c r="C22" s="30">
        <v>4558</v>
      </c>
      <c r="D22" s="30">
        <v>794</v>
      </c>
    </row>
    <row r="23" spans="1:4" s="24" customFormat="1" ht="19.5" customHeight="1">
      <c r="A23" s="25" t="s">
        <v>12</v>
      </c>
      <c r="B23" s="26">
        <f t="shared" si="0"/>
        <v>4903</v>
      </c>
      <c r="C23" s="27">
        <v>4190</v>
      </c>
      <c r="D23" s="27">
        <v>713</v>
      </c>
    </row>
    <row r="24" spans="1:4" s="24" customFormat="1" ht="19.5" customHeight="1">
      <c r="A24" s="28" t="s">
        <v>13</v>
      </c>
      <c r="B24" s="29">
        <f t="shared" si="0"/>
        <v>4492</v>
      </c>
      <c r="C24" s="30">
        <v>3897</v>
      </c>
      <c r="D24" s="30">
        <v>595</v>
      </c>
    </row>
    <row r="25" spans="1:4" s="24" customFormat="1" ht="19.5" customHeight="1">
      <c r="A25" s="25" t="s">
        <v>14</v>
      </c>
      <c r="B25" s="26">
        <f t="shared" si="0"/>
        <v>4540</v>
      </c>
      <c r="C25" s="27">
        <v>3880</v>
      </c>
      <c r="D25" s="27">
        <v>660</v>
      </c>
    </row>
    <row r="26" spans="1:4" s="24" customFormat="1" ht="19.5" customHeight="1">
      <c r="A26" s="28" t="s">
        <v>15</v>
      </c>
      <c r="B26" s="29">
        <f t="shared" si="0"/>
        <v>4434</v>
      </c>
      <c r="C26" s="30">
        <v>3739</v>
      </c>
      <c r="D26" s="30">
        <v>695</v>
      </c>
    </row>
    <row r="27" spans="1:4" s="24" customFormat="1" ht="19.5" customHeight="1">
      <c r="A27" s="25" t="s">
        <v>16</v>
      </c>
      <c r="B27" s="26">
        <f t="shared" si="0"/>
        <v>4917</v>
      </c>
      <c r="C27" s="27">
        <v>4162</v>
      </c>
      <c r="D27" s="27">
        <v>755</v>
      </c>
    </row>
    <row r="28" spans="1:4" s="24" customFormat="1" ht="17.25" customHeight="1" hidden="1">
      <c r="A28" s="28" t="s">
        <v>17</v>
      </c>
      <c r="B28" s="29">
        <f t="shared" si="0"/>
        <v>0</v>
      </c>
      <c r="C28" s="30"/>
      <c r="D28" s="30"/>
    </row>
    <row r="29" spans="1:4" s="24" customFormat="1" ht="17.25" customHeight="1" hidden="1">
      <c r="A29" s="25" t="s">
        <v>18</v>
      </c>
      <c r="B29" s="26">
        <f t="shared" si="0"/>
        <v>0</v>
      </c>
      <c r="C29" s="27"/>
      <c r="D29" s="27"/>
    </row>
    <row r="30" spans="1:4" s="24" customFormat="1" ht="17.25" customHeight="1" hidden="1">
      <c r="A30" s="28" t="s">
        <v>19</v>
      </c>
      <c r="B30" s="29">
        <f t="shared" si="0"/>
        <v>0</v>
      </c>
      <c r="C30" s="30"/>
      <c r="D30" s="30"/>
    </row>
    <row r="31" spans="1:4" s="24" customFormat="1" ht="17.25" customHeight="1" hidden="1">
      <c r="A31" s="25" t="s">
        <v>20</v>
      </c>
      <c r="B31" s="26">
        <f t="shared" si="0"/>
        <v>0</v>
      </c>
      <c r="C31" s="27"/>
      <c r="D31" s="27"/>
    </row>
    <row r="32" spans="1:4" s="24" customFormat="1" ht="21.75" customHeight="1">
      <c r="A32" s="31" t="s">
        <v>6</v>
      </c>
      <c r="B32" s="32">
        <f>SUM(B20:B31)</f>
        <v>38149</v>
      </c>
      <c r="C32" s="32">
        <f>SUM(C20:C31)</f>
        <v>32549</v>
      </c>
      <c r="D32" s="32">
        <f>SUM(D20:D31)</f>
        <v>5600</v>
      </c>
    </row>
    <row r="33" spans="1:4" ht="0.75" customHeight="1">
      <c r="A33" s="33"/>
      <c r="B33" s="33"/>
      <c r="C33" s="33"/>
      <c r="D33" s="33"/>
    </row>
    <row r="34" spans="1:4" ht="21" customHeight="1" thickBot="1">
      <c r="A34" s="34" t="s">
        <v>21</v>
      </c>
      <c r="B34" s="35">
        <f>B32/$B32</f>
        <v>1</v>
      </c>
      <c r="C34" s="35">
        <f>C32/$B32</f>
        <v>0.8532071613934834</v>
      </c>
      <c r="D34" s="35">
        <f>D32/$B32</f>
        <v>0.14679283860651654</v>
      </c>
    </row>
    <row r="35" s="37" customFormat="1" ht="9" customHeight="1">
      <c r="A35" s="36"/>
    </row>
    <row r="36" spans="1:16" ht="15.75">
      <c r="A36" s="38" t="s">
        <v>22</v>
      </c>
      <c r="B36" s="38"/>
      <c r="C36" s="38"/>
      <c r="D36" s="38"/>
      <c r="E36" s="38"/>
      <c r="F36" s="38"/>
      <c r="G36" s="38" t="s">
        <v>23</v>
      </c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6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3" ht="36.75" customHeight="1">
      <c r="A38" s="19" t="s">
        <v>5</v>
      </c>
      <c r="B38" s="20" t="s">
        <v>6</v>
      </c>
      <c r="C38" s="20" t="s">
        <v>24</v>
      </c>
      <c r="D38" s="40" t="s">
        <v>25</v>
      </c>
      <c r="E38" s="40" t="s">
        <v>26</v>
      </c>
      <c r="G38" s="41" t="s">
        <v>27</v>
      </c>
      <c r="H38" s="42"/>
      <c r="I38" s="43" t="s">
        <v>28</v>
      </c>
      <c r="J38" s="43" t="s">
        <v>21</v>
      </c>
      <c r="M38" s="44"/>
    </row>
    <row r="39" spans="1:13" s="24" customFormat="1" ht="19.5" customHeight="1">
      <c r="A39" s="21" t="s">
        <v>9</v>
      </c>
      <c r="B39" s="22">
        <f>C39+D39+E39</f>
        <v>4721</v>
      </c>
      <c r="C39" s="23">
        <v>4301</v>
      </c>
      <c r="D39" s="23">
        <v>325</v>
      </c>
      <c r="E39" s="23">
        <v>95</v>
      </c>
      <c r="G39" s="28" t="s">
        <v>29</v>
      </c>
      <c r="H39" s="28"/>
      <c r="I39" s="30">
        <v>18125</v>
      </c>
      <c r="J39" s="45">
        <f>I39/I$42</f>
        <v>0.4751107499541272</v>
      </c>
      <c r="M39" s="46"/>
    </row>
    <row r="40" spans="1:13" s="24" customFormat="1" ht="19.5" customHeight="1">
      <c r="A40" s="25" t="s">
        <v>10</v>
      </c>
      <c r="B40" s="26">
        <f aca="true" t="shared" si="1" ref="B40:B46">C40+D40+E40</f>
        <v>4790</v>
      </c>
      <c r="C40" s="27">
        <v>4353</v>
      </c>
      <c r="D40" s="27">
        <v>346</v>
      </c>
      <c r="E40" s="27">
        <v>91</v>
      </c>
      <c r="G40" s="25" t="s">
        <v>30</v>
      </c>
      <c r="H40" s="25"/>
      <c r="I40" s="27">
        <v>19960</v>
      </c>
      <c r="J40" s="47">
        <f>I40/I$42</f>
        <v>0.5232116176046554</v>
      </c>
      <c r="M40" s="46"/>
    </row>
    <row r="41" spans="1:13" s="24" customFormat="1" ht="19.5" customHeight="1">
      <c r="A41" s="28" t="s">
        <v>11</v>
      </c>
      <c r="B41" s="29">
        <f t="shared" si="1"/>
        <v>5352</v>
      </c>
      <c r="C41" s="30">
        <v>4798</v>
      </c>
      <c r="D41" s="30">
        <v>415</v>
      </c>
      <c r="E41" s="30">
        <v>139</v>
      </c>
      <c r="G41" s="28" t="s">
        <v>31</v>
      </c>
      <c r="H41" s="28"/>
      <c r="I41" s="30">
        <f>B51-(I40+I39)</f>
        <v>64</v>
      </c>
      <c r="J41" s="45">
        <f>I41/I$42</f>
        <v>0.001677632441217332</v>
      </c>
      <c r="M41" s="46"/>
    </row>
    <row r="42" spans="1:13" s="24" customFormat="1" ht="19.5" customHeight="1">
      <c r="A42" s="25" t="s">
        <v>12</v>
      </c>
      <c r="B42" s="26">
        <f t="shared" si="1"/>
        <v>4903</v>
      </c>
      <c r="C42" s="27">
        <v>4400</v>
      </c>
      <c r="D42" s="27">
        <v>391</v>
      </c>
      <c r="E42" s="27">
        <v>112</v>
      </c>
      <c r="G42" s="48" t="s">
        <v>6</v>
      </c>
      <c r="H42" s="49"/>
      <c r="I42" s="32">
        <f>SUM(I39:I41)</f>
        <v>38149</v>
      </c>
      <c r="J42" s="50">
        <f>I42/I$42</f>
        <v>1</v>
      </c>
      <c r="M42" s="44"/>
    </row>
    <row r="43" spans="1:15" s="24" customFormat="1" ht="19.5" customHeight="1">
      <c r="A43" s="28" t="s">
        <v>13</v>
      </c>
      <c r="B43" s="29">
        <f t="shared" si="1"/>
        <v>4492</v>
      </c>
      <c r="C43" s="30">
        <v>4039</v>
      </c>
      <c r="D43" s="30">
        <v>363</v>
      </c>
      <c r="E43" s="30">
        <v>90</v>
      </c>
      <c r="L43" s="46"/>
      <c r="M43" s="46"/>
      <c r="N43" s="51"/>
      <c r="O43" s="52"/>
    </row>
    <row r="44" spans="1:15" s="24" customFormat="1" ht="19.5" customHeight="1">
      <c r="A44" s="25" t="s">
        <v>14</v>
      </c>
      <c r="B44" s="26">
        <f t="shared" si="1"/>
        <v>4540</v>
      </c>
      <c r="C44" s="27">
        <v>4110</v>
      </c>
      <c r="D44" s="27">
        <v>347</v>
      </c>
      <c r="E44" s="27">
        <v>83</v>
      </c>
      <c r="L44" s="46"/>
      <c r="M44" s="46"/>
      <c r="N44" s="51"/>
      <c r="O44" s="52"/>
    </row>
    <row r="45" spans="1:15" s="24" customFormat="1" ht="19.5" customHeight="1">
      <c r="A45" s="28" t="s">
        <v>15</v>
      </c>
      <c r="B45" s="29">
        <f t="shared" si="1"/>
        <v>4434</v>
      </c>
      <c r="C45" s="30">
        <v>4000</v>
      </c>
      <c r="D45" s="30">
        <v>352</v>
      </c>
      <c r="E45" s="30">
        <v>82</v>
      </c>
      <c r="L45" s="46"/>
      <c r="M45" s="46"/>
      <c r="N45" s="51"/>
      <c r="O45" s="52"/>
    </row>
    <row r="46" spans="1:15" s="24" customFormat="1" ht="19.5" customHeight="1">
      <c r="A46" s="25" t="s">
        <v>16</v>
      </c>
      <c r="B46" s="26">
        <f t="shared" si="1"/>
        <v>4917</v>
      </c>
      <c r="C46" s="27">
        <v>4415</v>
      </c>
      <c r="D46" s="27">
        <v>394</v>
      </c>
      <c r="E46" s="27">
        <v>108</v>
      </c>
      <c r="L46" s="46"/>
      <c r="M46" s="46"/>
      <c r="N46" s="51"/>
      <c r="O46" s="52"/>
    </row>
    <row r="47" spans="1:15" s="24" customFormat="1" ht="17.25" customHeight="1" hidden="1">
      <c r="A47" s="28" t="s">
        <v>17</v>
      </c>
      <c r="B47" s="29">
        <f>+C47+D47</f>
        <v>0</v>
      </c>
      <c r="C47" s="30"/>
      <c r="D47" s="30"/>
      <c r="E47" s="30"/>
      <c r="L47" s="46"/>
      <c r="M47" s="46"/>
      <c r="N47" s="51"/>
      <c r="O47" s="52"/>
    </row>
    <row r="48" spans="1:15" s="24" customFormat="1" ht="17.25" customHeight="1" hidden="1">
      <c r="A48" s="25" t="s">
        <v>18</v>
      </c>
      <c r="B48" s="26">
        <f>+C48+D48</f>
        <v>0</v>
      </c>
      <c r="C48" s="27"/>
      <c r="D48" s="27"/>
      <c r="E48" s="27"/>
      <c r="L48" s="46"/>
      <c r="M48" s="46"/>
      <c r="N48" s="51"/>
      <c r="O48" s="52"/>
    </row>
    <row r="49" spans="1:15" s="24" customFormat="1" ht="17.25" customHeight="1" hidden="1">
      <c r="A49" s="28" t="s">
        <v>19</v>
      </c>
      <c r="B49" s="29">
        <f>+C49+D49</f>
        <v>0</v>
      </c>
      <c r="C49" s="30"/>
      <c r="D49" s="30"/>
      <c r="E49" s="30"/>
      <c r="L49" s="46"/>
      <c r="M49" s="46"/>
      <c r="N49" s="51"/>
      <c r="O49" s="52"/>
    </row>
    <row r="50" spans="1:15" s="24" customFormat="1" ht="17.25" customHeight="1" hidden="1">
      <c r="A50" s="25" t="s">
        <v>20</v>
      </c>
      <c r="B50" s="26">
        <f>+C50+D50</f>
        <v>0</v>
      </c>
      <c r="C50" s="27"/>
      <c r="D50" s="27"/>
      <c r="E50" s="27"/>
      <c r="L50" s="46"/>
      <c r="M50" s="46"/>
      <c r="N50" s="51"/>
      <c r="O50" s="52"/>
    </row>
    <row r="51" spans="1:15" s="24" customFormat="1" ht="21" customHeight="1">
      <c r="A51" s="31" t="s">
        <v>6</v>
      </c>
      <c r="B51" s="32">
        <f>SUM(B39:B50)</f>
        <v>38149</v>
      </c>
      <c r="C51" s="32">
        <f>SUM(C39:C50)</f>
        <v>34416</v>
      </c>
      <c r="D51" s="32">
        <f>SUM(D39:D50)</f>
        <v>2933</v>
      </c>
      <c r="E51" s="32">
        <f>SUM(E39:E50)</f>
        <v>800</v>
      </c>
      <c r="L51" s="53"/>
      <c r="M51" s="53"/>
      <c r="N51" s="54"/>
      <c r="O51" s="54"/>
    </row>
    <row r="52" ht="1.5" customHeight="1"/>
    <row r="53" spans="1:16" ht="21" customHeight="1" thickBot="1">
      <c r="A53" s="55" t="s">
        <v>21</v>
      </c>
      <c r="B53" s="56">
        <f>B51/$B51</f>
        <v>1</v>
      </c>
      <c r="C53" s="56">
        <f>C51/$B51</f>
        <v>0.9021468452646203</v>
      </c>
      <c r="D53" s="56">
        <f>D51/$B51</f>
        <v>0.07688274922016304</v>
      </c>
      <c r="E53" s="56">
        <f>E51/$B51</f>
        <v>0.02097040551521665</v>
      </c>
      <c r="P53" s="54"/>
    </row>
    <row r="54" s="37" customFormat="1" ht="18" customHeight="1">
      <c r="A54" s="36"/>
    </row>
    <row r="55" spans="1:16" ht="16.5" customHeight="1">
      <c r="A55" s="17" t="s">
        <v>32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ht="9.75" customHeight="1"/>
    <row r="57" ht="2.25" customHeight="1" hidden="1"/>
    <row r="58" spans="1:10" ht="31.5" customHeight="1">
      <c r="A58" s="57" t="s">
        <v>33</v>
      </c>
      <c r="B58" s="58" t="s">
        <v>6</v>
      </c>
      <c r="C58" s="59" t="s">
        <v>34</v>
      </c>
      <c r="D58" s="59" t="s">
        <v>35</v>
      </c>
      <c r="E58" s="59" t="s">
        <v>36</v>
      </c>
      <c r="F58" s="59" t="s">
        <v>37</v>
      </c>
      <c r="G58" s="59" t="s">
        <v>38</v>
      </c>
      <c r="H58" s="59" t="s">
        <v>39</v>
      </c>
      <c r="I58" s="59" t="s">
        <v>40</v>
      </c>
      <c r="J58" s="60" t="s">
        <v>41</v>
      </c>
    </row>
    <row r="59" spans="1:15" s="24" customFormat="1" ht="18.75" customHeight="1">
      <c r="A59" s="61" t="s">
        <v>9</v>
      </c>
      <c r="B59" s="62">
        <f aca="true" t="shared" si="2" ref="B59:B70">SUM(C59:J59)</f>
        <v>4721</v>
      </c>
      <c r="C59" s="63">
        <v>265</v>
      </c>
      <c r="D59" s="63">
        <v>549</v>
      </c>
      <c r="E59" s="63">
        <v>608</v>
      </c>
      <c r="F59" s="63">
        <v>663</v>
      </c>
      <c r="G59" s="63">
        <v>1095</v>
      </c>
      <c r="H59" s="63">
        <v>872</v>
      </c>
      <c r="I59" s="63">
        <v>450</v>
      </c>
      <c r="J59" s="63">
        <v>219</v>
      </c>
      <c r="M59" s="64" t="s">
        <v>42</v>
      </c>
      <c r="N59" s="65">
        <f>C71+D71</f>
        <v>7501</v>
      </c>
      <c r="O59" s="66">
        <f>N59/N$63</f>
        <v>0.19662376471205012</v>
      </c>
    </row>
    <row r="60" spans="1:15" s="24" customFormat="1" ht="18.75" customHeight="1">
      <c r="A60" s="67" t="s">
        <v>10</v>
      </c>
      <c r="B60" s="68">
        <f t="shared" si="2"/>
        <v>4790</v>
      </c>
      <c r="C60" s="69">
        <v>298</v>
      </c>
      <c r="D60" s="69">
        <v>697</v>
      </c>
      <c r="E60" s="69">
        <v>662</v>
      </c>
      <c r="F60" s="69">
        <v>653</v>
      </c>
      <c r="G60" s="69">
        <v>1010</v>
      </c>
      <c r="H60" s="69">
        <v>798</v>
      </c>
      <c r="I60" s="69">
        <v>469</v>
      </c>
      <c r="J60" s="69">
        <v>203</v>
      </c>
      <c r="M60" s="64" t="s">
        <v>43</v>
      </c>
      <c r="N60" s="65">
        <f>E71</f>
        <v>5205</v>
      </c>
      <c r="O60" s="66">
        <f>N60/N$63</f>
        <v>0.13643870088337834</v>
      </c>
    </row>
    <row r="61" spans="1:15" s="24" customFormat="1" ht="18.75" customHeight="1">
      <c r="A61" s="70" t="s">
        <v>11</v>
      </c>
      <c r="B61" s="71">
        <f t="shared" si="2"/>
        <v>5352</v>
      </c>
      <c r="C61" s="65">
        <v>337</v>
      </c>
      <c r="D61" s="65">
        <v>676</v>
      </c>
      <c r="E61" s="65">
        <v>710</v>
      </c>
      <c r="F61" s="65">
        <v>741</v>
      </c>
      <c r="G61" s="65">
        <v>1176</v>
      </c>
      <c r="H61" s="65">
        <v>923</v>
      </c>
      <c r="I61" s="65">
        <v>528</v>
      </c>
      <c r="J61" s="65">
        <v>261</v>
      </c>
      <c r="M61" s="64" t="s">
        <v>44</v>
      </c>
      <c r="N61" s="65">
        <f>F71+G71+H71+I71</f>
        <v>23694</v>
      </c>
      <c r="O61" s="66">
        <f>N61/N$63</f>
        <v>0.6210909853469292</v>
      </c>
    </row>
    <row r="62" spans="1:15" s="24" customFormat="1" ht="18.75" customHeight="1">
      <c r="A62" s="67" t="s">
        <v>12</v>
      </c>
      <c r="B62" s="68">
        <f t="shared" si="2"/>
        <v>4903</v>
      </c>
      <c r="C62" s="69">
        <v>285</v>
      </c>
      <c r="D62" s="69">
        <v>715</v>
      </c>
      <c r="E62" s="69">
        <v>664</v>
      </c>
      <c r="F62" s="69">
        <v>649</v>
      </c>
      <c r="G62" s="69">
        <v>1073</v>
      </c>
      <c r="H62" s="69">
        <v>807</v>
      </c>
      <c r="I62" s="69">
        <v>492</v>
      </c>
      <c r="J62" s="69">
        <v>218</v>
      </c>
      <c r="M62" s="64" t="s">
        <v>45</v>
      </c>
      <c r="N62" s="65">
        <f>J71</f>
        <v>1749</v>
      </c>
      <c r="O62" s="66">
        <f>N62/N$63</f>
        <v>0.045846549057642405</v>
      </c>
    </row>
    <row r="63" spans="1:15" s="24" customFormat="1" ht="18.75" customHeight="1">
      <c r="A63" s="70" t="s">
        <v>13</v>
      </c>
      <c r="B63" s="71">
        <f t="shared" si="2"/>
        <v>4492</v>
      </c>
      <c r="C63" s="65">
        <v>240</v>
      </c>
      <c r="D63" s="65">
        <v>635</v>
      </c>
      <c r="E63" s="65">
        <v>617</v>
      </c>
      <c r="F63" s="65">
        <v>560</v>
      </c>
      <c r="G63" s="65">
        <v>1036</v>
      </c>
      <c r="H63" s="65">
        <v>756</v>
      </c>
      <c r="I63" s="65">
        <v>456</v>
      </c>
      <c r="J63" s="65">
        <v>192</v>
      </c>
      <c r="K63" s="72"/>
      <c r="L63" s="72"/>
      <c r="M63" s="73" t="s">
        <v>6</v>
      </c>
      <c r="N63" s="65">
        <f>SUM(N59:N62)</f>
        <v>38149</v>
      </c>
      <c r="O63" s="66">
        <f>N63/N$63</f>
        <v>1</v>
      </c>
    </row>
    <row r="64" spans="1:16" s="24" customFormat="1" ht="18.75" customHeight="1">
      <c r="A64" s="67" t="s">
        <v>14</v>
      </c>
      <c r="B64" s="68">
        <f t="shared" si="2"/>
        <v>4540</v>
      </c>
      <c r="C64" s="69">
        <v>263</v>
      </c>
      <c r="D64" s="69">
        <v>617</v>
      </c>
      <c r="E64" s="69">
        <v>656</v>
      </c>
      <c r="F64" s="69">
        <v>649</v>
      </c>
      <c r="G64" s="69">
        <v>1018</v>
      </c>
      <c r="H64" s="69">
        <v>749</v>
      </c>
      <c r="I64" s="69">
        <v>400</v>
      </c>
      <c r="J64" s="69">
        <v>188</v>
      </c>
      <c r="K64" s="72"/>
      <c r="L64" s="72"/>
      <c r="M64" s="74"/>
      <c r="N64" s="75"/>
      <c r="O64" s="76"/>
      <c r="P64" s="77">
        <f>N64/N$63</f>
        <v>0</v>
      </c>
    </row>
    <row r="65" spans="1:16" s="24" customFormat="1" ht="18.75" customHeight="1">
      <c r="A65" s="70" t="s">
        <v>15</v>
      </c>
      <c r="B65" s="71">
        <f t="shared" si="2"/>
        <v>4434</v>
      </c>
      <c r="C65" s="65">
        <v>235</v>
      </c>
      <c r="D65" s="65">
        <v>672</v>
      </c>
      <c r="E65" s="65">
        <v>625</v>
      </c>
      <c r="F65" s="65">
        <v>546</v>
      </c>
      <c r="G65" s="65">
        <v>943</v>
      </c>
      <c r="H65" s="65">
        <v>726</v>
      </c>
      <c r="I65" s="65">
        <v>439</v>
      </c>
      <c r="J65" s="65">
        <v>248</v>
      </c>
      <c r="K65" s="72"/>
      <c r="L65" s="72"/>
      <c r="M65" s="74"/>
      <c r="N65" s="75"/>
      <c r="O65" s="76"/>
      <c r="P65" s="77">
        <f aca="true" t="shared" si="3" ref="P65:P70">N65/N$63</f>
        <v>0</v>
      </c>
    </row>
    <row r="66" spans="1:16" s="24" customFormat="1" ht="18.75" customHeight="1">
      <c r="A66" s="67" t="s">
        <v>16</v>
      </c>
      <c r="B66" s="68">
        <f t="shared" si="2"/>
        <v>4917</v>
      </c>
      <c r="C66" s="69">
        <v>323</v>
      </c>
      <c r="D66" s="69">
        <v>694</v>
      </c>
      <c r="E66" s="69">
        <v>663</v>
      </c>
      <c r="F66" s="69">
        <v>623</v>
      </c>
      <c r="G66" s="69">
        <v>1081</v>
      </c>
      <c r="H66" s="69">
        <v>857</v>
      </c>
      <c r="I66" s="69">
        <v>456</v>
      </c>
      <c r="J66" s="69">
        <v>220</v>
      </c>
      <c r="K66" s="72"/>
      <c r="L66" s="72"/>
      <c r="M66" s="74"/>
      <c r="N66" s="75"/>
      <c r="O66" s="76"/>
      <c r="P66" s="77">
        <f>N66/N$63</f>
        <v>0</v>
      </c>
    </row>
    <row r="67" spans="1:16" s="24" customFormat="1" ht="17.25" customHeight="1" hidden="1">
      <c r="A67" s="70" t="s">
        <v>17</v>
      </c>
      <c r="B67" s="71">
        <f t="shared" si="2"/>
        <v>0</v>
      </c>
      <c r="C67" s="65"/>
      <c r="D67" s="65"/>
      <c r="E67" s="65"/>
      <c r="F67" s="65"/>
      <c r="G67" s="65"/>
      <c r="H67" s="65"/>
      <c r="I67" s="65"/>
      <c r="J67" s="65"/>
      <c r="M67" s="78"/>
      <c r="N67" s="79"/>
      <c r="O67" s="80"/>
      <c r="P67" s="81">
        <f t="shared" si="3"/>
        <v>0</v>
      </c>
    </row>
    <row r="68" spans="1:16" s="24" customFormat="1" ht="17.25" customHeight="1" hidden="1">
      <c r="A68" s="67" t="s">
        <v>18</v>
      </c>
      <c r="B68" s="68">
        <f t="shared" si="2"/>
        <v>0</v>
      </c>
      <c r="C68" s="69"/>
      <c r="D68" s="69"/>
      <c r="E68" s="69"/>
      <c r="F68" s="69"/>
      <c r="G68" s="69"/>
      <c r="H68" s="69"/>
      <c r="I68" s="69"/>
      <c r="J68" s="69"/>
      <c r="M68" s="82"/>
      <c r="N68" s="83"/>
      <c r="O68" s="84"/>
      <c r="P68" s="85">
        <f t="shared" si="3"/>
        <v>0</v>
      </c>
    </row>
    <row r="69" spans="1:16" s="24" customFormat="1" ht="17.25" customHeight="1" hidden="1">
      <c r="A69" s="70" t="s">
        <v>19</v>
      </c>
      <c r="B69" s="71">
        <f t="shared" si="2"/>
        <v>0</v>
      </c>
      <c r="C69" s="65"/>
      <c r="D69" s="65"/>
      <c r="E69" s="65"/>
      <c r="F69" s="65"/>
      <c r="G69" s="65"/>
      <c r="H69" s="65"/>
      <c r="I69" s="65"/>
      <c r="J69" s="65"/>
      <c r="M69" s="82"/>
      <c r="N69" s="83"/>
      <c r="O69" s="84"/>
      <c r="P69" s="85">
        <f t="shared" si="3"/>
        <v>0</v>
      </c>
    </row>
    <row r="70" spans="1:16" s="24" customFormat="1" ht="17.25" customHeight="1" hidden="1">
      <c r="A70" s="67" t="s">
        <v>20</v>
      </c>
      <c r="B70" s="68">
        <f t="shared" si="2"/>
        <v>0</v>
      </c>
      <c r="C70" s="69"/>
      <c r="D70" s="69"/>
      <c r="E70" s="69"/>
      <c r="F70" s="69"/>
      <c r="G70" s="69"/>
      <c r="H70" s="69"/>
      <c r="I70" s="69"/>
      <c r="J70" s="69"/>
      <c r="M70" s="82"/>
      <c r="N70" s="83"/>
      <c r="O70" s="84"/>
      <c r="P70" s="85">
        <f t="shared" si="3"/>
        <v>0</v>
      </c>
    </row>
    <row r="71" spans="1:10" s="24" customFormat="1" ht="21" customHeight="1">
      <c r="A71" s="86" t="s">
        <v>6</v>
      </c>
      <c r="B71" s="87">
        <f>SUM(B59:B70)</f>
        <v>38149</v>
      </c>
      <c r="C71" s="87">
        <f aca="true" t="shared" si="4" ref="C71:J71">SUM(C59:C70)</f>
        <v>2246</v>
      </c>
      <c r="D71" s="87">
        <f t="shared" si="4"/>
        <v>5255</v>
      </c>
      <c r="E71" s="87">
        <f t="shared" si="4"/>
        <v>5205</v>
      </c>
      <c r="F71" s="87">
        <f t="shared" si="4"/>
        <v>5084</v>
      </c>
      <c r="G71" s="87">
        <f t="shared" si="4"/>
        <v>8432</v>
      </c>
      <c r="H71" s="87">
        <f t="shared" si="4"/>
        <v>6488</v>
      </c>
      <c r="I71" s="87">
        <f t="shared" si="4"/>
        <v>3690</v>
      </c>
      <c r="J71" s="87">
        <f t="shared" si="4"/>
        <v>1749</v>
      </c>
    </row>
    <row r="72" spans="1:10" s="24" customFormat="1" ht="21" customHeight="1" thickBot="1">
      <c r="A72" s="55" t="s">
        <v>21</v>
      </c>
      <c r="B72" s="56">
        <f aca="true" t="shared" si="5" ref="B72:J72">B71/$B71</f>
        <v>1</v>
      </c>
      <c r="C72" s="56">
        <f t="shared" si="5"/>
        <v>0.058874413483970746</v>
      </c>
      <c r="D72" s="56">
        <f t="shared" si="5"/>
        <v>0.13774935122807938</v>
      </c>
      <c r="E72" s="56">
        <f t="shared" si="5"/>
        <v>0.13643870088337834</v>
      </c>
      <c r="F72" s="56">
        <f t="shared" si="5"/>
        <v>0.13326692704920182</v>
      </c>
      <c r="G72" s="56">
        <f t="shared" si="5"/>
        <v>0.2210280741303835</v>
      </c>
      <c r="H72" s="56">
        <f t="shared" si="5"/>
        <v>0.17006998872840703</v>
      </c>
      <c r="I72" s="56">
        <f t="shared" si="5"/>
        <v>0.0967259954389368</v>
      </c>
      <c r="J72" s="56">
        <f t="shared" si="5"/>
        <v>0.045846549057642405</v>
      </c>
    </row>
    <row r="73" spans="1:9" ht="13.5" customHeight="1">
      <c r="A73" s="88" t="s">
        <v>46</v>
      </c>
      <c r="B73" s="89"/>
      <c r="F73" s="89"/>
      <c r="G73" s="89"/>
      <c r="H73" s="89"/>
      <c r="I73" s="89"/>
    </row>
    <row r="74" ht="11.25" customHeight="1"/>
    <row r="75" ht="8.25" customHeight="1">
      <c r="A75" s="88"/>
    </row>
    <row r="76" spans="1:16" ht="15.75">
      <c r="A76" s="38" t="s">
        <v>47</v>
      </c>
      <c r="B76" s="38"/>
      <c r="C76" s="38"/>
      <c r="D76" s="38"/>
      <c r="E76" s="38"/>
      <c r="F76" s="38"/>
      <c r="G76" s="38" t="s">
        <v>48</v>
      </c>
      <c r="H76" s="38"/>
      <c r="I76" s="38"/>
      <c r="J76" s="38"/>
      <c r="K76" s="38"/>
      <c r="L76" s="38"/>
      <c r="M76" s="38"/>
      <c r="N76" s="38"/>
      <c r="O76" s="38"/>
      <c r="P76" s="38"/>
    </row>
    <row r="77" spans="1:16" ht="3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ht="2.25" customHeight="1"/>
    <row r="79" ht="6" customHeight="1"/>
    <row r="80" spans="1:16" ht="30" customHeight="1">
      <c r="A80" s="91" t="s">
        <v>5</v>
      </c>
      <c r="B80" s="91" t="s">
        <v>6</v>
      </c>
      <c r="C80" s="91" t="s">
        <v>49</v>
      </c>
      <c r="D80" s="91" t="s">
        <v>50</v>
      </c>
      <c r="E80" s="92" t="s">
        <v>51</v>
      </c>
      <c r="G80" s="93" t="s">
        <v>5</v>
      </c>
      <c r="H80" s="94" t="s">
        <v>52</v>
      </c>
      <c r="I80" s="95" t="s">
        <v>6</v>
      </c>
      <c r="J80" s="96" t="s">
        <v>53</v>
      </c>
      <c r="K80" s="96"/>
      <c r="L80" s="97"/>
      <c r="M80" s="95" t="s">
        <v>6</v>
      </c>
      <c r="N80" s="96" t="s">
        <v>54</v>
      </c>
      <c r="O80" s="96"/>
      <c r="P80" s="97"/>
    </row>
    <row r="81" spans="1:16" ht="21" customHeight="1">
      <c r="A81" s="98"/>
      <c r="B81" s="98"/>
      <c r="C81" s="98"/>
      <c r="D81" s="98"/>
      <c r="E81" s="99"/>
      <c r="G81" s="100"/>
      <c r="H81" s="101"/>
      <c r="I81" s="102"/>
      <c r="J81" s="103" t="s">
        <v>55</v>
      </c>
      <c r="K81" s="103" t="s">
        <v>56</v>
      </c>
      <c r="L81" s="103" t="s">
        <v>57</v>
      </c>
      <c r="M81" s="102"/>
      <c r="N81" s="103" t="s">
        <v>55</v>
      </c>
      <c r="O81" s="103" t="s">
        <v>56</v>
      </c>
      <c r="P81" s="103" t="s">
        <v>57</v>
      </c>
    </row>
    <row r="82" spans="1:16" ht="18.75" customHeight="1">
      <c r="A82" s="104" t="s">
        <v>9</v>
      </c>
      <c r="B82" s="71">
        <f aca="true" t="shared" si="6" ref="B82:B93">SUM(C82:E82)</f>
        <v>4721</v>
      </c>
      <c r="C82" s="65">
        <v>2385</v>
      </c>
      <c r="D82" s="65">
        <v>1874</v>
      </c>
      <c r="E82" s="65">
        <v>462</v>
      </c>
      <c r="F82" s="105"/>
      <c r="G82" s="106" t="s">
        <v>9</v>
      </c>
      <c r="H82" s="107">
        <v>131</v>
      </c>
      <c r="I82" s="62">
        <f aca="true" t="shared" si="7" ref="I82:I89">J82+K82+L82</f>
        <v>268</v>
      </c>
      <c r="J82" s="63">
        <v>180</v>
      </c>
      <c r="K82" s="63">
        <v>84</v>
      </c>
      <c r="L82" s="108">
        <v>4</v>
      </c>
      <c r="M82" s="62">
        <f aca="true" t="shared" si="8" ref="M82:M89">N82+O82+P82</f>
        <v>8</v>
      </c>
      <c r="N82" s="63">
        <v>7</v>
      </c>
      <c r="O82" s="63">
        <v>1</v>
      </c>
      <c r="P82" s="63">
        <v>0</v>
      </c>
    </row>
    <row r="83" spans="1:16" ht="18.75" customHeight="1">
      <c r="A83" s="67" t="s">
        <v>10</v>
      </c>
      <c r="B83" s="68">
        <f t="shared" si="6"/>
        <v>4790</v>
      </c>
      <c r="C83" s="69">
        <v>2396</v>
      </c>
      <c r="D83" s="69">
        <v>1894</v>
      </c>
      <c r="E83" s="109">
        <v>500</v>
      </c>
      <c r="F83" s="105"/>
      <c r="G83" s="67" t="s">
        <v>10</v>
      </c>
      <c r="H83" s="110">
        <v>131</v>
      </c>
      <c r="I83" s="68">
        <f t="shared" si="7"/>
        <v>267</v>
      </c>
      <c r="J83" s="69">
        <v>195</v>
      </c>
      <c r="K83" s="69">
        <v>70</v>
      </c>
      <c r="L83" s="111">
        <v>2</v>
      </c>
      <c r="M83" s="68">
        <f t="shared" si="8"/>
        <v>3</v>
      </c>
      <c r="N83" s="69">
        <v>2</v>
      </c>
      <c r="O83" s="69">
        <v>1</v>
      </c>
      <c r="P83" s="69">
        <v>0</v>
      </c>
    </row>
    <row r="84" spans="1:16" ht="18.75" customHeight="1">
      <c r="A84" s="112" t="s">
        <v>11</v>
      </c>
      <c r="B84" s="113">
        <f t="shared" si="6"/>
        <v>5352</v>
      </c>
      <c r="C84" s="114">
        <v>2633</v>
      </c>
      <c r="D84" s="114">
        <v>2175</v>
      </c>
      <c r="E84" s="114">
        <v>544</v>
      </c>
      <c r="F84" s="105"/>
      <c r="G84" s="112" t="s">
        <v>11</v>
      </c>
      <c r="H84" s="115">
        <v>192</v>
      </c>
      <c r="I84" s="113">
        <f t="shared" si="7"/>
        <v>299</v>
      </c>
      <c r="J84" s="114">
        <v>225</v>
      </c>
      <c r="K84" s="114">
        <v>70</v>
      </c>
      <c r="L84" s="116">
        <v>4</v>
      </c>
      <c r="M84" s="113">
        <f t="shared" si="8"/>
        <v>3</v>
      </c>
      <c r="N84" s="114">
        <v>3</v>
      </c>
      <c r="O84" s="114">
        <v>0</v>
      </c>
      <c r="P84" s="114">
        <v>0</v>
      </c>
    </row>
    <row r="85" spans="1:16" ht="18.75" customHeight="1">
      <c r="A85" s="67" t="s">
        <v>12</v>
      </c>
      <c r="B85" s="68">
        <f t="shared" si="6"/>
        <v>4903</v>
      </c>
      <c r="C85" s="69">
        <v>2519</v>
      </c>
      <c r="D85" s="69">
        <v>1878</v>
      </c>
      <c r="E85" s="109">
        <v>506</v>
      </c>
      <c r="F85" s="105"/>
      <c r="G85" s="67" t="s">
        <v>12</v>
      </c>
      <c r="H85" s="110">
        <v>181</v>
      </c>
      <c r="I85" s="68">
        <f t="shared" si="7"/>
        <v>250</v>
      </c>
      <c r="J85" s="69">
        <v>182</v>
      </c>
      <c r="K85" s="69">
        <v>64</v>
      </c>
      <c r="L85" s="111">
        <v>4</v>
      </c>
      <c r="M85" s="68">
        <f t="shared" si="8"/>
        <v>1</v>
      </c>
      <c r="N85" s="69">
        <v>1</v>
      </c>
      <c r="O85" s="69">
        <v>0</v>
      </c>
      <c r="P85" s="69">
        <v>0</v>
      </c>
    </row>
    <row r="86" spans="1:16" ht="18.75" customHeight="1">
      <c r="A86" s="112" t="s">
        <v>13</v>
      </c>
      <c r="B86" s="113">
        <f t="shared" si="6"/>
        <v>4492</v>
      </c>
      <c r="C86" s="114">
        <v>2224</v>
      </c>
      <c r="D86" s="114">
        <v>1796</v>
      </c>
      <c r="E86" s="114">
        <v>472</v>
      </c>
      <c r="F86" s="105"/>
      <c r="G86" s="112" t="s">
        <v>13</v>
      </c>
      <c r="H86" s="115">
        <v>133</v>
      </c>
      <c r="I86" s="113">
        <f t="shared" si="7"/>
        <v>259</v>
      </c>
      <c r="J86" s="117">
        <v>177</v>
      </c>
      <c r="K86" s="117">
        <v>77</v>
      </c>
      <c r="L86" s="116">
        <v>5</v>
      </c>
      <c r="M86" s="118">
        <f t="shared" si="8"/>
        <v>1</v>
      </c>
      <c r="N86" s="24">
        <v>1</v>
      </c>
      <c r="O86" s="24">
        <v>0</v>
      </c>
      <c r="P86" s="119">
        <v>0</v>
      </c>
    </row>
    <row r="87" spans="1:16" ht="18.75" customHeight="1">
      <c r="A87" s="67" t="s">
        <v>14</v>
      </c>
      <c r="B87" s="68">
        <f t="shared" si="6"/>
        <v>4540</v>
      </c>
      <c r="C87" s="69">
        <v>2209</v>
      </c>
      <c r="D87" s="69">
        <v>1827</v>
      </c>
      <c r="E87" s="109">
        <v>504</v>
      </c>
      <c r="F87" s="105"/>
      <c r="G87" s="67" t="s">
        <v>14</v>
      </c>
      <c r="H87" s="68">
        <v>124</v>
      </c>
      <c r="I87" s="68">
        <f t="shared" si="7"/>
        <v>256</v>
      </c>
      <c r="J87" s="69">
        <v>193</v>
      </c>
      <c r="K87" s="69">
        <v>60</v>
      </c>
      <c r="L87" s="69">
        <v>3</v>
      </c>
      <c r="M87" s="68">
        <f t="shared" si="8"/>
        <v>6</v>
      </c>
      <c r="N87" s="69">
        <v>1</v>
      </c>
      <c r="O87" s="69">
        <v>5</v>
      </c>
      <c r="P87" s="69">
        <v>0</v>
      </c>
    </row>
    <row r="88" spans="1:16" ht="18.75" customHeight="1">
      <c r="A88" s="112" t="s">
        <v>15</v>
      </c>
      <c r="B88" s="113">
        <f t="shared" si="6"/>
        <v>4434</v>
      </c>
      <c r="C88" s="114">
        <v>2199</v>
      </c>
      <c r="D88" s="114">
        <v>1768</v>
      </c>
      <c r="E88" s="114">
        <v>467</v>
      </c>
      <c r="F88" s="105"/>
      <c r="G88" s="112" t="s">
        <v>15</v>
      </c>
      <c r="H88" s="120">
        <v>160</v>
      </c>
      <c r="I88" s="120">
        <f t="shared" si="7"/>
        <v>246</v>
      </c>
      <c r="J88" s="121">
        <v>184</v>
      </c>
      <c r="K88" s="121">
        <v>61</v>
      </c>
      <c r="L88" s="116">
        <v>1</v>
      </c>
      <c r="M88" s="71">
        <f t="shared" si="8"/>
        <v>3</v>
      </c>
      <c r="N88" s="121">
        <v>3</v>
      </c>
      <c r="O88" s="121">
        <v>0</v>
      </c>
      <c r="P88" s="114">
        <v>0</v>
      </c>
    </row>
    <row r="89" spans="1:16" ht="18.75" customHeight="1">
      <c r="A89" s="67" t="s">
        <v>16</v>
      </c>
      <c r="B89" s="68">
        <f t="shared" si="6"/>
        <v>4917</v>
      </c>
      <c r="C89" s="69">
        <v>2426</v>
      </c>
      <c r="D89" s="69">
        <v>1987</v>
      </c>
      <c r="E89" s="109">
        <v>504</v>
      </c>
      <c r="F89" s="105"/>
      <c r="G89" s="67" t="s">
        <v>16</v>
      </c>
      <c r="H89" s="68">
        <v>96</v>
      </c>
      <c r="I89" s="68">
        <f t="shared" si="7"/>
        <v>280</v>
      </c>
      <c r="J89" s="69">
        <v>189</v>
      </c>
      <c r="K89" s="69">
        <v>89</v>
      </c>
      <c r="L89" s="69">
        <v>2</v>
      </c>
      <c r="M89" s="68">
        <f t="shared" si="8"/>
        <v>4</v>
      </c>
      <c r="N89" s="69">
        <v>2</v>
      </c>
      <c r="O89" s="69">
        <v>2</v>
      </c>
      <c r="P89" s="69">
        <v>0</v>
      </c>
    </row>
    <row r="90" spans="1:16" ht="17.25" customHeight="1" hidden="1">
      <c r="A90" s="112" t="s">
        <v>17</v>
      </c>
      <c r="B90" s="113">
        <f t="shared" si="6"/>
        <v>0</v>
      </c>
      <c r="C90" s="114"/>
      <c r="D90" s="114"/>
      <c r="E90" s="114"/>
      <c r="F90" s="105"/>
      <c r="G90" s="112" t="s">
        <v>17</v>
      </c>
      <c r="H90" s="120"/>
      <c r="I90" s="120"/>
      <c r="L90" s="114"/>
      <c r="M90" s="65"/>
      <c r="P90" s="114"/>
    </row>
    <row r="91" spans="1:16" ht="17.25" customHeight="1" hidden="1">
      <c r="A91" s="67" t="s">
        <v>18</v>
      </c>
      <c r="B91" s="68">
        <f t="shared" si="6"/>
        <v>0</v>
      </c>
      <c r="C91" s="69"/>
      <c r="D91" s="69"/>
      <c r="E91" s="109"/>
      <c r="G91" s="67" t="s">
        <v>18</v>
      </c>
      <c r="H91" s="68"/>
      <c r="I91" s="68"/>
      <c r="J91" s="69"/>
      <c r="K91" s="69"/>
      <c r="L91" s="69"/>
      <c r="M91" s="69"/>
      <c r="N91" s="69"/>
      <c r="O91" s="69"/>
      <c r="P91" s="69"/>
    </row>
    <row r="92" spans="1:16" ht="17.25" customHeight="1" hidden="1">
      <c r="A92" s="112" t="s">
        <v>19</v>
      </c>
      <c r="B92" s="113">
        <f t="shared" si="6"/>
        <v>0</v>
      </c>
      <c r="C92" s="114"/>
      <c r="D92" s="114"/>
      <c r="E92" s="114"/>
      <c r="G92" s="112" t="s">
        <v>19</v>
      </c>
      <c r="H92" s="120"/>
      <c r="I92" s="120"/>
      <c r="L92" s="114"/>
      <c r="M92" s="65"/>
      <c r="P92" s="114"/>
    </row>
    <row r="93" spans="1:16" ht="17.25" customHeight="1" hidden="1">
      <c r="A93" s="67" t="s">
        <v>20</v>
      </c>
      <c r="B93" s="68">
        <f t="shared" si="6"/>
        <v>0</v>
      </c>
      <c r="C93" s="69"/>
      <c r="D93" s="69"/>
      <c r="E93" s="109"/>
      <c r="G93" s="67" t="s">
        <v>20</v>
      </c>
      <c r="H93" s="68"/>
      <c r="I93" s="68"/>
      <c r="J93" s="69"/>
      <c r="K93" s="69"/>
      <c r="L93" s="69"/>
      <c r="M93" s="69"/>
      <c r="N93" s="69"/>
      <c r="O93" s="69"/>
      <c r="P93" s="69"/>
    </row>
    <row r="94" spans="1:16" ht="21" customHeight="1">
      <c r="A94" s="86" t="s">
        <v>6</v>
      </c>
      <c r="B94" s="87">
        <f>SUM(B82:B93)</f>
        <v>38149</v>
      </c>
      <c r="C94" s="87">
        <f>SUM(C82:C93)</f>
        <v>18991</v>
      </c>
      <c r="D94" s="87">
        <f>SUM(D82:D93)</f>
        <v>15199</v>
      </c>
      <c r="E94" s="87">
        <f>SUM(E82:E93)</f>
        <v>3959</v>
      </c>
      <c r="G94" s="122" t="s">
        <v>6</v>
      </c>
      <c r="H94" s="87">
        <f>SUM(H82:H89)</f>
        <v>1148</v>
      </c>
      <c r="I94" s="87">
        <f>SUM(I82:I89)</f>
        <v>2125</v>
      </c>
      <c r="J94" s="87">
        <f>SUM(J82:J89)</f>
        <v>1525</v>
      </c>
      <c r="K94" s="87">
        <f>SUM(K82:K93)</f>
        <v>575</v>
      </c>
      <c r="L94" s="87">
        <f>SUM(L82:L89)</f>
        <v>25</v>
      </c>
      <c r="M94" s="87">
        <f>SUM(M82:M89)</f>
        <v>29</v>
      </c>
      <c r="N94" s="87">
        <f>SUM(N82:N89)</f>
        <v>20</v>
      </c>
      <c r="O94" s="87">
        <f>SUM(O82:O89)</f>
        <v>9</v>
      </c>
      <c r="P94" s="87">
        <f>SUM(P82:P89)</f>
        <v>0</v>
      </c>
    </row>
    <row r="95" spans="1:16" ht="21" customHeight="1" thickBot="1">
      <c r="A95" s="123" t="s">
        <v>21</v>
      </c>
      <c r="B95" s="124">
        <f>B94/$B94</f>
        <v>1</v>
      </c>
      <c r="C95" s="124">
        <f>C94/$B94</f>
        <v>0.49781121392434924</v>
      </c>
      <c r="D95" s="124">
        <f>D94/$B94</f>
        <v>0.39841149178222235</v>
      </c>
      <c r="E95" s="124">
        <f>E94/$B94</f>
        <v>0.1037772942934284</v>
      </c>
      <c r="G95" s="123" t="s">
        <v>21</v>
      </c>
      <c r="H95" s="125">
        <f>H94/H94</f>
        <v>1</v>
      </c>
      <c r="I95" s="124">
        <f>I94/$I$94</f>
        <v>1</v>
      </c>
      <c r="J95" s="124">
        <f>J94/$I$94</f>
        <v>0.7176470588235294</v>
      </c>
      <c r="K95" s="124">
        <f>K94/$I$94</f>
        <v>0.27058823529411763</v>
      </c>
      <c r="L95" s="125">
        <f>L94/$I$94</f>
        <v>0.011764705882352941</v>
      </c>
      <c r="M95" s="124">
        <f>M94/$M$94</f>
        <v>1</v>
      </c>
      <c r="N95" s="124">
        <f>N94/$M$94</f>
        <v>0.6896551724137931</v>
      </c>
      <c r="O95" s="124">
        <f>O94/$M$94</f>
        <v>0.3103448275862069</v>
      </c>
      <c r="P95" s="124">
        <f>P94/$M$94</f>
        <v>0</v>
      </c>
    </row>
    <row r="96" spans="3:5" ht="5.25" customHeight="1">
      <c r="C96" s="89"/>
      <c r="D96" s="89"/>
      <c r="E96" s="89"/>
    </row>
    <row r="97" spans="3:16" ht="23.25" customHeight="1">
      <c r="C97" s="89"/>
      <c r="D97" s="89"/>
      <c r="E97" s="89"/>
      <c r="G97" s="126" t="s">
        <v>58</v>
      </c>
      <c r="H97" s="126"/>
      <c r="I97" s="126"/>
      <c r="J97" s="126"/>
      <c r="K97" s="126"/>
      <c r="L97" s="126"/>
      <c r="M97" s="126"/>
      <c r="N97" s="126"/>
      <c r="O97" s="126"/>
      <c r="P97" s="126"/>
    </row>
    <row r="98" spans="3:5" ht="48" customHeight="1">
      <c r="C98" s="89"/>
      <c r="D98" s="89"/>
      <c r="E98" s="89"/>
    </row>
    <row r="99" spans="3:5" ht="27.75" customHeight="1">
      <c r="C99" s="89"/>
      <c r="D99" s="89"/>
      <c r="E99" s="89"/>
    </row>
    <row r="100" spans="1:16" ht="15.75">
      <c r="A100" s="127" t="s">
        <v>59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</row>
    <row r="101" spans="1:16" ht="3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</row>
    <row r="102" ht="3.75" customHeight="1"/>
    <row r="103" ht="3.75" customHeight="1"/>
    <row r="104" spans="1:16" ht="36.75" customHeight="1">
      <c r="A104" s="129" t="s">
        <v>33</v>
      </c>
      <c r="B104" s="130" t="s">
        <v>6</v>
      </c>
      <c r="C104" s="59" t="s">
        <v>34</v>
      </c>
      <c r="D104" s="59" t="s">
        <v>35</v>
      </c>
      <c r="E104" s="59" t="s">
        <v>36</v>
      </c>
      <c r="F104" s="59" t="s">
        <v>37</v>
      </c>
      <c r="G104" s="59" t="s">
        <v>38</v>
      </c>
      <c r="H104" s="59" t="s">
        <v>39</v>
      </c>
      <c r="I104" s="59" t="s">
        <v>40</v>
      </c>
      <c r="J104" s="60" t="s">
        <v>41</v>
      </c>
      <c r="M104" s="131" t="s">
        <v>42</v>
      </c>
      <c r="N104" s="131" t="s">
        <v>43</v>
      </c>
      <c r="O104" s="131" t="s">
        <v>60</v>
      </c>
      <c r="P104" s="131" t="s">
        <v>61</v>
      </c>
    </row>
    <row r="105" spans="1:16" ht="30" customHeight="1">
      <c r="A105" s="106" t="s">
        <v>49</v>
      </c>
      <c r="B105" s="62">
        <f>SUM(C105:J105)</f>
        <v>18991</v>
      </c>
      <c r="C105" s="63">
        <v>1006</v>
      </c>
      <c r="D105" s="63">
        <v>2395</v>
      </c>
      <c r="E105" s="63">
        <v>1956</v>
      </c>
      <c r="F105" s="63">
        <v>2133</v>
      </c>
      <c r="G105" s="63">
        <v>4262</v>
      </c>
      <c r="H105" s="63">
        <v>3791</v>
      </c>
      <c r="I105" s="63">
        <v>2311</v>
      </c>
      <c r="J105" s="63">
        <v>1137</v>
      </c>
      <c r="L105" s="1" t="s">
        <v>49</v>
      </c>
      <c r="M105" s="52">
        <f>C105+D105</f>
        <v>3401</v>
      </c>
      <c r="N105" s="52">
        <f>E105</f>
        <v>1956</v>
      </c>
      <c r="O105" s="52">
        <f>F105+G105+H105+I105</f>
        <v>12497</v>
      </c>
      <c r="P105" s="132">
        <f>J105</f>
        <v>1137</v>
      </c>
    </row>
    <row r="106" spans="1:16" ht="30" customHeight="1">
      <c r="A106" s="133" t="s">
        <v>50</v>
      </c>
      <c r="B106" s="134">
        <f>SUM(C106:J106)</f>
        <v>15199</v>
      </c>
      <c r="C106" s="135">
        <v>1002</v>
      </c>
      <c r="D106" s="135">
        <v>1809</v>
      </c>
      <c r="E106" s="135">
        <v>1466</v>
      </c>
      <c r="F106" s="135">
        <v>2531</v>
      </c>
      <c r="G106" s="135">
        <v>3931</v>
      </c>
      <c r="H106" s="135">
        <v>2574</v>
      </c>
      <c r="I106" s="135">
        <v>1319</v>
      </c>
      <c r="J106" s="135">
        <v>567</v>
      </c>
      <c r="L106" s="1" t="s">
        <v>50</v>
      </c>
      <c r="M106" s="52">
        <f>C106+D106</f>
        <v>2811</v>
      </c>
      <c r="N106" s="52">
        <f>E106</f>
        <v>1466</v>
      </c>
      <c r="O106" s="52">
        <f>F106+G106+H106+I106</f>
        <v>10355</v>
      </c>
      <c r="P106" s="132">
        <f>J106</f>
        <v>567</v>
      </c>
    </row>
    <row r="107" spans="1:16" ht="30" customHeight="1">
      <c r="A107" s="104" t="s">
        <v>51</v>
      </c>
      <c r="B107" s="71">
        <f>SUM(C107:J107)</f>
        <v>3959</v>
      </c>
      <c r="C107" s="65">
        <v>238</v>
      </c>
      <c r="D107" s="65">
        <v>1051</v>
      </c>
      <c r="E107" s="65">
        <v>1783</v>
      </c>
      <c r="F107" s="65">
        <v>420</v>
      </c>
      <c r="G107" s="65">
        <v>239</v>
      </c>
      <c r="H107" s="65">
        <v>123</v>
      </c>
      <c r="I107" s="65">
        <v>60</v>
      </c>
      <c r="J107" s="65">
        <v>45</v>
      </c>
      <c r="L107" s="1" t="s">
        <v>51</v>
      </c>
      <c r="M107" s="52">
        <f>C107+D107</f>
        <v>1289</v>
      </c>
      <c r="N107" s="52">
        <f>E107</f>
        <v>1783</v>
      </c>
      <c r="O107" s="52">
        <f>F107+G107+H107+I107</f>
        <v>842</v>
      </c>
      <c r="P107" s="132">
        <f>J107</f>
        <v>45</v>
      </c>
    </row>
    <row r="108" spans="1:16" ht="30" customHeight="1">
      <c r="A108" s="86" t="s">
        <v>6</v>
      </c>
      <c r="B108" s="87">
        <f>SUM(B105:B107)</f>
        <v>38149</v>
      </c>
      <c r="C108" s="87">
        <f aca="true" t="shared" si="9" ref="C108:J108">SUM(C105:C107)</f>
        <v>2246</v>
      </c>
      <c r="D108" s="87">
        <f t="shared" si="9"/>
        <v>5255</v>
      </c>
      <c r="E108" s="87">
        <f t="shared" si="9"/>
        <v>5205</v>
      </c>
      <c r="F108" s="87">
        <f t="shared" si="9"/>
        <v>5084</v>
      </c>
      <c r="G108" s="87">
        <f t="shared" si="9"/>
        <v>8432</v>
      </c>
      <c r="H108" s="87">
        <f t="shared" si="9"/>
        <v>6488</v>
      </c>
      <c r="I108" s="87">
        <f t="shared" si="9"/>
        <v>3690</v>
      </c>
      <c r="J108" s="87">
        <f t="shared" si="9"/>
        <v>1749</v>
      </c>
      <c r="M108" s="136">
        <f>SUM(M105:M107)</f>
        <v>7501</v>
      </c>
      <c r="N108" s="136">
        <f>SUM(N105:N107)</f>
        <v>5205</v>
      </c>
      <c r="O108" s="136">
        <f>SUM(O105:O107)</f>
        <v>23694</v>
      </c>
      <c r="P108" s="136">
        <f>SUM(P105:P107)</f>
        <v>1749</v>
      </c>
    </row>
    <row r="109" spans="1:10" s="37" customFormat="1" ht="30" customHeight="1" thickBot="1">
      <c r="A109" s="55" t="s">
        <v>21</v>
      </c>
      <c r="B109" s="56">
        <f aca="true" t="shared" si="10" ref="B109:J109">B108/$B108</f>
        <v>1</v>
      </c>
      <c r="C109" s="56">
        <f t="shared" si="10"/>
        <v>0.058874413483970746</v>
      </c>
      <c r="D109" s="56">
        <f t="shared" si="10"/>
        <v>0.13774935122807938</v>
      </c>
      <c r="E109" s="56">
        <f t="shared" si="10"/>
        <v>0.13643870088337834</v>
      </c>
      <c r="F109" s="56">
        <f t="shared" si="10"/>
        <v>0.13326692704920182</v>
      </c>
      <c r="G109" s="56">
        <f t="shared" si="10"/>
        <v>0.2210280741303835</v>
      </c>
      <c r="H109" s="56">
        <f t="shared" si="10"/>
        <v>0.17006998872840703</v>
      </c>
      <c r="I109" s="56">
        <f t="shared" si="10"/>
        <v>0.0967259954389368</v>
      </c>
      <c r="J109" s="56">
        <f t="shared" si="10"/>
        <v>0.045846549057642405</v>
      </c>
    </row>
    <row r="110" ht="14.25" customHeight="1"/>
    <row r="111" spans="3:10" ht="4.5" customHeight="1">
      <c r="C111" s="137"/>
      <c r="D111" s="137"/>
      <c r="E111" s="137"/>
      <c r="F111" s="137"/>
      <c r="G111" s="137"/>
      <c r="H111" s="137"/>
      <c r="I111" s="137"/>
      <c r="J111" s="137"/>
    </row>
    <row r="112" ht="4.5" customHeight="1"/>
    <row r="113" ht="4.5" customHeight="1"/>
    <row r="114" spans="1:16" ht="15.75">
      <c r="A114" s="17" t="s">
        <v>62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ht="4.5" customHeight="1"/>
    <row r="116" ht="4.5" customHeight="1"/>
    <row r="117" spans="1:9" ht="39.75" customHeight="1">
      <c r="A117" s="138" t="s">
        <v>33</v>
      </c>
      <c r="B117" s="139" t="s">
        <v>6</v>
      </c>
      <c r="C117" s="138" t="s">
        <v>63</v>
      </c>
      <c r="D117" s="138" t="s">
        <v>64</v>
      </c>
      <c r="E117" s="138" t="s">
        <v>65</v>
      </c>
      <c r="F117" s="138" t="s">
        <v>66</v>
      </c>
      <c r="G117" s="138" t="s">
        <v>67</v>
      </c>
      <c r="H117" s="140"/>
      <c r="I117" s="140"/>
    </row>
    <row r="118" spans="1:9" ht="30" customHeight="1">
      <c r="A118" s="106" t="s">
        <v>49</v>
      </c>
      <c r="B118" s="62">
        <f>SUM(C118:G118)</f>
        <v>18991</v>
      </c>
      <c r="C118" s="63">
        <v>14110</v>
      </c>
      <c r="D118" s="63">
        <v>4672</v>
      </c>
      <c r="E118" s="63">
        <v>82</v>
      </c>
      <c r="F118" s="63">
        <v>115</v>
      </c>
      <c r="G118" s="63">
        <f>B105-(C118+D118+E118+F118)</f>
        <v>12</v>
      </c>
      <c r="H118" s="141"/>
      <c r="I118" s="141"/>
    </row>
    <row r="119" spans="1:9" ht="30" customHeight="1">
      <c r="A119" s="133" t="s">
        <v>50</v>
      </c>
      <c r="B119" s="134">
        <f>SUM(C119:G119)</f>
        <v>15199</v>
      </c>
      <c r="C119" s="135">
        <v>10694</v>
      </c>
      <c r="D119" s="135">
        <v>4331</v>
      </c>
      <c r="E119" s="135">
        <v>70</v>
      </c>
      <c r="F119" s="135">
        <v>86</v>
      </c>
      <c r="G119" s="135">
        <f>B106-(C119+D119+E119+F119)</f>
        <v>18</v>
      </c>
      <c r="H119" s="141"/>
      <c r="I119" s="141"/>
    </row>
    <row r="120" spans="1:9" ht="30" customHeight="1">
      <c r="A120" s="142" t="s">
        <v>51</v>
      </c>
      <c r="B120" s="143">
        <f>SUM(C120:G120)</f>
        <v>3959</v>
      </c>
      <c r="C120" s="144">
        <v>3356</v>
      </c>
      <c r="D120" s="144">
        <v>551</v>
      </c>
      <c r="E120" s="144">
        <v>21</v>
      </c>
      <c r="F120" s="144">
        <v>18</v>
      </c>
      <c r="G120" s="144">
        <f>B107-(C120+D120+E120+F120)</f>
        <v>13</v>
      </c>
      <c r="H120" s="141"/>
      <c r="I120" s="141"/>
    </row>
    <row r="121" spans="1:9" ht="30" customHeight="1">
      <c r="A121" s="122" t="s">
        <v>6</v>
      </c>
      <c r="B121" s="87">
        <f aca="true" t="shared" si="11" ref="B121:G121">SUM(B118:B120)</f>
        <v>38149</v>
      </c>
      <c r="C121" s="87">
        <f t="shared" si="11"/>
        <v>28160</v>
      </c>
      <c r="D121" s="87">
        <f t="shared" si="11"/>
        <v>9554</v>
      </c>
      <c r="E121" s="87">
        <f t="shared" si="11"/>
        <v>173</v>
      </c>
      <c r="F121" s="87">
        <f t="shared" si="11"/>
        <v>219</v>
      </c>
      <c r="G121" s="87">
        <f t="shared" si="11"/>
        <v>43</v>
      </c>
      <c r="H121" s="145"/>
      <c r="I121" s="145"/>
    </row>
    <row r="122" spans="1:9" ht="30" customHeight="1" thickBot="1">
      <c r="A122" s="55" t="s">
        <v>21</v>
      </c>
      <c r="B122" s="56">
        <f aca="true" t="shared" si="12" ref="B122:G122">B121/$B121</f>
        <v>1</v>
      </c>
      <c r="C122" s="56">
        <f t="shared" si="12"/>
        <v>0.7381582741356261</v>
      </c>
      <c r="D122" s="56">
        <f t="shared" si="12"/>
        <v>0.2504390678654749</v>
      </c>
      <c r="E122" s="56">
        <f t="shared" si="12"/>
        <v>0.0045348501926656005</v>
      </c>
      <c r="F122" s="56">
        <f t="shared" si="12"/>
        <v>0.005740648509790558</v>
      </c>
      <c r="G122" s="56">
        <f t="shared" si="12"/>
        <v>0.001127159296442895</v>
      </c>
      <c r="H122" s="145"/>
      <c r="I122" s="145"/>
    </row>
    <row r="123" ht="15" customHeight="1">
      <c r="A123" s="146" t="s">
        <v>68</v>
      </c>
    </row>
    <row r="124" ht="15" customHeight="1">
      <c r="A124" s="146"/>
    </row>
    <row r="125" ht="15" customHeight="1">
      <c r="A125" s="146"/>
    </row>
    <row r="126" ht="12.75">
      <c r="A126" s="146"/>
    </row>
    <row r="127" ht="12.75">
      <c r="A127" s="146"/>
    </row>
  </sheetData>
  <sheetProtection/>
  <mergeCells count="18">
    <mergeCell ref="A101:P101"/>
    <mergeCell ref="A114:P114"/>
    <mergeCell ref="I80:I81"/>
    <mergeCell ref="J80:L80"/>
    <mergeCell ref="M80:M81"/>
    <mergeCell ref="N80:P80"/>
    <mergeCell ref="G97:P97"/>
    <mergeCell ref="A100:P100"/>
    <mergeCell ref="A16:P16"/>
    <mergeCell ref="G38:H38"/>
    <mergeCell ref="A55:P55"/>
    <mergeCell ref="A80:A81"/>
    <mergeCell ref="B80:B81"/>
    <mergeCell ref="C80:C81"/>
    <mergeCell ref="D80:D81"/>
    <mergeCell ref="E80:E81"/>
    <mergeCell ref="G80:G81"/>
    <mergeCell ref="H80:H81"/>
  </mergeCells>
  <printOptions horizontalCentered="1"/>
  <pageMargins left="0.3937007874015748" right="0.3937007874015748" top="0.3937007874015748" bottom="0.2362204724409449" header="0" footer="0"/>
  <pageSetup horizontalDpi="600" verticalDpi="600" orientation="landscape" paperSize="9" scale="80" r:id="rId2"/>
  <headerFooter alignWithMargins="0">
    <oddFooter>&amp;L&amp;8Fuente: Sistema de registro de casos atendidos  en los CEMElaboración: Unidad de Generación de Información y Gestión del Conocimiento  - Programa Nacional contra la Violencia Familiar y Sexual&amp;RPág. &amp;P</oddFooter>
  </headerFooter>
  <rowBreaks count="2" manualBreakCount="2">
    <brk id="54" max="15" man="1"/>
    <brk id="9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2015-09-09T17:47:12Z</dcterms:created>
  <dcterms:modified xsi:type="dcterms:W3CDTF">2015-09-09T17:47:31Z</dcterms:modified>
  <cp:category/>
  <cp:version/>
  <cp:contentType/>
  <cp:contentStatus/>
</cp:coreProperties>
</file>