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NEA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COUNTIFS" hidden="1">#NAME?</definedName>
    <definedName name="A" localSheetId="0">#REF!</definedName>
    <definedName name="A">#REF!</definedName>
    <definedName name="AB" localSheetId="0">#REF!</definedName>
    <definedName name="AB">#REF!</definedName>
    <definedName name="ABAN" localSheetId="0">#REF!</definedName>
    <definedName name="ABAN">#REF!</definedName>
    <definedName name="ABANCAY" localSheetId="0">#REF!</definedName>
    <definedName name="ABANCAY">#REF!</definedName>
    <definedName name="AMES" localSheetId="0">'[2]Base 2012'!$E$1</definedName>
    <definedName name="AMES">'[3]Base 2012'!$E$1</definedName>
    <definedName name="AÑO" localSheetId="0">#REF!</definedName>
    <definedName name="AÑO">#REF!</definedName>
    <definedName name="AÑOS" localSheetId="0">#REF!</definedName>
    <definedName name="AÑOS">#REF!</definedName>
    <definedName name="_xlnm.Print_Area" localSheetId="0">'LINEA100'!$A$1:$Q$237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" localSheetId="0">#REF!</definedName>
    <definedName name="D">#REF!</definedName>
    <definedName name="DE" localSheetId="0">#REF!</definedName>
    <definedName name="DE">#REF!</definedName>
    <definedName name="DEPA" localSheetId="0">#REF!</definedName>
    <definedName name="DEPA">#REF!</definedName>
    <definedName name="dia" localSheetId="0">#REF!</definedName>
    <definedName name="dia">#REF!</definedName>
    <definedName name="DIST" localSheetId="0">'[4]Casos'!#REF!</definedName>
    <definedName name="DIST">'[5]Casos'!#REF!</definedName>
    <definedName name="DISTRITO" localSheetId="0">#REF!</definedName>
    <definedName name="DISTRITO">#REF!</definedName>
    <definedName name="DPTO" localSheetId="0">#REF!</definedName>
    <definedName name="DPTO">#REF!</definedName>
    <definedName name="DR" localSheetId="0">#REF!</definedName>
    <definedName name="DR">#REF!</definedName>
    <definedName name="E" localSheetId="0">#REF!</definedName>
    <definedName name="E">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 localSheetId="0">#REF!</definedName>
    <definedName name="GENRO">#REF!</definedName>
    <definedName name="GENRO21" localSheetId="0">#REF!</definedName>
    <definedName name="GENRO21">#REF!</definedName>
    <definedName name="GGGGG" localSheetId="0">'[6]Base 2012'!$B$1</definedName>
    <definedName name="GGGGG">'[7]Base 2012'!$B$1</definedName>
    <definedName name="GGGGGGGGGG" localSheetId="0">'[6]Base 2012'!$D$1</definedName>
    <definedName name="GGGGGGGGGG">'[7]Base 2012'!$D$1</definedName>
    <definedName name="GRADO" localSheetId="0">#REF!</definedName>
    <definedName name="GRADO">#REF!</definedName>
    <definedName name="HIJOS" localSheetId="0">#REF!</definedName>
    <definedName name="HIJOS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 localSheetId="0">'[8]Casos'!#REF!</definedName>
    <definedName name="J">'[9]Casos'!#REF!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 localSheetId="0">#REF!</definedName>
    <definedName name="MES">#REF!</definedName>
    <definedName name="N" localSheetId="0">#REF!</definedName>
    <definedName name="N">#REF!</definedName>
    <definedName name="NDDDSFDSF" localSheetId="0">#REF!</definedName>
    <definedName name="NDDDSFDSF">#REF!</definedName>
    <definedName name="Nro_de_oficio" localSheetId="0">#REF!</definedName>
    <definedName name="Nro_de_oficio">#REF!</definedName>
    <definedName name="PROV" localSheetId="0">#REF!</definedName>
    <definedName name="PROV">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S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Tabla1" localSheetId="0">#REF!</definedName>
    <definedName name="Tabla1">#REF!</definedName>
    <definedName name="_xlnm.Print_Titles" localSheetId="0">'LINEA100'!$1:$7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 localSheetId="0">'[10]Casos'!#REF!</definedName>
    <definedName name="XX">'[11]Casos'!#REF!</definedName>
    <definedName name="ZONA" localSheetId="0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<sst xmlns="http://schemas.openxmlformats.org/spreadsheetml/2006/main" count="295" uniqueCount="136">
  <si>
    <t>PROGRAMA NACIONAL CONTRA LA VIOLENCIA FAMILIAR Y SEXUAL</t>
  </si>
  <si>
    <t>RESUMEN ESTADÍSTICO DE LAS CONSULTAS ATENDIDAS EN LA LÍNEA100</t>
  </si>
  <si>
    <t>Periodo: Enero - Agosto 2017</t>
  </si>
  <si>
    <t>SECCIÓN I: DATOS DEL CONSULTANTE</t>
  </si>
  <si>
    <t>Cuadro N° 1. Número de Consultas Atendidas por Mes y Sexo del Consultante</t>
  </si>
  <si>
    <t xml:space="preserve">Mes </t>
  </si>
  <si>
    <t>Total</t>
  </si>
  <si>
    <t>Mujer</t>
  </si>
  <si>
    <t>Hombre</t>
  </si>
  <si>
    <t>Var. %</t>
  </si>
  <si>
    <t>Ene</t>
  </si>
  <si>
    <t>-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</si>
  <si>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</si>
  <si>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</si>
  <si>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</si>
  <si>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</si>
  <si>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</si>
  <si>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</si>
  <si>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</si>
  <si>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</si>
  <si>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</si>
  <si>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</si>
  <si>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</si>
  <si>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</si>
  <si>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Cuadro N° 2. Número de Consultas Atendidas por Mes y Grupo de Edad del Consultante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</si>
  <si>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</si>
  <si>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</si>
  <si>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</si>
  <si>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</si>
  <si>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</si>
  <si>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</si>
  <si>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</si>
  <si>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</si>
  <si>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Sin datos</t>
  </si>
  <si>
    <t>SECCIÓN II: DATOS DE LA VÍCTIMA</t>
  </si>
  <si>
    <t>Cuadro N° 1. Número de Consultas Atendidas por Mes y Sexo de la Víctima</t>
  </si>
  <si>
    <t>Cuadro N° 2. Número de Consultas Atendidas por Mes y Grupo de Edad de la Víctima</t>
  </si>
  <si>
    <t>SECCIÓN III: DATOS DEL AGRESOR</t>
  </si>
  <si>
    <t>Cuadro N° 1. Número de Consultas Atendidas por Mes y Sexo del Agresor</t>
  </si>
  <si>
    <t>Cuadro N° 2. Número de Consultas Atendidas por Mes y Grupo de Edad del Agresor</t>
  </si>
  <si>
    <t>Cuadro N° 3. Número de consultas atendidas, según vínculo entre el agresor y la víctima</t>
  </si>
  <si>
    <t>Vinculo relacional</t>
  </si>
  <si>
    <t xml:space="preserve">Cuadro N° 4. Vínculo relacional entre </t>
  </si>
  <si>
    <t>Esposo/a</t>
  </si>
  <si>
    <t>el agresor y la víctima</t>
  </si>
  <si>
    <t>Ex esposo/a</t>
  </si>
  <si>
    <t>Conviviente</t>
  </si>
  <si>
    <t>Vínculo</t>
  </si>
  <si>
    <t>Num.</t>
  </si>
  <si>
    <t>Ex conviviente</t>
  </si>
  <si>
    <t>Pareja</t>
  </si>
  <si>
    <t>Madre/Padre</t>
  </si>
  <si>
    <t>Ex pareja</t>
  </si>
  <si>
    <t>Padrastro / Madrastra</t>
  </si>
  <si>
    <t>Familiar</t>
  </si>
  <si>
    <t>Hermano/a</t>
  </si>
  <si>
    <t>Conocido</t>
  </si>
  <si>
    <t>Hijo/a</t>
  </si>
  <si>
    <t>Desconocido</t>
  </si>
  <si>
    <t>Abuelo/a</t>
  </si>
  <si>
    <t>Otro</t>
  </si>
  <si>
    <t>Cuñado/a</t>
  </si>
  <si>
    <t>Suegro/a</t>
  </si>
  <si>
    <t>Yerno/nuera</t>
  </si>
  <si>
    <t>Progenitor de su hijo/a</t>
  </si>
  <si>
    <t>Otro familiar</t>
  </si>
  <si>
    <t>Enamorado/a, novio/a</t>
  </si>
  <si>
    <t>Pareja sexual sin hijos</t>
  </si>
  <si>
    <t>Vecino/a, amigo/a</t>
  </si>
  <si>
    <t>Compañero/a, profesor/a</t>
  </si>
  <si>
    <t>SECCIÓN IV: DATOS DE LA CONSULTA</t>
  </si>
  <si>
    <t>Cuadro N° 1. Número de Consultas atendidas, según motivo</t>
  </si>
  <si>
    <t>Motivo de Consulta</t>
  </si>
  <si>
    <t>Física</t>
  </si>
  <si>
    <t>Psicológica</t>
  </si>
  <si>
    <t>Sexual</t>
  </si>
  <si>
    <t>Física - psicológica</t>
  </si>
  <si>
    <t>Sexual - física</t>
  </si>
  <si>
    <t>Sexual-física-psicológica</t>
  </si>
  <si>
    <t>Sexual - psicológica</t>
  </si>
  <si>
    <t>Otra consulta</t>
  </si>
  <si>
    <t>Psicologica</t>
  </si>
  <si>
    <t>Otros</t>
  </si>
  <si>
    <t>Cuadro N° 2. Número de Consultas Atendidas por Región y Mes</t>
  </si>
  <si>
    <t xml:space="preserve">Regiones \ Mes 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</si>
  <si>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</si>
  <si>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</si>
  <si>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</si>
  <si>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</si>
  <si>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</si>
  <si>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</si>
  <si>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</si>
  <si>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</si>
  <si>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</si>
  <si>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</si>
  <si>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</si>
  <si>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</si>
  <si>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</si>
  <si>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</si>
  <si>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 Metropolita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</si>
  <si>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</si>
  <si>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</si>
  <si>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</si>
  <si>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</si>
  <si>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</si>
  <si>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</si>
  <si>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</si>
  <si>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</si>
  <si>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</si>
  <si>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</si>
  <si>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</si>
  <si>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SECCIÓN V: CONSULTAS DERIVADAS A LOS CENTROS EMERGENCIA MUJER</t>
  </si>
  <si>
    <t>Cuadro N° 1. Número de Consultas que fueron Derivados a los  Centros Emergencia Mujer por meses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</si>
  <si>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</si>
  <si>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</si>
  <si>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</si>
  <si>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</si>
  <si>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</si>
  <si>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</si>
  <si>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</si>
  <si>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</si>
  <si>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</si>
  <si>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</si>
  <si>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</si>
  <si>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</si>
  <si>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Consultas derivadas al CEM</t>
  </si>
  <si>
    <t>Diciembre</t>
  </si>
  <si>
    <t>Derivados CEM</t>
  </si>
  <si>
    <t>Otras Acciones</t>
  </si>
  <si>
    <t>SECCIÓN VI: VARIACIÓN PORCENTUAL</t>
  </si>
  <si>
    <t xml:space="preserve">Cuadro N° 1. </t>
  </si>
  <si>
    <t>Variación porcentual de las consultas sobre violencia atendidas en la Linea100</t>
  </si>
  <si>
    <t>Años</t>
  </si>
  <si>
    <t>Variación
 %</t>
  </si>
  <si>
    <t>Fuente: Sistema de Registro de Consultas de Linea 100</t>
  </si>
  <si>
    <t>Elaboración: Unidad de Generación de Información y Gestión del Conocimiento - PNCVFS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</si>
</sst>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#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18"/>
      <name val="Impact"/>
      <family val="2"/>
    </font>
    <font>
      <sz val="18"/>
      <color indexed="18"/>
      <name val="Impact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1"/>
      <color indexed="63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0.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2"/>
      <color indexed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003399"/>
      <name val="Impact"/>
      <family val="2"/>
    </font>
    <font>
      <sz val="10"/>
      <color theme="0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002060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4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1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/>
      <right/>
      <top/>
      <bottom style="hair"/>
    </border>
    <border>
      <left style="thick">
        <color rgb="FF002060"/>
      </left>
      <right style="thick">
        <color rgb="FF002060"/>
      </right>
      <top style="thick">
        <color rgb="FF002060"/>
      </top>
      <bottom style="hair"/>
    </border>
    <border>
      <left/>
      <right/>
      <top style="hair"/>
      <bottom style="hair"/>
    </border>
    <border>
      <left style="thick">
        <color rgb="FF002060"/>
      </left>
      <right style="thick">
        <color rgb="FF002060"/>
      </right>
      <top style="hair"/>
      <bottom style="hair"/>
    </border>
    <border>
      <left style="thick">
        <color rgb="FF002060"/>
      </left>
      <right style="thick">
        <color rgb="FF002060"/>
      </right>
      <top style="hair"/>
      <bottom/>
    </border>
    <border>
      <left style="thick">
        <color rgb="FF002060"/>
      </left>
      <right style="thick">
        <color rgb="FF002060"/>
      </right>
      <top style="hair"/>
      <bottom style="hair">
        <color rgb="FF002060"/>
      </bottom>
    </border>
    <border>
      <left style="thick">
        <color rgb="FF002060"/>
      </left>
      <right style="thick">
        <color rgb="FF002060"/>
      </right>
      <top style="hair"/>
      <bottom style="thick">
        <color rgb="FF002060"/>
      </bottom>
    </border>
    <border>
      <left style="thick">
        <color rgb="FF002060"/>
      </left>
      <right style="thick">
        <color rgb="FF002060"/>
      </right>
      <top/>
      <bottom style="hair"/>
    </border>
    <border>
      <left/>
      <right/>
      <top style="hair"/>
      <bottom style="thick">
        <color rgb="FF002060"/>
      </bottom>
    </border>
    <border>
      <left/>
      <right/>
      <top/>
      <bottom style="thick">
        <color theme="3" tint="-0.4999699890613556"/>
      </bottom>
    </border>
    <border>
      <left/>
      <right/>
      <top style="hair"/>
      <bottom/>
    </border>
    <border>
      <left/>
      <right/>
      <top/>
      <bottom style="thick"/>
    </border>
    <border>
      <left/>
      <right/>
      <top style="thin"/>
      <bottom/>
    </border>
    <border>
      <left/>
      <right/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theme="0"/>
      </bottom>
    </border>
    <border>
      <left/>
      <right style="medium">
        <color theme="1"/>
      </right>
      <top/>
      <bottom style="thin">
        <color theme="0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/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/>
    </border>
    <border>
      <left/>
      <right/>
      <top/>
      <bottom style="hair">
        <color theme="1"/>
      </bottom>
    </border>
    <border>
      <left/>
      <right style="medium">
        <color theme="1"/>
      </right>
      <top/>
      <bottom style="hair">
        <color theme="1"/>
      </bottom>
    </border>
    <border>
      <left style="medium">
        <color theme="1"/>
      </left>
      <right style="medium">
        <color theme="1"/>
      </right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medium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medium">
        <color theme="1"/>
      </right>
      <top/>
      <bottom style="thick">
        <color theme="3" tint="-0.4999699890613556"/>
      </bottom>
    </border>
    <border>
      <left style="medium">
        <color theme="1"/>
      </left>
      <right style="medium">
        <color theme="1"/>
      </right>
      <top style="thick">
        <color theme="3" tint="-0.4999699890613556"/>
      </top>
      <bottom style="medium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0" fillId="33" borderId="0" xfId="54" applyFill="1">
      <alignment/>
      <protection/>
    </xf>
    <xf numFmtId="0" fontId="0" fillId="0" borderId="0" xfId="54" applyFill="1">
      <alignment/>
      <protection/>
    </xf>
    <xf numFmtId="0" fontId="18" fillId="33" borderId="0" xfId="54" applyFont="1" applyFill="1" applyAlignment="1">
      <alignment vertical="center" wrapText="1"/>
      <protection/>
    </xf>
    <xf numFmtId="0" fontId="69" fillId="33" borderId="0" xfId="54" applyFont="1" applyFill="1" applyAlignment="1">
      <alignment vertical="center"/>
      <protection/>
    </xf>
    <xf numFmtId="0" fontId="70" fillId="34" borderId="0" xfId="52" applyFont="1" applyFill="1" applyBorder="1" applyAlignment="1" applyProtection="1">
      <alignment horizontal="center"/>
      <protection hidden="1"/>
    </xf>
    <xf numFmtId="0" fontId="71" fillId="34" borderId="0" xfId="55" applyFont="1" applyFill="1" applyBorder="1" applyAlignment="1" applyProtection="1">
      <alignment horizontal="center" vertical="center" wrapText="1"/>
      <protection hidden="1"/>
    </xf>
    <xf numFmtId="0" fontId="72" fillId="34" borderId="0" xfId="52" applyFont="1" applyFill="1" applyBorder="1" applyAlignment="1" applyProtection="1">
      <alignment horizontal="center"/>
      <protection hidden="1"/>
    </xf>
    <xf numFmtId="0" fontId="73" fillId="34" borderId="0" xfId="52" applyNumberFormat="1" applyFont="1" applyFill="1" applyBorder="1" applyAlignment="1" applyProtection="1">
      <alignment vertical="top"/>
      <protection hidden="1"/>
    </xf>
    <xf numFmtId="0" fontId="72" fillId="34" borderId="0" xfId="52" applyFont="1" applyFill="1" applyBorder="1" applyAlignment="1" applyProtection="1">
      <alignment horizontal="center" vertical="center"/>
      <protection hidden="1"/>
    </xf>
    <xf numFmtId="0" fontId="20" fillId="35" borderId="0" xfId="53" applyFill="1" applyAlignment="1">
      <alignment vertical="center"/>
      <protection/>
    </xf>
    <xf numFmtId="0" fontId="25" fillId="35" borderId="0" xfId="53" applyFont="1" applyFill="1" applyAlignment="1">
      <alignment vertical="center"/>
      <protection/>
    </xf>
    <xf numFmtId="0" fontId="74" fillId="16" borderId="10" xfId="53" applyFont="1" applyFill="1" applyBorder="1" applyAlignment="1">
      <alignment vertical="center"/>
      <protection/>
    </xf>
    <xf numFmtId="0" fontId="75" fillId="0" borderId="0" xfId="53" applyFont="1" applyFill="1" applyBorder="1" applyAlignment="1">
      <alignment vertical="center"/>
      <protection/>
    </xf>
    <xf numFmtId="0" fontId="76" fillId="0" borderId="0" xfId="53" applyFont="1" applyFill="1" applyBorder="1" applyAlignment="1">
      <alignment vertical="center"/>
      <protection/>
    </xf>
    <xf numFmtId="0" fontId="77" fillId="36" borderId="0" xfId="53" applyFont="1" applyFill="1" applyBorder="1" applyAlignment="1">
      <alignment horizontal="left" vertical="center"/>
      <protection/>
    </xf>
    <xf numFmtId="0" fontId="77" fillId="36" borderId="0" xfId="53" applyFont="1" applyFill="1" applyBorder="1" applyAlignment="1">
      <alignment horizontal="center" vertical="center"/>
      <protection/>
    </xf>
    <xf numFmtId="0" fontId="77" fillId="37" borderId="11" xfId="53" applyFont="1" applyFill="1" applyBorder="1" applyAlignment="1">
      <alignment horizontal="center" vertical="center"/>
      <protection/>
    </xf>
    <xf numFmtId="0" fontId="20" fillId="35" borderId="0" xfId="53" applyFont="1" applyFill="1" applyAlignment="1">
      <alignment vertical="center"/>
      <protection/>
    </xf>
    <xf numFmtId="0" fontId="20" fillId="38" borderId="12" xfId="53" applyFont="1" applyFill="1" applyBorder="1" applyAlignment="1">
      <alignment vertical="center"/>
      <protection/>
    </xf>
    <xf numFmtId="3" fontId="30" fillId="38" borderId="12" xfId="53" applyNumberFormat="1" applyFont="1" applyFill="1" applyBorder="1" applyAlignment="1">
      <alignment horizontal="center" vertical="center"/>
      <protection/>
    </xf>
    <xf numFmtId="3" fontId="20" fillId="38" borderId="12" xfId="53" applyNumberFormat="1" applyFont="1" applyFill="1" applyBorder="1" applyAlignment="1">
      <alignment horizontal="center" vertical="center"/>
      <protection/>
    </xf>
    <xf numFmtId="164" fontId="20" fillId="38" borderId="13" xfId="59" applyNumberFormat="1" applyFont="1" applyFill="1" applyBorder="1" applyAlignment="1">
      <alignment horizontal="center" vertical="center"/>
    </xf>
    <xf numFmtId="0" fontId="20" fillId="38" borderId="14" xfId="53" applyFont="1" applyFill="1" applyBorder="1" applyAlignment="1">
      <alignment vertical="center"/>
      <protection/>
    </xf>
    <xf numFmtId="3" fontId="20" fillId="38" borderId="14" xfId="53" applyNumberFormat="1" applyFont="1" applyFill="1" applyBorder="1" applyAlignment="1">
      <alignment horizontal="center" vertical="center"/>
      <protection/>
    </xf>
    <xf numFmtId="164" fontId="20" fillId="38" borderId="15" xfId="59" applyNumberFormat="1" applyFont="1" applyFill="1" applyBorder="1" applyAlignment="1">
      <alignment horizontal="center" vertical="center"/>
    </xf>
    <xf numFmtId="3" fontId="30" fillId="38" borderId="14" xfId="53" applyNumberFormat="1" applyFont="1" applyFill="1" applyBorder="1" applyAlignment="1">
      <alignment horizontal="center" vertical="center"/>
      <protection/>
    </xf>
    <xf numFmtId="164" fontId="20" fillId="38" borderId="16" xfId="59" applyNumberFormat="1" applyFont="1" applyFill="1" applyBorder="1" applyAlignment="1">
      <alignment horizontal="center" vertical="center"/>
    </xf>
    <xf numFmtId="0" fontId="20" fillId="38" borderId="0" xfId="53" applyFill="1" applyAlignment="1">
      <alignment vertical="center"/>
      <protection/>
    </xf>
    <xf numFmtId="164" fontId="20" fillId="38" borderId="17" xfId="59" applyNumberFormat="1" applyFont="1" applyFill="1" applyBorder="1" applyAlignment="1">
      <alignment horizontal="center" vertical="center"/>
    </xf>
    <xf numFmtId="164" fontId="20" fillId="38" borderId="18" xfId="59" applyNumberFormat="1" applyFont="1" applyFill="1" applyBorder="1" applyAlignment="1">
      <alignment horizontal="center" vertical="center"/>
    </xf>
    <xf numFmtId="164" fontId="20" fillId="38" borderId="19" xfId="59" applyNumberFormat="1" applyFont="1" applyFill="1" applyBorder="1" applyAlignment="1">
      <alignment horizontal="center" vertical="center"/>
    </xf>
    <xf numFmtId="0" fontId="20" fillId="38" borderId="20" xfId="53" applyFont="1" applyFill="1" applyBorder="1" applyAlignment="1">
      <alignment vertical="center"/>
      <protection/>
    </xf>
    <xf numFmtId="3" fontId="30" fillId="38" borderId="20" xfId="53" applyNumberFormat="1" applyFont="1" applyFill="1" applyBorder="1" applyAlignment="1">
      <alignment horizontal="center" vertical="center"/>
      <protection/>
    </xf>
    <xf numFmtId="3" fontId="20" fillId="38" borderId="20" xfId="53" applyNumberFormat="1" applyFont="1" applyFill="1" applyBorder="1" applyAlignment="1">
      <alignment horizontal="center" vertical="center"/>
      <protection/>
    </xf>
    <xf numFmtId="0" fontId="77" fillId="36" borderId="0" xfId="53" applyFont="1" applyFill="1" applyBorder="1" applyAlignment="1">
      <alignment vertical="center"/>
      <protection/>
    </xf>
    <xf numFmtId="3" fontId="77" fillId="36" borderId="0" xfId="53" applyNumberFormat="1" applyFont="1" applyFill="1" applyBorder="1" applyAlignment="1">
      <alignment horizontal="center" vertical="center"/>
      <protection/>
    </xf>
    <xf numFmtId="3" fontId="77" fillId="0" borderId="0" xfId="53" applyNumberFormat="1" applyFont="1" applyFill="1" applyBorder="1" applyAlignment="1">
      <alignment horizontal="center" vertical="center"/>
      <protection/>
    </xf>
    <xf numFmtId="0" fontId="30" fillId="8" borderId="0" xfId="53" applyFont="1" applyFill="1" applyBorder="1" applyAlignment="1">
      <alignment horizontal="center" vertical="center"/>
      <protection/>
    </xf>
    <xf numFmtId="9" fontId="30" fillId="8" borderId="0" xfId="59" applyNumberFormat="1" applyFont="1" applyFill="1" applyBorder="1" applyAlignment="1">
      <alignment horizontal="center" vertical="center"/>
    </xf>
    <xf numFmtId="9" fontId="30" fillId="0" borderId="0" xfId="59" applyNumberFormat="1" applyFont="1" applyFill="1" applyBorder="1" applyAlignment="1">
      <alignment horizontal="right" vertical="center" indent="2"/>
    </xf>
    <xf numFmtId="0" fontId="20" fillId="39" borderId="0" xfId="53" applyFont="1" applyFill="1" applyAlignment="1">
      <alignment horizontal="left" vertical="top"/>
      <protection/>
    </xf>
    <xf numFmtId="9" fontId="30" fillId="39" borderId="0" xfId="59" applyFont="1" applyFill="1" applyBorder="1" applyAlignment="1">
      <alignment horizontal="center" vertical="center"/>
    </xf>
    <xf numFmtId="0" fontId="78" fillId="0" borderId="0" xfId="53" applyFont="1" applyFill="1" applyBorder="1" applyAlignment="1">
      <alignment vertical="center"/>
      <protection/>
    </xf>
    <xf numFmtId="0" fontId="79" fillId="0" borderId="0" xfId="53" applyFont="1" applyFill="1" applyBorder="1" applyAlignment="1">
      <alignment vertical="center"/>
      <protection/>
    </xf>
    <xf numFmtId="9" fontId="30" fillId="8" borderId="0" xfId="59" applyFont="1" applyFill="1" applyBorder="1" applyAlignment="1">
      <alignment horizontal="center" vertical="center"/>
    </xf>
    <xf numFmtId="0" fontId="30" fillId="35" borderId="0" xfId="53" applyFont="1" applyFill="1" applyAlignment="1">
      <alignment vertical="center"/>
      <protection/>
    </xf>
    <xf numFmtId="0" fontId="74" fillId="16" borderId="21" xfId="53" applyFont="1" applyFill="1" applyBorder="1" applyAlignment="1">
      <alignment vertical="center"/>
      <protection/>
    </xf>
    <xf numFmtId="0" fontId="80" fillId="0" borderId="0" xfId="53" applyFont="1" applyFill="1" applyBorder="1" applyAlignment="1">
      <alignment vertical="center"/>
      <protection/>
    </xf>
    <xf numFmtId="0" fontId="20" fillId="40" borderId="14" xfId="53" applyFont="1" applyFill="1" applyBorder="1" applyAlignment="1">
      <alignment vertical="center"/>
      <protection/>
    </xf>
    <xf numFmtId="3" fontId="30" fillId="40" borderId="14" xfId="53" applyNumberFormat="1" applyFont="1" applyFill="1" applyBorder="1" applyAlignment="1">
      <alignment horizontal="center" vertical="center"/>
      <protection/>
    </xf>
    <xf numFmtId="3" fontId="20" fillId="40" borderId="14" xfId="53" applyNumberFormat="1" applyFont="1" applyFill="1" applyBorder="1" applyAlignment="1">
      <alignment horizontal="center" vertical="center"/>
      <protection/>
    </xf>
    <xf numFmtId="0" fontId="20" fillId="40" borderId="22" xfId="53" applyFont="1" applyFill="1" applyBorder="1" applyAlignment="1">
      <alignment vertical="center"/>
      <protection/>
    </xf>
    <xf numFmtId="3" fontId="20" fillId="40" borderId="22" xfId="53" applyNumberFormat="1" applyFont="1" applyFill="1" applyBorder="1" applyAlignment="1">
      <alignment horizontal="center" vertical="center"/>
      <protection/>
    </xf>
    <xf numFmtId="0" fontId="30" fillId="8" borderId="0" xfId="53" applyFont="1" applyFill="1" applyBorder="1" applyAlignment="1">
      <alignment vertical="center"/>
      <protection/>
    </xf>
    <xf numFmtId="0" fontId="30" fillId="35" borderId="0" xfId="53" applyFont="1" applyFill="1" applyAlignment="1">
      <alignment horizontal="left" vertical="center"/>
      <protection/>
    </xf>
    <xf numFmtId="0" fontId="20" fillId="38" borderId="22" xfId="53" applyFont="1" applyFill="1" applyBorder="1" applyAlignment="1">
      <alignment vertical="center"/>
      <protection/>
    </xf>
    <xf numFmtId="3" fontId="30" fillId="38" borderId="22" xfId="53" applyNumberFormat="1" applyFont="1" applyFill="1" applyBorder="1" applyAlignment="1">
      <alignment horizontal="center" vertical="center"/>
      <protection/>
    </xf>
    <xf numFmtId="3" fontId="20" fillId="38" borderId="22" xfId="53" applyNumberFormat="1" applyFont="1" applyFill="1" applyBorder="1" applyAlignment="1">
      <alignment horizontal="center" vertical="center"/>
      <protection/>
    </xf>
    <xf numFmtId="0" fontId="74" fillId="16" borderId="23" xfId="53" applyFont="1" applyFill="1" applyBorder="1" applyAlignment="1">
      <alignment vertical="center"/>
      <protection/>
    </xf>
    <xf numFmtId="0" fontId="77" fillId="36" borderId="24" xfId="53" applyFont="1" applyFill="1" applyBorder="1" applyAlignment="1">
      <alignment vertical="center"/>
      <protection/>
    </xf>
    <xf numFmtId="3" fontId="77" fillId="36" borderId="24" xfId="53" applyNumberFormat="1" applyFont="1" applyFill="1" applyBorder="1" applyAlignment="1">
      <alignment horizontal="center" vertical="center"/>
      <protection/>
    </xf>
    <xf numFmtId="0" fontId="20" fillId="38" borderId="0" xfId="53" applyFont="1" applyFill="1" applyAlignment="1">
      <alignment vertical="center"/>
      <protection/>
    </xf>
    <xf numFmtId="0" fontId="77" fillId="36" borderId="0" xfId="53" applyFont="1" applyFill="1" applyBorder="1" applyAlignment="1">
      <alignment horizontal="left" vertical="center"/>
      <protection/>
    </xf>
    <xf numFmtId="0" fontId="77" fillId="36" borderId="0" xfId="53" applyFont="1" applyFill="1" applyBorder="1" applyAlignment="1">
      <alignment horizontal="right" vertical="center"/>
      <protection/>
    </xf>
    <xf numFmtId="0" fontId="77" fillId="0" borderId="0" xfId="53" applyFont="1" applyFill="1" applyBorder="1" applyAlignment="1">
      <alignment horizontal="right" vertical="center"/>
      <protection/>
    </xf>
    <xf numFmtId="0" fontId="20" fillId="38" borderId="25" xfId="53" applyFont="1" applyFill="1" applyBorder="1" applyAlignment="1">
      <alignment vertical="center"/>
      <protection/>
    </xf>
    <xf numFmtId="3" fontId="30" fillId="38" borderId="25" xfId="53" applyNumberFormat="1" applyFont="1" applyFill="1" applyBorder="1" applyAlignment="1">
      <alignment horizontal="right" vertical="center"/>
      <protection/>
    </xf>
    <xf numFmtId="3" fontId="20" fillId="38" borderId="25" xfId="53" applyNumberFormat="1" applyFont="1" applyFill="1" applyBorder="1" applyAlignment="1">
      <alignment horizontal="right" vertical="center"/>
      <protection/>
    </xf>
    <xf numFmtId="165" fontId="34" fillId="38" borderId="25" xfId="56" applyNumberFormat="1" applyFont="1" applyFill="1" applyBorder="1" applyAlignment="1">
      <alignment horizontal="right" vertical="top"/>
      <protection/>
    </xf>
    <xf numFmtId="0" fontId="75" fillId="35" borderId="0" xfId="53" applyFont="1" applyFill="1" applyAlignment="1">
      <alignment vertical="center"/>
      <protection/>
    </xf>
    <xf numFmtId="3" fontId="20" fillId="0" borderId="0" xfId="53" applyNumberFormat="1" applyFont="1" applyFill="1" applyBorder="1" applyAlignment="1">
      <alignment horizontal="right" vertical="center"/>
      <protection/>
    </xf>
    <xf numFmtId="0" fontId="77" fillId="41" borderId="26" xfId="54" applyFont="1" applyFill="1" applyBorder="1" applyAlignment="1">
      <alignment vertical="center" wrapText="1"/>
      <protection/>
    </xf>
    <xf numFmtId="0" fontId="77" fillId="41" borderId="27" xfId="54" applyFont="1" applyFill="1" applyBorder="1" applyAlignment="1">
      <alignment horizontal="center" vertical="center" wrapText="1"/>
      <protection/>
    </xf>
    <xf numFmtId="0" fontId="77" fillId="41" borderId="28" xfId="54" applyFont="1" applyFill="1" applyBorder="1" applyAlignment="1">
      <alignment horizontal="center" vertical="center" wrapText="1"/>
      <protection/>
    </xf>
    <xf numFmtId="0" fontId="20" fillId="38" borderId="25" xfId="53" applyFont="1" applyFill="1" applyBorder="1" applyAlignment="1">
      <alignment horizontal="left" vertical="center"/>
      <protection/>
    </xf>
    <xf numFmtId="0" fontId="81" fillId="40" borderId="29" xfId="54" applyFont="1" applyFill="1" applyBorder="1" applyAlignment="1">
      <alignment vertical="center" wrapText="1"/>
      <protection/>
    </xf>
    <xf numFmtId="3" fontId="81" fillId="40" borderId="0" xfId="54" applyNumberFormat="1" applyFont="1" applyFill="1" applyBorder="1" applyAlignment="1">
      <alignment horizontal="center" vertical="center" wrapText="1"/>
      <protection/>
    </xf>
    <xf numFmtId="164" fontId="81" fillId="40" borderId="30" xfId="59" applyNumberFormat="1" applyFont="1" applyFill="1" applyBorder="1" applyAlignment="1">
      <alignment horizontal="center" vertical="center" wrapText="1"/>
    </xf>
    <xf numFmtId="0" fontId="81" fillId="40" borderId="31" xfId="54" applyFont="1" applyFill="1" applyBorder="1" applyAlignment="1">
      <alignment vertical="center" wrapText="1"/>
      <protection/>
    </xf>
    <xf numFmtId="3" fontId="81" fillId="40" borderId="32" xfId="54" applyNumberFormat="1" applyFont="1" applyFill="1" applyBorder="1" applyAlignment="1">
      <alignment horizontal="center" vertical="center" wrapText="1"/>
      <protection/>
    </xf>
    <xf numFmtId="164" fontId="81" fillId="40" borderId="33" xfId="59" applyNumberFormat="1" applyFont="1" applyFill="1" applyBorder="1" applyAlignment="1">
      <alignment horizontal="center" vertical="center" wrapText="1"/>
    </xf>
    <xf numFmtId="0" fontId="77" fillId="41" borderId="34" xfId="54" applyFont="1" applyFill="1" applyBorder="1" applyAlignment="1">
      <alignment vertical="center" wrapText="1"/>
      <protection/>
    </xf>
    <xf numFmtId="0" fontId="77" fillId="41" borderId="35" xfId="54" applyFont="1" applyFill="1" applyBorder="1" applyAlignment="1">
      <alignment horizontal="center" vertical="center" wrapText="1"/>
      <protection/>
    </xf>
    <xf numFmtId="164" fontId="77" fillId="41" borderId="36" xfId="59" applyNumberFormat="1" applyFont="1" applyFill="1" applyBorder="1" applyAlignment="1">
      <alignment horizontal="center" vertical="center" wrapText="1"/>
    </xf>
    <xf numFmtId="0" fontId="35" fillId="38" borderId="25" xfId="53" applyFont="1" applyFill="1" applyBorder="1" applyAlignment="1">
      <alignment vertical="center"/>
      <protection/>
    </xf>
    <xf numFmtId="3" fontId="77" fillId="36" borderId="0" xfId="53" applyNumberFormat="1" applyFont="1" applyFill="1" applyBorder="1" applyAlignment="1">
      <alignment horizontal="right" vertical="center"/>
      <protection/>
    </xf>
    <xf numFmtId="3" fontId="77" fillId="0" borderId="0" xfId="53" applyNumberFormat="1" applyFont="1" applyFill="1" applyBorder="1" applyAlignment="1">
      <alignment horizontal="right" vertical="center"/>
      <protection/>
    </xf>
    <xf numFmtId="0" fontId="30" fillId="39" borderId="0" xfId="53" applyFont="1" applyFill="1" applyBorder="1" applyAlignment="1">
      <alignment horizontal="left" vertical="center"/>
      <protection/>
    </xf>
    <xf numFmtId="3" fontId="30" fillId="39" borderId="0" xfId="53" applyNumberFormat="1" applyFont="1" applyFill="1" applyBorder="1" applyAlignment="1">
      <alignment horizontal="center" vertical="center"/>
      <protection/>
    </xf>
    <xf numFmtId="0" fontId="20" fillId="39" borderId="0" xfId="53" applyFont="1" applyFill="1" applyAlignment="1">
      <alignment vertical="center"/>
      <protection/>
    </xf>
    <xf numFmtId="0" fontId="78" fillId="0" borderId="0" xfId="53" applyFont="1" applyFill="1" applyBorder="1" applyAlignment="1">
      <alignment horizontal="left" vertical="center"/>
      <protection/>
    </xf>
    <xf numFmtId="0" fontId="70" fillId="0" borderId="0" xfId="53" applyFont="1" applyFill="1" applyAlignment="1">
      <alignment vertical="center"/>
      <protection/>
    </xf>
    <xf numFmtId="0" fontId="77" fillId="36" borderId="0" xfId="53" applyFont="1" applyFill="1" applyBorder="1" applyAlignment="1">
      <alignment horizontal="left" vertical="center" wrapText="1"/>
      <protection/>
    </xf>
    <xf numFmtId="0" fontId="20" fillId="38" borderId="12" xfId="53" applyFont="1" applyFill="1" applyBorder="1" applyAlignment="1">
      <alignment horizontal="left" vertical="center" wrapText="1"/>
      <protection/>
    </xf>
    <xf numFmtId="3" fontId="30" fillId="38" borderId="12" xfId="53" applyNumberFormat="1" applyFont="1" applyFill="1" applyBorder="1" applyAlignment="1">
      <alignment horizontal="right" vertical="center"/>
      <protection/>
    </xf>
    <xf numFmtId="3" fontId="20" fillId="38" borderId="12" xfId="53" applyNumberFormat="1" applyFont="1" applyFill="1" applyBorder="1" applyAlignment="1">
      <alignment horizontal="right" vertical="center"/>
      <protection/>
    </xf>
    <xf numFmtId="0" fontId="20" fillId="38" borderId="14" xfId="53" applyFont="1" applyFill="1" applyBorder="1" applyAlignment="1">
      <alignment horizontal="left" vertical="center" wrapText="1"/>
      <protection/>
    </xf>
    <xf numFmtId="3" fontId="20" fillId="38" borderId="14" xfId="53" applyNumberFormat="1" applyFont="1" applyFill="1" applyBorder="1" applyAlignment="1">
      <alignment horizontal="right" vertical="center"/>
      <protection/>
    </xf>
    <xf numFmtId="0" fontId="35" fillId="38" borderId="14" xfId="53" applyFont="1" applyFill="1" applyBorder="1" applyAlignment="1">
      <alignment horizontal="left" vertical="center" wrapText="1"/>
      <protection/>
    </xf>
    <xf numFmtId="3" fontId="70" fillId="0" borderId="0" xfId="53" applyNumberFormat="1" applyFont="1" applyFill="1" applyBorder="1" applyAlignment="1">
      <alignment horizontal="right" vertical="center"/>
      <protection/>
    </xf>
    <xf numFmtId="3" fontId="82" fillId="0" borderId="0" xfId="53" applyNumberFormat="1" applyFont="1" applyFill="1" applyBorder="1" applyAlignment="1">
      <alignment horizontal="right" vertical="center"/>
      <protection/>
    </xf>
    <xf numFmtId="0" fontId="77" fillId="36" borderId="0" xfId="53" applyFont="1" applyFill="1" applyBorder="1" applyAlignment="1">
      <alignment horizontal="center" vertical="center"/>
      <protection/>
    </xf>
    <xf numFmtId="0" fontId="20" fillId="38" borderId="12" xfId="53" applyFont="1" applyFill="1" applyBorder="1" applyAlignment="1">
      <alignment horizontal="left" vertical="center" indent="2"/>
      <protection/>
    </xf>
    <xf numFmtId="0" fontId="20" fillId="38" borderId="14" xfId="53" applyFont="1" applyFill="1" applyBorder="1" applyAlignment="1">
      <alignment horizontal="left" vertical="center" indent="2"/>
      <protection/>
    </xf>
    <xf numFmtId="0" fontId="20" fillId="38" borderId="14" xfId="53" applyFont="1" applyFill="1" applyBorder="1" applyAlignment="1">
      <alignment horizontal="left" vertical="center" indent="2"/>
      <protection/>
    </xf>
    <xf numFmtId="0" fontId="20" fillId="38" borderId="22" xfId="53" applyFont="1" applyFill="1" applyBorder="1" applyAlignment="1">
      <alignment horizontal="left" vertical="center" indent="2"/>
      <protection/>
    </xf>
    <xf numFmtId="3" fontId="20" fillId="38" borderId="22" xfId="53" applyNumberFormat="1" applyFont="1" applyFill="1" applyBorder="1" applyAlignment="1">
      <alignment horizontal="right" vertical="center"/>
      <protection/>
    </xf>
    <xf numFmtId="0" fontId="77" fillId="36" borderId="24" xfId="53" applyFont="1" applyFill="1" applyBorder="1" applyAlignment="1">
      <alignment horizontal="center" vertical="center"/>
      <protection/>
    </xf>
    <xf numFmtId="3" fontId="77" fillId="36" borderId="24" xfId="53" applyNumberFormat="1" applyFont="1" applyFill="1" applyBorder="1" applyAlignment="1">
      <alignment horizontal="right" vertical="center"/>
      <protection/>
    </xf>
    <xf numFmtId="0" fontId="20" fillId="35" borderId="0" xfId="53" applyFont="1" applyFill="1" applyAlignment="1">
      <alignment horizontal="right" vertical="center"/>
      <protection/>
    </xf>
    <xf numFmtId="14" fontId="20" fillId="35" borderId="0" xfId="53" applyNumberFormat="1" applyFont="1" applyFill="1" applyAlignment="1">
      <alignment horizontal="right" vertical="center"/>
      <protection/>
    </xf>
    <xf numFmtId="0" fontId="77" fillId="36" borderId="0" xfId="53" applyFont="1" applyFill="1" applyBorder="1" applyAlignment="1">
      <alignment horizontal="center" vertical="center" wrapText="1"/>
      <protection/>
    </xf>
    <xf numFmtId="0" fontId="77" fillId="0" borderId="0" xfId="53" applyFont="1" applyFill="1" applyBorder="1" applyAlignment="1">
      <alignment vertical="center"/>
      <protection/>
    </xf>
    <xf numFmtId="0" fontId="20" fillId="0" borderId="0" xfId="53" applyFont="1" applyFill="1" applyAlignment="1">
      <alignment vertical="center"/>
      <protection/>
    </xf>
    <xf numFmtId="0" fontId="20" fillId="38" borderId="12" xfId="53" applyFont="1" applyFill="1" applyBorder="1" applyAlignment="1">
      <alignment horizontal="left" vertical="center"/>
      <protection/>
    </xf>
    <xf numFmtId="3" fontId="20" fillId="38" borderId="12" xfId="53" applyNumberFormat="1" applyFont="1" applyFill="1" applyBorder="1" applyAlignment="1">
      <alignment horizontal="left" vertical="center"/>
      <protection/>
    </xf>
    <xf numFmtId="3" fontId="20" fillId="38" borderId="12" xfId="53" applyNumberFormat="1" applyFont="1" applyFill="1" applyBorder="1" applyAlignment="1">
      <alignment horizontal="right" vertical="center" indent="1"/>
      <protection/>
    </xf>
    <xf numFmtId="3" fontId="20" fillId="38" borderId="14" xfId="53" applyNumberFormat="1" applyFont="1" applyFill="1" applyBorder="1" applyAlignment="1">
      <alignment horizontal="left" vertical="center"/>
      <protection/>
    </xf>
    <xf numFmtId="3" fontId="20" fillId="38" borderId="14" xfId="53" applyNumberFormat="1" applyFont="1" applyFill="1" applyBorder="1" applyAlignment="1">
      <alignment horizontal="right" vertical="center" indent="1"/>
      <protection/>
    </xf>
    <xf numFmtId="0" fontId="20" fillId="38" borderId="12" xfId="53" applyFont="1" applyFill="1" applyBorder="1" applyAlignment="1">
      <alignment vertical="center" wrapText="1"/>
      <protection/>
    </xf>
    <xf numFmtId="0" fontId="20" fillId="38" borderId="14" xfId="53" applyFont="1" applyFill="1" applyBorder="1" applyAlignment="1">
      <alignment vertical="center" wrapText="1"/>
      <protection/>
    </xf>
    <xf numFmtId="3" fontId="20" fillId="38" borderId="22" xfId="53" applyNumberFormat="1" applyFont="1" applyFill="1" applyBorder="1" applyAlignment="1">
      <alignment horizontal="right" vertical="center" indent="1"/>
      <protection/>
    </xf>
    <xf numFmtId="0" fontId="20" fillId="38" borderId="0" xfId="53" applyFont="1" applyFill="1" applyBorder="1" applyAlignment="1">
      <alignment vertical="center" wrapText="1"/>
      <protection/>
    </xf>
    <xf numFmtId="3" fontId="77" fillId="36" borderId="24" xfId="53" applyNumberFormat="1" applyFont="1" applyFill="1" applyBorder="1" applyAlignment="1">
      <alignment horizontal="right" vertical="center" indent="1"/>
      <protection/>
    </xf>
    <xf numFmtId="3" fontId="77" fillId="0" borderId="0" xfId="53" applyNumberFormat="1" applyFont="1" applyFill="1" applyBorder="1" applyAlignment="1">
      <alignment vertical="center"/>
      <protection/>
    </xf>
    <xf numFmtId="0" fontId="70" fillId="35" borderId="0" xfId="53" applyFont="1" applyFill="1" applyAlignment="1">
      <alignment vertical="center"/>
      <protection/>
    </xf>
    <xf numFmtId="0" fontId="78" fillId="35" borderId="0" xfId="53" applyFont="1" applyFill="1" applyAlignment="1">
      <alignment vertical="center"/>
      <protection/>
    </xf>
    <xf numFmtId="0" fontId="78" fillId="0" borderId="0" xfId="53" applyFont="1" applyFill="1" applyBorder="1" applyAlignment="1">
      <alignment vertical="center" wrapText="1"/>
      <protection/>
    </xf>
    <xf numFmtId="0" fontId="77" fillId="36" borderId="37" xfId="53" applyFont="1" applyFill="1" applyBorder="1" applyAlignment="1">
      <alignment horizontal="center" vertical="center"/>
      <protection/>
    </xf>
    <xf numFmtId="0" fontId="77" fillId="36" borderId="38" xfId="53" applyFont="1" applyFill="1" applyBorder="1" applyAlignment="1">
      <alignment horizontal="center" vertical="center"/>
      <protection/>
    </xf>
    <xf numFmtId="0" fontId="77" fillId="37" borderId="39" xfId="53" applyFont="1" applyFill="1" applyBorder="1" applyAlignment="1">
      <alignment horizontal="center" vertical="center" wrapText="1"/>
      <protection/>
    </xf>
    <xf numFmtId="0" fontId="77" fillId="36" borderId="40" xfId="53" applyFont="1" applyFill="1" applyBorder="1" applyAlignment="1">
      <alignment horizontal="center" vertical="center"/>
      <protection/>
    </xf>
    <xf numFmtId="0" fontId="77" fillId="37" borderId="41" xfId="53" applyFont="1" applyFill="1" applyBorder="1" applyAlignment="1">
      <alignment horizontal="center" vertical="center"/>
      <protection/>
    </xf>
    <xf numFmtId="0" fontId="20" fillId="38" borderId="42" xfId="53" applyFont="1" applyFill="1" applyBorder="1" applyAlignment="1">
      <alignment vertical="center"/>
      <protection/>
    </xf>
    <xf numFmtId="3" fontId="20" fillId="38" borderId="42" xfId="53" applyNumberFormat="1" applyFont="1" applyFill="1" applyBorder="1" applyAlignment="1">
      <alignment horizontal="center" vertical="center"/>
      <protection/>
    </xf>
    <xf numFmtId="3" fontId="20" fillId="38" borderId="43" xfId="53" applyNumberFormat="1" applyFont="1" applyFill="1" applyBorder="1" applyAlignment="1">
      <alignment horizontal="center" vertical="center"/>
      <protection/>
    </xf>
    <xf numFmtId="9" fontId="30" fillId="40" borderId="44" xfId="59" applyFont="1" applyFill="1" applyBorder="1" applyAlignment="1">
      <alignment horizontal="center" vertical="center"/>
    </xf>
    <xf numFmtId="0" fontId="20" fillId="38" borderId="45" xfId="53" applyFont="1" applyFill="1" applyBorder="1" applyAlignment="1">
      <alignment vertical="center"/>
      <protection/>
    </xf>
    <xf numFmtId="3" fontId="20" fillId="38" borderId="45" xfId="53" applyNumberFormat="1" applyFont="1" applyFill="1" applyBorder="1" applyAlignment="1">
      <alignment horizontal="center" vertical="center"/>
      <protection/>
    </xf>
    <xf numFmtId="3" fontId="20" fillId="38" borderId="46" xfId="53" applyNumberFormat="1" applyFont="1" applyFill="1" applyBorder="1" applyAlignment="1">
      <alignment horizontal="center" vertical="center"/>
      <protection/>
    </xf>
    <xf numFmtId="9" fontId="30" fillId="40" borderId="47" xfId="59" applyFont="1" applyFill="1" applyBorder="1" applyAlignment="1">
      <alignment horizontal="center" vertical="center"/>
    </xf>
    <xf numFmtId="0" fontId="20" fillId="38" borderId="0" xfId="53" applyFont="1" applyFill="1" applyBorder="1" applyAlignment="1">
      <alignment vertical="center"/>
      <protection/>
    </xf>
    <xf numFmtId="3" fontId="20" fillId="38" borderId="0" xfId="53" applyNumberFormat="1" applyFont="1" applyFill="1" applyBorder="1" applyAlignment="1">
      <alignment horizontal="center" vertical="center"/>
      <protection/>
    </xf>
    <xf numFmtId="3" fontId="20" fillId="38" borderId="40" xfId="53" applyNumberFormat="1" applyFont="1" applyFill="1" applyBorder="1" applyAlignment="1">
      <alignment horizontal="center" vertical="center"/>
      <protection/>
    </xf>
    <xf numFmtId="9" fontId="30" fillId="38" borderId="41" xfId="59" applyFont="1" applyFill="1" applyBorder="1" applyAlignment="1">
      <alignment horizontal="center" vertical="center"/>
    </xf>
    <xf numFmtId="9" fontId="30" fillId="38" borderId="48" xfId="59" applyFont="1" applyFill="1" applyBorder="1" applyAlignment="1">
      <alignment horizontal="center" vertical="center"/>
    </xf>
    <xf numFmtId="3" fontId="77" fillId="36" borderId="40" xfId="53" applyNumberFormat="1" applyFont="1" applyFill="1" applyBorder="1" applyAlignment="1">
      <alignment horizontal="center" vertical="center"/>
      <protection/>
    </xf>
    <xf numFmtId="9" fontId="77" fillId="37" borderId="49" xfId="59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2 3" xfId="54"/>
    <cellStyle name="Normal_Directorio CEMs - agos - 2009 - UGTAI" xfId="55"/>
    <cellStyle name="Normal_Estadísticas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Consultantes, según sexo y mes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6725"/>
          <c:w val="0.989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LINEA100!$D$12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LINEA100!$B$13:$B$20</c:f>
              <c:strCache/>
            </c:strRef>
          </c:cat>
          <c:val>
            <c:numRef>
              <c:f>LINEA100!$D$13:$D$20</c:f>
              <c:numCache/>
            </c:numRef>
          </c:val>
        </c:ser>
        <c:ser>
          <c:idx val="1"/>
          <c:order val="1"/>
          <c:tx>
            <c:strRef>
              <c:f>LINEA100!$E$12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LINEA100!$B$13:$B$20</c:f>
              <c:strCache/>
            </c:strRef>
          </c:cat>
          <c:val>
            <c:numRef>
              <c:f>LINEA100!$E$13:$E$20</c:f>
              <c:numCache/>
            </c:numRef>
          </c:val>
        </c:ser>
        <c:overlap val="100"/>
        <c:axId val="29022162"/>
        <c:axId val="43650499"/>
      </c:barChart>
      <c:catAx>
        <c:axId val="2902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3650499"/>
        <c:crosses val="autoZero"/>
        <c:auto val="1"/>
        <c:lblOffset val="100"/>
        <c:tickLblSkip val="1"/>
        <c:noMultiLvlLbl val="0"/>
      </c:catAx>
      <c:valAx>
        <c:axId val="43650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21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"/>
          <c:y val="0.09725"/>
          <c:w val="0.47275"/>
          <c:h val="0.074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0000"/>
                </a:solidFill>
              </a:rPr>
              <a:t>Acciones realizadas de las consultas atendidas </a:t>
            </a:r>
          </a:p>
        </c:rich>
      </c:tx>
      <c:layout>
        <c:manualLayout>
          <c:xMode val="factor"/>
          <c:yMode val="factor"/>
          <c:x val="0.0172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5"/>
          <c:y val="0.2685"/>
          <c:w val="0.67475"/>
          <c:h val="0.6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7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LINEA100!$D$206:$E$206</c:f>
              <c:strCache/>
            </c:strRef>
          </c:cat>
          <c:val>
            <c:numRef>
              <c:f>LINEA100!$D$205:$E$205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19325"/>
          <c:w val="0.9865"/>
          <c:h val="0.80275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99CCFF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LINEA100!$B$216:$B$227</c:f>
              <c:strCache/>
            </c:strRef>
          </c:cat>
          <c:val>
            <c:numRef>
              <c:f>LINEA100!$C$216:$C$227</c:f>
              <c:numCache/>
            </c:numRef>
          </c:val>
          <c:smooth val="0"/>
        </c:ser>
        <c:ser>
          <c:idx val="1"/>
          <c:order val="1"/>
          <c:tx>
            <c:v>2016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808000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LINEA100!$B$216:$B$227</c:f>
              <c:strCache/>
            </c:strRef>
          </c:cat>
          <c:val>
            <c:numRef>
              <c:f>LINEA100!$D$216:$D$227</c:f>
              <c:numCache/>
            </c:numRef>
          </c:val>
          <c:smooth val="0"/>
        </c:ser>
        <c:marker val="1"/>
        <c:axId val="65474446"/>
        <c:axId val="41055903"/>
      </c:lineChart>
      <c:catAx>
        <c:axId val="6547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55903"/>
        <c:crosses val="autoZero"/>
        <c:auto val="1"/>
        <c:lblOffset val="100"/>
        <c:tickLblSkip val="1"/>
        <c:noMultiLvlLbl val="0"/>
      </c:catAx>
      <c:valAx>
        <c:axId val="41055903"/>
        <c:scaling>
          <c:orientation val="minMax"/>
          <c:max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7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</a:rPr>
              <a:t>% de motivo de consulta</a:t>
            </a:r>
          </a:p>
        </c:rich>
      </c:tx>
      <c:layout>
        <c:manualLayout>
          <c:xMode val="factor"/>
          <c:yMode val="factor"/>
          <c:x val="0.08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3"/>
          <c:y val="0.306"/>
          <c:w val="0.57675"/>
          <c:h val="0.6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2"/>
            <c:explosion val="15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explosion val="15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LINEA100!$M$154:$P$154</c:f>
              <c:strCache/>
            </c:strRef>
          </c:cat>
          <c:val>
            <c:numRef>
              <c:f>LINEA100!$M$155:$P$155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</a:rPr>
              <a:t>% de consultantes por sexo</a:t>
            </a:r>
          </a:p>
        </c:rich>
      </c:tx>
      <c:layout>
        <c:manualLayout>
          <c:xMode val="factor"/>
          <c:yMode val="factor"/>
          <c:x val="0.01875"/>
          <c:y val="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25"/>
          <c:y val="0.25675"/>
          <c:w val="0.61"/>
          <c:h val="0.61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DD7EE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LINEA100!$D$12:$E$12</c:f>
              <c:strCache/>
            </c:strRef>
          </c:cat>
          <c:val>
            <c:numRef>
              <c:f>LINEA100!$D$25:$E$25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Grupos de edad de los consultantes</a:t>
            </a:r>
          </a:p>
        </c:rich>
      </c:tx>
      <c:layout>
        <c:manualLayout>
          <c:xMode val="factor"/>
          <c:yMode val="factor"/>
          <c:x val="0.01625"/>
          <c:y val="-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2725"/>
          <c:w val="0.95425"/>
          <c:h val="0.889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2E75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7C7C7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LINEA100!$D$29:$L$29</c:f>
              <c:strCache/>
            </c:strRef>
          </c:cat>
          <c:val>
            <c:numRef>
              <c:f>LINEA100!$D$38:$L$38</c:f>
              <c:numCache/>
            </c:numRef>
          </c:val>
        </c:ser>
        <c:overlap val="100"/>
        <c:axId val="5050476"/>
        <c:axId val="19441677"/>
      </c:barChart>
      <c:catAx>
        <c:axId val="5050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1677"/>
        <c:crosses val="autoZero"/>
        <c:auto val="1"/>
        <c:lblOffset val="100"/>
        <c:tickLblSkip val="1"/>
        <c:noMultiLvlLbl val="0"/>
      </c:catAx>
      <c:valAx>
        <c:axId val="194416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Víctimas, según sexo y mes</a:t>
            </a:r>
          </a:p>
        </c:rich>
      </c:tx>
      <c:layout>
        <c:manualLayout>
          <c:xMode val="factor"/>
          <c:yMode val="factor"/>
          <c:x val="-0.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7"/>
          <c:w val="0.98625"/>
          <c:h val="0.8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LINEA100!$D$45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LINEA100!$B$46:$B$57</c:f>
              <c:strCache/>
            </c:strRef>
          </c:cat>
          <c:val>
            <c:numRef>
              <c:f>LINEA100!$D$46:$D$57</c:f>
              <c:numCache/>
            </c:numRef>
          </c:val>
        </c:ser>
        <c:ser>
          <c:idx val="1"/>
          <c:order val="1"/>
          <c:tx>
            <c:strRef>
              <c:f>LINEA100!$E$45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LINEA100!$B$46:$B$57</c:f>
              <c:strCache/>
            </c:strRef>
          </c:cat>
          <c:val>
            <c:numRef>
              <c:f>LINEA100!$E$46:$E$57</c:f>
              <c:numCache/>
            </c:numRef>
          </c:val>
        </c:ser>
        <c:overlap val="100"/>
        <c:axId val="34433766"/>
        <c:axId val="16567607"/>
      </c:barChart>
      <c:catAx>
        <c:axId val="344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6567607"/>
        <c:crosses val="autoZero"/>
        <c:auto val="1"/>
        <c:lblOffset val="100"/>
        <c:tickLblSkip val="1"/>
        <c:noMultiLvlLbl val="0"/>
      </c:catAx>
      <c:valAx>
        <c:axId val="16567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33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25"/>
          <c:y val="0.11325"/>
          <c:w val="0.43525"/>
          <c:h val="0.060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</a:rPr>
              <a:t>% de víctimas por sexo</a:t>
            </a:r>
          </a:p>
        </c:rich>
      </c:tx>
      <c:layout>
        <c:manualLayout>
          <c:xMode val="factor"/>
          <c:yMode val="factor"/>
          <c:x val="-0.00575"/>
          <c:y val="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"/>
          <c:y val="0.24775"/>
          <c:w val="0.6305"/>
          <c:h val="0.6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235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BDD7EE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LINEA100!$D$45:$E$45</c:f>
              <c:strCache/>
            </c:strRef>
          </c:cat>
          <c:val>
            <c:numRef>
              <c:f>LINEA100!$D$58:$E$58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las víctimas</a:t>
            </a:r>
          </a:p>
        </c:rich>
      </c:tx>
      <c:layout>
        <c:manualLayout>
          <c:xMode val="factor"/>
          <c:yMode val="factor"/>
          <c:x val="0.03975"/>
          <c:y val="-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1525"/>
          <c:w val="0.94825"/>
          <c:h val="0.895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2E75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C7C7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LINEA100!$D$63:$L$63</c:f>
              <c:strCache/>
            </c:strRef>
          </c:cat>
          <c:val>
            <c:numRef>
              <c:f>LINEA100!$D$76:$L$76</c:f>
              <c:numCache/>
            </c:numRef>
          </c:val>
        </c:ser>
        <c:overlap val="100"/>
        <c:axId val="4829504"/>
        <c:axId val="6846273"/>
      </c:barChart>
      <c:catAx>
        <c:axId val="4829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6273"/>
        <c:crosses val="autoZero"/>
        <c:auto val="1"/>
        <c:lblOffset val="100"/>
        <c:tickLblSkip val="1"/>
        <c:noMultiLvlLbl val="0"/>
      </c:catAx>
      <c:valAx>
        <c:axId val="68462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9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Agresores, según sexo y mes</a:t>
            </a:r>
          </a:p>
        </c:rich>
      </c:tx>
      <c:layout>
        <c:manualLayout>
          <c:xMode val="factor"/>
          <c:yMode val="factor"/>
          <c:x val="-0.006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1315"/>
          <c:w val="0.999"/>
          <c:h val="0.9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LINEA100!$D$82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LINEA100!$B$83:$B$94</c:f>
              <c:strCache/>
            </c:strRef>
          </c:cat>
          <c:val>
            <c:numRef>
              <c:f>LINEA100!$D$83:$D$94</c:f>
              <c:numCache/>
            </c:numRef>
          </c:val>
        </c:ser>
        <c:ser>
          <c:idx val="1"/>
          <c:order val="1"/>
          <c:tx>
            <c:strRef>
              <c:f>LINEA100!$E$82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LINEA100!$B$83:$B$94</c:f>
              <c:strCache/>
            </c:strRef>
          </c:cat>
          <c:val>
            <c:numRef>
              <c:f>LINEA100!$E$83:$E$94</c:f>
              <c:numCache/>
            </c:numRef>
          </c:val>
        </c:ser>
        <c:overlap val="100"/>
        <c:axId val="54693242"/>
        <c:axId val="30507051"/>
      </c:barChart>
      <c:catAx>
        <c:axId val="5469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507051"/>
        <c:crosses val="autoZero"/>
        <c:auto val="1"/>
        <c:lblOffset val="100"/>
        <c:tickLblSkip val="1"/>
        <c:noMultiLvlLbl val="0"/>
      </c:catAx>
      <c:valAx>
        <c:axId val="30507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93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111"/>
          <c:w val="0.437"/>
          <c:h val="0.0782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</a:rPr>
              <a:t>% de agresores por sexo</a:t>
            </a:r>
          </a:p>
        </c:rich>
      </c:tx>
      <c:layout>
        <c:manualLayout>
          <c:xMode val="factor"/>
          <c:yMode val="factor"/>
          <c:x val="0.01675"/>
          <c:y val="0.036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25"/>
          <c:y val="0.211"/>
          <c:w val="0.601"/>
          <c:h val="0.5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DD7E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LINEA100!$D$82:$E$82</c:f>
              <c:strCache/>
            </c:strRef>
          </c:cat>
          <c:val>
            <c:numRef>
              <c:f>LINEA100!$D$95:$E$95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los Agresores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1925"/>
          <c:w val="0.959"/>
          <c:h val="0.891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2E75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7C7C7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LINEA100!$D$100:$L$100</c:f>
              <c:strCache/>
            </c:strRef>
          </c:cat>
          <c:val>
            <c:numRef>
              <c:f>LINEA100!$D$113:$L$113</c:f>
              <c:numCache/>
            </c:numRef>
          </c:val>
        </c:ser>
        <c:overlap val="100"/>
        <c:axId val="61180308"/>
        <c:axId val="64725493"/>
      </c:barChart>
      <c:catAx>
        <c:axId val="61180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5493"/>
        <c:crosses val="autoZero"/>
        <c:auto val="1"/>
        <c:lblOffset val="100"/>
        <c:tickLblSkip val="1"/>
        <c:noMultiLvlLbl val="0"/>
      </c:catAx>
      <c:valAx>
        <c:axId val="647254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0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0.2815</cdr:y>
    </cdr:from>
    <cdr:to>
      <cdr:x>0.101</cdr:x>
      <cdr:y>0.2815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14325" y="7334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0.7145</cdr:x>
      <cdr:y>0.537</cdr:y>
    </cdr:from>
    <cdr:to>
      <cdr:x>0.7145</cdr:x>
      <cdr:y>0.537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247900" y="14001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0.07475</cdr:x>
      <cdr:y>0.15575</cdr:y>
    </cdr:from>
    <cdr:to>
      <cdr:x>0.17175</cdr:x>
      <cdr:y>0.329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28600" y="400050"/>
          <a:ext cx="304800" cy="457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0.878</cdr:x>
      <cdr:y>0.39325</cdr:y>
    </cdr:from>
    <cdr:to>
      <cdr:x>0.9935</cdr:x>
      <cdr:y>0.56975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762250" y="1028700"/>
          <a:ext cx="3619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0.2795</cdr:y>
    </cdr:from>
    <cdr:to>
      <cdr:x>0.10175</cdr:x>
      <cdr:y>0.2795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3375" y="7429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</cdr:x>
      <cdr:y>0.5345</cdr:y>
    </cdr:from>
    <cdr:to>
      <cdr:x>0.714</cdr:x>
      <cdr:y>0.5345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390775" y="14287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-0.0155</cdr:x>
      <cdr:y>0.17475</cdr:y>
    </cdr:from>
    <cdr:to>
      <cdr:x>0.09325</cdr:x>
      <cdr:y>0.34775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66725"/>
          <a:ext cx="361950" cy="466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0.86825</cdr:x>
      <cdr:y>0.5805</cdr:y>
    </cdr:from>
    <cdr:to>
      <cdr:x>0.98125</cdr:x>
      <cdr:y>0.7555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905125" y="1552575"/>
          <a:ext cx="3810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0.28025</cdr:y>
    </cdr:from>
    <cdr:to>
      <cdr:x>0.10225</cdr:x>
      <cdr:y>0.28025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" y="819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0.71275</cdr:x>
      <cdr:y>0.53625</cdr:y>
    </cdr:from>
    <cdr:to>
      <cdr:x>0.71275</cdr:x>
      <cdr:y>0.53625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86025" y="1571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0.03275</cdr:x>
      <cdr:y>0.281</cdr:y>
    </cdr:from>
    <cdr:to>
      <cdr:x>0.138</cdr:x>
      <cdr:y>0.426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819150"/>
          <a:ext cx="37147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0.8525</cdr:x>
      <cdr:y>0.121</cdr:y>
    </cdr:from>
    <cdr:to>
      <cdr:x>0.96025</cdr:x>
      <cdr:y>0.26875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971800" y="352425"/>
          <a:ext cx="381000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0.2755</cdr:y>
    </cdr:from>
    <cdr:to>
      <cdr:x>0.10225</cdr:x>
      <cdr:y>0.2755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0050" y="6286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0.71425</cdr:x>
      <cdr:y>0.53375</cdr:y>
    </cdr:from>
    <cdr:to>
      <cdr:x>0.71425</cdr:x>
      <cdr:y>0.53375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828925" y="12192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0.2705</cdr:x>
      <cdr:y>0.01625</cdr:y>
    </cdr:from>
    <cdr:to>
      <cdr:x>0.773</cdr:x>
      <cdr:y>0.1885</cdr:y>
    </cdr:to>
    <cdr:sp>
      <cdr:nvSpPr>
        <cdr:cNvPr id="1" name="Rectángulo 1"/>
        <cdr:cNvSpPr>
          <a:spLocks/>
        </cdr:cNvSpPr>
      </cdr:nvSpPr>
      <cdr:spPr>
        <a:xfrm>
          <a:off x="1571625" y="47625"/>
          <a:ext cx="2924175" cy="6000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Variación % (Ene - Ago)
</a:t>
          </a:r>
          <a:r>
            <a:rPr lang="en-US" cap="none" sz="2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33CCCC"/>
              </a:solidFill>
            </a:rPr>
            <a:t>2017</a:t>
          </a:r>
          <a:r>
            <a:rPr lang="en-US" cap="none" sz="1000" b="0" i="0" u="none" baseline="0">
              <a:solidFill>
                <a:srgbClr val="33CCCC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/ </a:t>
          </a:r>
          <a:r>
            <a:rPr lang="en-US" cap="none" sz="1000" b="1" i="0" u="none" baseline="0">
              <a:solidFill>
                <a:srgbClr val="339966"/>
              </a:solidFill>
            </a:rPr>
            <a:t>2016
</a:t>
          </a:r>
          <a:r>
            <a:rPr lang="en-US" cap="none" sz="1000" b="1" i="0" u="none" baseline="0">
              <a:solidFill>
                <a:srgbClr val="993300"/>
              </a:solidFill>
            </a:rPr>
            <a:t>64%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0.28</cdr:y>
    </cdr:from>
    <cdr:to>
      <cdr:x>0.102</cdr:x>
      <cdr:y>0.28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" y="809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</cdr:x>
      <cdr:y>0.536</cdr:y>
    </cdr:from>
    <cdr:to>
      <cdr:x>0.714</cdr:x>
      <cdr:y>0.536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66975" y="15525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11</xdr:row>
      <xdr:rowOff>19050</xdr:rowOff>
    </xdr:from>
    <xdr:to>
      <xdr:col>12</xdr:col>
      <xdr:colOff>514350</xdr:colOff>
      <xdr:row>26</xdr:row>
      <xdr:rowOff>257175</xdr:rowOff>
    </xdr:to>
    <xdr:graphicFrame>
      <xdr:nvGraphicFramePr>
        <xdr:cNvPr id="1" name="Chart 1"/>
        <xdr:cNvGraphicFramePr/>
      </xdr:nvGraphicFramePr>
      <xdr:xfrm>
        <a:off x="3933825" y="2200275"/>
        <a:ext cx="44386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485775</xdr:colOff>
      <xdr:row>10</xdr:row>
      <xdr:rowOff>171450</xdr:rowOff>
    </xdr:from>
    <xdr:to>
      <xdr:col>16</xdr:col>
      <xdr:colOff>638175</xdr:colOff>
      <xdr:row>26</xdr:row>
      <xdr:rowOff>257175</xdr:rowOff>
    </xdr:to>
    <xdr:graphicFrame>
      <xdr:nvGraphicFramePr>
        <xdr:cNvPr id="2" name="Chart 2"/>
        <xdr:cNvGraphicFramePr/>
      </xdr:nvGraphicFramePr>
      <xdr:xfrm>
        <a:off x="8343900" y="2114550"/>
        <a:ext cx="3152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95250</xdr:colOff>
      <xdr:row>26</xdr:row>
      <xdr:rowOff>200025</xdr:rowOff>
    </xdr:from>
    <xdr:to>
      <xdr:col>17</xdr:col>
      <xdr:colOff>38100</xdr:colOff>
      <xdr:row>39</xdr:row>
      <xdr:rowOff>114300</xdr:rowOff>
    </xdr:to>
    <xdr:graphicFrame>
      <xdr:nvGraphicFramePr>
        <xdr:cNvPr id="3" name="13 Gráfico"/>
        <xdr:cNvGraphicFramePr/>
      </xdr:nvGraphicFramePr>
      <xdr:xfrm>
        <a:off x="7953375" y="4676775"/>
        <a:ext cx="36290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43</xdr:row>
      <xdr:rowOff>238125</xdr:rowOff>
    </xdr:from>
    <xdr:to>
      <xdr:col>12</xdr:col>
      <xdr:colOff>123825</xdr:colOff>
      <xdr:row>60</xdr:row>
      <xdr:rowOff>161925</xdr:rowOff>
    </xdr:to>
    <xdr:graphicFrame>
      <xdr:nvGraphicFramePr>
        <xdr:cNvPr id="4" name="Chart 1"/>
        <xdr:cNvGraphicFramePr/>
      </xdr:nvGraphicFramePr>
      <xdr:xfrm>
        <a:off x="3343275" y="8143875"/>
        <a:ext cx="4638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238125</xdr:colOff>
      <xdr:row>43</xdr:row>
      <xdr:rowOff>152400</xdr:rowOff>
    </xdr:from>
    <xdr:to>
      <xdr:col>16</xdr:col>
      <xdr:colOff>590550</xdr:colOff>
      <xdr:row>60</xdr:row>
      <xdr:rowOff>152400</xdr:rowOff>
    </xdr:to>
    <xdr:graphicFrame>
      <xdr:nvGraphicFramePr>
        <xdr:cNvPr id="5" name="Chart 2"/>
        <xdr:cNvGraphicFramePr/>
      </xdr:nvGraphicFramePr>
      <xdr:xfrm>
        <a:off x="8096250" y="8058150"/>
        <a:ext cx="335280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9525</xdr:colOff>
      <xdr:row>61</xdr:row>
      <xdr:rowOff>76200</xdr:rowOff>
    </xdr:from>
    <xdr:to>
      <xdr:col>17</xdr:col>
      <xdr:colOff>0</xdr:colOff>
      <xdr:row>77</xdr:row>
      <xdr:rowOff>85725</xdr:rowOff>
    </xdr:to>
    <xdr:graphicFrame>
      <xdr:nvGraphicFramePr>
        <xdr:cNvPr id="6" name="21 Gráfico"/>
        <xdr:cNvGraphicFramePr/>
      </xdr:nvGraphicFramePr>
      <xdr:xfrm>
        <a:off x="7867650" y="10858500"/>
        <a:ext cx="367665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333375</xdr:colOff>
      <xdr:row>80</xdr:row>
      <xdr:rowOff>228600</xdr:rowOff>
    </xdr:from>
    <xdr:to>
      <xdr:col>11</xdr:col>
      <xdr:colOff>561975</xdr:colOff>
      <xdr:row>96</xdr:row>
      <xdr:rowOff>219075</xdr:rowOff>
    </xdr:to>
    <xdr:graphicFrame>
      <xdr:nvGraphicFramePr>
        <xdr:cNvPr id="7" name="Chart 1"/>
        <xdr:cNvGraphicFramePr/>
      </xdr:nvGraphicFramePr>
      <xdr:xfrm>
        <a:off x="3314700" y="14068425"/>
        <a:ext cx="4467225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79</xdr:row>
      <xdr:rowOff>66675</xdr:rowOff>
    </xdr:from>
    <xdr:to>
      <xdr:col>16</xdr:col>
      <xdr:colOff>523875</xdr:colOff>
      <xdr:row>97</xdr:row>
      <xdr:rowOff>238125</xdr:rowOff>
    </xdr:to>
    <xdr:graphicFrame>
      <xdr:nvGraphicFramePr>
        <xdr:cNvPr id="8" name="Chart 2"/>
        <xdr:cNvGraphicFramePr/>
      </xdr:nvGraphicFramePr>
      <xdr:xfrm>
        <a:off x="7886700" y="13820775"/>
        <a:ext cx="3495675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57150</xdr:colOff>
      <xdr:row>97</xdr:row>
      <xdr:rowOff>85725</xdr:rowOff>
    </xdr:from>
    <xdr:to>
      <xdr:col>16</xdr:col>
      <xdr:colOff>666750</xdr:colOff>
      <xdr:row>114</xdr:row>
      <xdr:rowOff>95250</xdr:rowOff>
    </xdr:to>
    <xdr:graphicFrame>
      <xdr:nvGraphicFramePr>
        <xdr:cNvPr id="9" name="24 Gráfico"/>
        <xdr:cNvGraphicFramePr/>
      </xdr:nvGraphicFramePr>
      <xdr:xfrm>
        <a:off x="7915275" y="16611600"/>
        <a:ext cx="3609975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514350</xdr:colOff>
      <xdr:row>191</xdr:row>
      <xdr:rowOff>66675</xdr:rowOff>
    </xdr:from>
    <xdr:to>
      <xdr:col>13</xdr:col>
      <xdr:colOff>314325</xdr:colOff>
      <xdr:row>207</xdr:row>
      <xdr:rowOff>9525</xdr:rowOff>
    </xdr:to>
    <xdr:graphicFrame>
      <xdr:nvGraphicFramePr>
        <xdr:cNvPr id="10" name="Chart 2"/>
        <xdr:cNvGraphicFramePr/>
      </xdr:nvGraphicFramePr>
      <xdr:xfrm>
        <a:off x="4924425" y="34661475"/>
        <a:ext cx="396240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447675</xdr:colOff>
      <xdr:row>212</xdr:row>
      <xdr:rowOff>9525</xdr:rowOff>
    </xdr:from>
    <xdr:to>
      <xdr:col>15</xdr:col>
      <xdr:colOff>523875</xdr:colOff>
      <xdr:row>235</xdr:row>
      <xdr:rowOff>0</xdr:rowOff>
    </xdr:to>
    <xdr:graphicFrame>
      <xdr:nvGraphicFramePr>
        <xdr:cNvPr id="11" name="Gráfico 11"/>
        <xdr:cNvGraphicFramePr/>
      </xdr:nvGraphicFramePr>
      <xdr:xfrm>
        <a:off x="4857750" y="38004750"/>
        <a:ext cx="5810250" cy="3486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114300</xdr:colOff>
      <xdr:row>141</xdr:row>
      <xdr:rowOff>85725</xdr:rowOff>
    </xdr:from>
    <xdr:to>
      <xdr:col>16</xdr:col>
      <xdr:colOff>581025</xdr:colOff>
      <xdr:row>155</xdr:row>
      <xdr:rowOff>114300</xdr:rowOff>
    </xdr:to>
    <xdr:graphicFrame>
      <xdr:nvGraphicFramePr>
        <xdr:cNvPr id="12" name="Chart 2"/>
        <xdr:cNvGraphicFramePr/>
      </xdr:nvGraphicFramePr>
      <xdr:xfrm>
        <a:off x="7972425" y="24488775"/>
        <a:ext cx="3467100" cy="2905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5</xdr:col>
      <xdr:colOff>0</xdr:colOff>
      <xdr:row>2</xdr:row>
      <xdr:rowOff>0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38100"/>
          <a:ext cx="291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NARO\2017\AGOSTO\ESTADISTICAS\Resumen%20Estadistico%20Linea100-Chat100-REVIESFO%20agosto%202017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CARMEN%20DE%20LA%20LEGUA%202014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LLANO~1.PNC\AppData\Local\Temp\CAI%20CARMEN%20DE%20LA%20LEGUA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admin\CONFIG~1\Temp\NUEVO%20CONSOLIDADO%20LINEA%20100%20EN%20ACCION%202012-tablamaestr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CONFIG~1\Temp\NUEVO%20CONSOLIDADO%20LINEA%20100%20EN%20ACCION%202012-tablamaestr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BRE&#209;A%20Y%20OT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LLANO~1.PNC\AppData\Local\Temp\CAI%20BRE&#209;A%20Y%20O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s\AppData\Local\Temp\NUEVO%20CONSOLIDADO%20LINEA%20100%20EN%20ACCION%202012-tablamaestr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llanos\AppData\Local\Temp\NUEVO%20CONSOLIDADO%20LINEA%20100%20EN%20ACCION%202012-tablamaestr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diaz.PNCVFS\Downloads\ESTAD&#205;STICAS%202012\CAI%20-%20Casos%20y%20Atenciones%202011%20DICIEMBR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diaz.PNCVFS\Downloads\ESTAD&#205;STICAS%202012\CAI%20-%20Casos%20y%20Atenciones%202011%20DIC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T 100"/>
      <sheetName val="LINEA100"/>
      <sheetName val="REVIESFO"/>
    </sheetNames>
    <sheetDataSet>
      <sheetData sheetId="1">
        <row r="12">
          <cell r="D12" t="str">
            <v>Mujer</v>
          </cell>
          <cell r="E12" t="str">
            <v>Hombre</v>
          </cell>
        </row>
        <row r="13">
          <cell r="B13" t="str">
            <v>Ene</v>
          </cell>
          <cell r="D13">
            <v>4821</v>
          </cell>
          <cell r="E13">
            <v>921</v>
          </cell>
        </row>
        <row r="14">
          <cell r="B14" t="str">
            <v>Feb</v>
          </cell>
          <cell r="D14">
            <v>4377</v>
          </cell>
          <cell r="E14">
            <v>732</v>
          </cell>
        </row>
        <row r="15">
          <cell r="B15" t="str">
            <v>Mar</v>
          </cell>
          <cell r="D15">
            <v>4656</v>
          </cell>
          <cell r="E15">
            <v>810</v>
          </cell>
        </row>
        <row r="16">
          <cell r="B16" t="str">
            <v>Abr</v>
          </cell>
          <cell r="D16">
            <v>4719</v>
          </cell>
          <cell r="E16">
            <v>831</v>
          </cell>
        </row>
        <row r="17">
          <cell r="B17" t="str">
            <v>May</v>
          </cell>
          <cell r="D17">
            <v>4658</v>
          </cell>
          <cell r="E17">
            <v>883</v>
          </cell>
        </row>
        <row r="18">
          <cell r="B18" t="str">
            <v>Jun</v>
          </cell>
          <cell r="D18">
            <v>4290</v>
          </cell>
          <cell r="E18">
            <v>814</v>
          </cell>
        </row>
        <row r="19">
          <cell r="B19" t="str">
            <v>Jul</v>
          </cell>
          <cell r="D19">
            <v>4472</v>
          </cell>
          <cell r="E19">
            <v>792</v>
          </cell>
        </row>
        <row r="20">
          <cell r="B20" t="str">
            <v>Ago</v>
          </cell>
          <cell r="D20">
            <v>4620</v>
          </cell>
          <cell r="E20">
            <v>850</v>
          </cell>
        </row>
        <row r="25">
          <cell r="D25">
            <v>36613</v>
          </cell>
          <cell r="E25">
            <v>6633</v>
          </cell>
        </row>
        <row r="29">
          <cell r="D29" t="str">
            <v>0-5 años</v>
          </cell>
          <cell r="E29" t="str">
            <v>6-11 años</v>
          </cell>
          <cell r="F29" t="str">
            <v>12-17 años</v>
          </cell>
          <cell r="G29" t="str">
            <v>18-25 años</v>
          </cell>
          <cell r="H29" t="str">
            <v>26-35 años</v>
          </cell>
          <cell r="I29" t="str">
            <v>36-45 años</v>
          </cell>
          <cell r="J29" t="str">
            <v>46-59 años</v>
          </cell>
          <cell r="K29" t="str">
            <v>60 + años</v>
          </cell>
          <cell r="L29" t="str">
            <v>Sin datos</v>
          </cell>
        </row>
        <row r="38">
          <cell r="D38">
            <v>0</v>
          </cell>
          <cell r="E38">
            <v>99</v>
          </cell>
          <cell r="F38">
            <v>1013</v>
          </cell>
          <cell r="G38">
            <v>6422</v>
          </cell>
          <cell r="H38">
            <v>14612</v>
          </cell>
          <cell r="I38">
            <v>11841</v>
          </cell>
          <cell r="J38">
            <v>6711</v>
          </cell>
          <cell r="K38">
            <v>1660</v>
          </cell>
          <cell r="L38">
            <v>888</v>
          </cell>
        </row>
        <row r="45">
          <cell r="D45" t="str">
            <v>Mujer</v>
          </cell>
          <cell r="E45" t="str">
            <v>Hombre</v>
          </cell>
        </row>
        <row r="46">
          <cell r="B46" t="str">
            <v>Ene</v>
          </cell>
          <cell r="D46">
            <v>4350</v>
          </cell>
          <cell r="E46">
            <v>1392</v>
          </cell>
        </row>
        <row r="47">
          <cell r="B47" t="str">
            <v>Feb</v>
          </cell>
          <cell r="D47">
            <v>3812</v>
          </cell>
          <cell r="E47">
            <v>1297</v>
          </cell>
        </row>
        <row r="48">
          <cell r="B48" t="str">
            <v>Mar</v>
          </cell>
          <cell r="D48">
            <v>4050</v>
          </cell>
          <cell r="E48">
            <v>1416</v>
          </cell>
        </row>
        <row r="49">
          <cell r="B49" t="str">
            <v>Abr</v>
          </cell>
          <cell r="D49">
            <v>4186</v>
          </cell>
          <cell r="E49">
            <v>1364</v>
          </cell>
        </row>
        <row r="50">
          <cell r="B50" t="str">
            <v>May</v>
          </cell>
          <cell r="D50">
            <v>4180</v>
          </cell>
          <cell r="E50">
            <v>1361</v>
          </cell>
        </row>
        <row r="51">
          <cell r="B51" t="str">
            <v>Jun</v>
          </cell>
          <cell r="D51">
            <v>3826</v>
          </cell>
          <cell r="E51">
            <v>1278</v>
          </cell>
        </row>
        <row r="52">
          <cell r="B52" t="str">
            <v>Jul</v>
          </cell>
          <cell r="D52">
            <v>3938</v>
          </cell>
          <cell r="E52">
            <v>1326</v>
          </cell>
        </row>
        <row r="53">
          <cell r="B53" t="str">
            <v>Ago</v>
          </cell>
          <cell r="D53">
            <v>4151</v>
          </cell>
          <cell r="E53">
            <v>1319</v>
          </cell>
        </row>
        <row r="54">
          <cell r="B54" t="str">
            <v>Set</v>
          </cell>
        </row>
        <row r="55">
          <cell r="B55" t="str">
            <v>Oct</v>
          </cell>
        </row>
        <row r="56">
          <cell r="B56" t="str">
            <v>Nov</v>
          </cell>
        </row>
        <row r="57">
          <cell r="B57" t="str">
            <v>Dic</v>
          </cell>
        </row>
        <row r="58">
          <cell r="D58">
            <v>32493</v>
          </cell>
          <cell r="E58">
            <v>10753</v>
          </cell>
        </row>
        <row r="63">
          <cell r="D63" t="str">
            <v>0-5 años</v>
          </cell>
          <cell r="E63" t="str">
            <v>6-11 años</v>
          </cell>
          <cell r="F63" t="str">
            <v>12-17 años</v>
          </cell>
          <cell r="G63" t="str">
            <v>18-25 años</v>
          </cell>
          <cell r="H63" t="str">
            <v>26-35 años</v>
          </cell>
          <cell r="I63" t="str">
            <v>36-45 años</v>
          </cell>
          <cell r="J63" t="str">
            <v>46-59 años</v>
          </cell>
          <cell r="K63" t="str">
            <v>60 + años</v>
          </cell>
          <cell r="L63" t="str">
            <v>Sin datos</v>
          </cell>
        </row>
        <row r="76">
          <cell r="D76">
            <v>6401</v>
          </cell>
          <cell r="E76">
            <v>7415</v>
          </cell>
          <cell r="F76">
            <v>6063</v>
          </cell>
          <cell r="G76">
            <v>5388</v>
          </cell>
          <cell r="H76">
            <v>7866</v>
          </cell>
          <cell r="I76">
            <v>5390</v>
          </cell>
          <cell r="J76">
            <v>2800</v>
          </cell>
          <cell r="K76">
            <v>1923</v>
          </cell>
          <cell r="L76">
            <v>0</v>
          </cell>
        </row>
        <row r="82">
          <cell r="D82" t="str">
            <v>Mujer</v>
          </cell>
          <cell r="E82" t="str">
            <v>Hombre</v>
          </cell>
        </row>
        <row r="83">
          <cell r="B83" t="str">
            <v>Ene</v>
          </cell>
          <cell r="D83">
            <v>1506</v>
          </cell>
          <cell r="E83">
            <v>4236</v>
          </cell>
        </row>
        <row r="84">
          <cell r="B84" t="str">
            <v>Feb</v>
          </cell>
          <cell r="D84">
            <v>1354</v>
          </cell>
          <cell r="E84">
            <v>3755</v>
          </cell>
        </row>
        <row r="85">
          <cell r="B85" t="str">
            <v>Mar</v>
          </cell>
          <cell r="D85">
            <v>1396</v>
          </cell>
          <cell r="E85">
            <v>4070</v>
          </cell>
        </row>
        <row r="86">
          <cell r="B86" t="str">
            <v>Abr</v>
          </cell>
          <cell r="D86">
            <v>1438</v>
          </cell>
          <cell r="E86">
            <v>4112</v>
          </cell>
        </row>
        <row r="87">
          <cell r="B87" t="str">
            <v>May</v>
          </cell>
          <cell r="D87">
            <v>1502</v>
          </cell>
          <cell r="E87">
            <v>4039</v>
          </cell>
        </row>
        <row r="88">
          <cell r="B88" t="str">
            <v>Jun</v>
          </cell>
          <cell r="D88">
            <v>1400</v>
          </cell>
          <cell r="E88">
            <v>3704</v>
          </cell>
        </row>
        <row r="89">
          <cell r="B89" t="str">
            <v>Jul</v>
          </cell>
          <cell r="D89">
            <v>1391</v>
          </cell>
          <cell r="E89">
            <v>3873</v>
          </cell>
        </row>
        <row r="90">
          <cell r="B90" t="str">
            <v>Ago</v>
          </cell>
          <cell r="D90">
            <v>1439</v>
          </cell>
          <cell r="E90">
            <v>4031</v>
          </cell>
        </row>
        <row r="91">
          <cell r="B91" t="str">
            <v>Set</v>
          </cell>
        </row>
        <row r="92">
          <cell r="B92" t="str">
            <v>Oct</v>
          </cell>
        </row>
        <row r="93">
          <cell r="B93" t="str">
            <v>Nov</v>
          </cell>
        </row>
        <row r="94">
          <cell r="B94" t="str">
            <v>Dic</v>
          </cell>
        </row>
        <row r="95">
          <cell r="D95">
            <v>11426</v>
          </cell>
          <cell r="E95">
            <v>31820</v>
          </cell>
        </row>
        <row r="100">
          <cell r="D100" t="str">
            <v>0-5 años</v>
          </cell>
          <cell r="E100" t="str">
            <v>6-11 años</v>
          </cell>
          <cell r="F100" t="str">
            <v>12-17 años</v>
          </cell>
          <cell r="G100" t="str">
            <v>18-25 años</v>
          </cell>
          <cell r="H100" t="str">
            <v>26-35 años</v>
          </cell>
          <cell r="I100" t="str">
            <v>36-45 años</v>
          </cell>
          <cell r="J100" t="str">
            <v>46-59 años</v>
          </cell>
          <cell r="K100" t="str">
            <v>60 + años</v>
          </cell>
          <cell r="L100" t="str">
            <v>Sin datos</v>
          </cell>
        </row>
        <row r="113">
          <cell r="D113">
            <v>5</v>
          </cell>
          <cell r="E113">
            <v>88</v>
          </cell>
          <cell r="F113">
            <v>479</v>
          </cell>
          <cell r="G113">
            <v>5599</v>
          </cell>
          <cell r="H113">
            <v>14979</v>
          </cell>
          <cell r="I113">
            <v>13280</v>
          </cell>
          <cell r="J113">
            <v>6737</v>
          </cell>
          <cell r="K113">
            <v>1821</v>
          </cell>
          <cell r="L113">
            <v>258</v>
          </cell>
        </row>
        <row r="154">
          <cell r="M154" t="str">
            <v>Física</v>
          </cell>
          <cell r="N154" t="str">
            <v>Psicologica</v>
          </cell>
          <cell r="O154" t="str">
            <v>Sexual</v>
          </cell>
          <cell r="P154" t="str">
            <v>Otros</v>
          </cell>
        </row>
        <row r="155">
          <cell r="M155">
            <v>22556</v>
          </cell>
          <cell r="N155">
            <v>13340</v>
          </cell>
          <cell r="O155">
            <v>3890</v>
          </cell>
          <cell r="P155">
            <v>3460</v>
          </cell>
        </row>
        <row r="205">
          <cell r="D205">
            <v>23737</v>
          </cell>
          <cell r="E205">
            <v>19509</v>
          </cell>
        </row>
        <row r="206">
          <cell r="D206" t="str">
            <v>Derivados CEM</v>
          </cell>
          <cell r="E206" t="str">
            <v>Otras Acciones</v>
          </cell>
        </row>
        <row r="216">
          <cell r="B216" t="str">
            <v>Ene</v>
          </cell>
          <cell r="C216">
            <v>5742</v>
          </cell>
          <cell r="D216">
            <v>2972</v>
          </cell>
        </row>
        <row r="217">
          <cell r="B217" t="str">
            <v>Feb</v>
          </cell>
          <cell r="C217">
            <v>5109</v>
          </cell>
          <cell r="D217">
            <v>2841</v>
          </cell>
        </row>
        <row r="218">
          <cell r="B218" t="str">
            <v>Mar</v>
          </cell>
          <cell r="C218">
            <v>5466</v>
          </cell>
          <cell r="D218">
            <v>3001</v>
          </cell>
        </row>
        <row r="219">
          <cell r="B219" t="str">
            <v>Abr</v>
          </cell>
          <cell r="C219">
            <v>5550</v>
          </cell>
          <cell r="D219">
            <v>2858</v>
          </cell>
        </row>
        <row r="220">
          <cell r="B220" t="str">
            <v>May</v>
          </cell>
          <cell r="C220">
            <v>5541</v>
          </cell>
          <cell r="D220">
            <v>2798</v>
          </cell>
        </row>
        <row r="221">
          <cell r="B221" t="str">
            <v>Jun</v>
          </cell>
          <cell r="C221">
            <v>5104</v>
          </cell>
          <cell r="D221">
            <v>2816</v>
          </cell>
        </row>
        <row r="222">
          <cell r="B222" t="str">
            <v>Jul</v>
          </cell>
          <cell r="C222">
            <v>5264</v>
          </cell>
          <cell r="D222">
            <v>3321</v>
          </cell>
        </row>
        <row r="223">
          <cell r="B223" t="str">
            <v>Ago</v>
          </cell>
          <cell r="C223">
            <v>5470</v>
          </cell>
          <cell r="D223">
            <v>5715</v>
          </cell>
        </row>
        <row r="224">
          <cell r="B224" t="str">
            <v>Set</v>
          </cell>
          <cell r="D224">
            <v>4665</v>
          </cell>
        </row>
        <row r="225">
          <cell r="B225" t="str">
            <v>Oct</v>
          </cell>
          <cell r="D225">
            <v>4449</v>
          </cell>
        </row>
        <row r="226">
          <cell r="B226" t="str">
            <v>Nov</v>
          </cell>
          <cell r="D226">
            <v>5514</v>
          </cell>
        </row>
        <row r="227">
          <cell r="B227" t="str">
            <v>Dic</v>
          </cell>
          <cell r="D227">
            <v>5695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showGridLines="0" tabSelected="1" view="pageBreakPreview" zoomScale="90" zoomScaleNormal="80" zoomScaleSheetLayoutView="90" zoomScalePageLayoutView="0" workbookViewId="0" topLeftCell="A1">
      <selection activeCell="R217" sqref="R217"/>
    </sheetView>
  </sheetViews>
  <sheetFormatPr defaultColWidth="11.421875" defaultRowHeight="15" customHeight="1"/>
  <cols>
    <col min="1" max="1" width="2.140625" style="10" customWidth="1"/>
    <col min="2" max="2" width="7.140625" style="10" customWidth="1"/>
    <col min="3" max="3" width="14.7109375" style="10" customWidth="1"/>
    <col min="4" max="4" width="10.00390625" style="10" customWidth="1"/>
    <col min="5" max="10" width="10.7109375" style="10" customWidth="1"/>
    <col min="11" max="11" width="10.00390625" style="10" customWidth="1"/>
    <col min="12" max="12" width="9.57421875" style="10" customWidth="1"/>
    <col min="13" max="13" width="10.7109375" style="10" customWidth="1"/>
    <col min="14" max="14" width="12.8515625" style="10" customWidth="1"/>
    <col min="15" max="16" width="10.7109375" style="10" customWidth="1"/>
    <col min="17" max="17" width="10.28125" style="10" customWidth="1"/>
    <col min="18" max="16384" width="11.421875" style="10" customWidth="1"/>
  </cols>
  <sheetData>
    <row r="1" spans="10:16" s="1" customFormat="1" ht="9" customHeight="1">
      <c r="J1" s="2"/>
      <c r="K1" s="2"/>
      <c r="L1" s="2"/>
      <c r="M1" s="2"/>
      <c r="N1" s="2"/>
      <c r="O1" s="2"/>
      <c r="P1" s="2"/>
    </row>
    <row r="2" spans="1:17" s="1" customFormat="1" ht="3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" customFormat="1" ht="22.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21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1" customFormat="1" ht="21.75" customHeight="1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ht="6.75" customHeight="1">
      <c r="O8" s="11"/>
    </row>
    <row r="9" spans="2:17" ht="21" customHeight="1" thickBot="1">
      <c r="B9" s="12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ht="6.75" customHeight="1" thickTop="1"/>
    <row r="11" spans="2:17" ht="18.75" customHeight="1" thickBot="1">
      <c r="B11" s="13" t="s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7" ht="16.5" customHeight="1" thickBot="1" thickTop="1">
      <c r="B12" s="15" t="s">
        <v>5</v>
      </c>
      <c r="C12" s="16" t="s">
        <v>6</v>
      </c>
      <c r="D12" s="16" t="s">
        <v>7</v>
      </c>
      <c r="E12" s="16" t="s">
        <v>8</v>
      </c>
      <c r="F12" s="17" t="s">
        <v>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2:17" ht="16.5" customHeight="1" thickTop="1">
      <c r="B13" s="19" t="s">
        <v>10</v>
      </c>
      <c r="C13" s="20">
        <f aca="true" t="shared" si="0" ref="C13:C20">+D13+E13</f>
        <v>5742</v>
      </c>
      <c r="D13" s="21">
        <v>4821</v>
      </c>
      <c r="E13" s="21">
        <v>921</v>
      </c>
      <c r="F13" s="22" t="s">
        <v>11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2:17" ht="16.5" customHeight="1">
      <c r="B14" s="23" t="s">
        <v>12</v>
      </c>
      <c r="C14" s="20">
        <f t="shared" si="0"/>
        <v>5109</v>
      </c>
      <c r="D14" s="24">
        <v>4377</v>
      </c>
      <c r="E14" s="24">
        <v>732</v>
      </c>
      <c r="F14" s="25">
        <f aca="true" t="shared" si="1" ref="F14:F19">(C14/C13)-1</f>
        <v>-0.11024033437826541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2:17" ht="16.5" customHeight="1">
      <c r="B15" s="23" t="s">
        <v>13</v>
      </c>
      <c r="C15" s="20">
        <f t="shared" si="0"/>
        <v>5466</v>
      </c>
      <c r="D15" s="24">
        <v>4656</v>
      </c>
      <c r="E15" s="24">
        <v>810</v>
      </c>
      <c r="F15" s="25">
        <f t="shared" si="1"/>
        <v>0.06987668819729898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6.5" customHeight="1">
      <c r="B16" s="23" t="s">
        <v>14</v>
      </c>
      <c r="C16" s="20">
        <f t="shared" si="0"/>
        <v>5550</v>
      </c>
      <c r="D16" s="24">
        <v>4719</v>
      </c>
      <c r="E16" s="24">
        <v>831</v>
      </c>
      <c r="F16" s="25">
        <f t="shared" si="1"/>
        <v>0.015367727771679496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ht="16.5" customHeight="1">
      <c r="B17" s="23" t="s">
        <v>15</v>
      </c>
      <c r="C17" s="26">
        <f t="shared" si="0"/>
        <v>5541</v>
      </c>
      <c r="D17" s="24">
        <v>4658</v>
      </c>
      <c r="E17" s="24">
        <v>883</v>
      </c>
      <c r="F17" s="25">
        <f t="shared" si="1"/>
        <v>-0.001621621621621605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ht="16.5" customHeight="1">
      <c r="B18" s="23" t="s">
        <v>16</v>
      </c>
      <c r="C18" s="26">
        <f t="shared" si="0"/>
        <v>5104</v>
      </c>
      <c r="D18" s="24">
        <v>4290</v>
      </c>
      <c r="E18" s="24">
        <v>814</v>
      </c>
      <c r="F18" s="27">
        <f t="shared" si="1"/>
        <v>-0.07886663057209886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6.5" customHeight="1">
      <c r="A19" s="28"/>
      <c r="B19" s="23" t="s">
        <v>17</v>
      </c>
      <c r="C19" s="26">
        <f t="shared" si="0"/>
        <v>5264</v>
      </c>
      <c r="D19" s="24">
        <v>4472</v>
      </c>
      <c r="E19" s="24">
        <v>792</v>
      </c>
      <c r="F19" s="29">
        <f t="shared" si="1"/>
        <v>0.03134796238244508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5.75" customHeight="1" thickBot="1">
      <c r="A20" s="28"/>
      <c r="B20" s="23" t="s">
        <v>18</v>
      </c>
      <c r="C20" s="26">
        <f t="shared" si="0"/>
        <v>5470</v>
      </c>
      <c r="D20" s="24">
        <v>4620</v>
      </c>
      <c r="E20" s="24">
        <v>850</v>
      </c>
      <c r="F20" s="30">
        <f>(C20/C19)-1</f>
        <v>0.039133738601823786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6.5" customHeight="1" hidden="1">
      <c r="A21" s="28"/>
      <c r="B21" s="23" t="s">
        <v>19</v>
      </c>
      <c r="C21" s="26"/>
      <c r="D21" s="24"/>
      <c r="E21" s="24"/>
      <c r="F21" s="3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6.5" customHeight="1" hidden="1">
      <c r="A22" s="28"/>
      <c r="B22" s="23" t="s">
        <v>20</v>
      </c>
      <c r="C22" s="26"/>
      <c r="D22" s="24"/>
      <c r="E22" s="24"/>
      <c r="F22" s="2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6.5" customHeight="1" hidden="1">
      <c r="A23" s="28"/>
      <c r="B23" s="23" t="s">
        <v>21</v>
      </c>
      <c r="C23" s="26"/>
      <c r="D23" s="24"/>
      <c r="E23" s="24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6.5" customHeight="1" hidden="1" thickBot="1">
      <c r="A24" s="28"/>
      <c r="B24" s="32" t="s">
        <v>22</v>
      </c>
      <c r="C24" s="33"/>
      <c r="D24" s="34"/>
      <c r="E24" s="34"/>
      <c r="F24" s="3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6.5" customHeight="1" thickTop="1">
      <c r="B25" s="35" t="s">
        <v>6</v>
      </c>
      <c r="C25" s="36">
        <f>SUM(C13:C24)</f>
        <v>43246</v>
      </c>
      <c r="D25" s="36">
        <f>SUM(D13:D24)</f>
        <v>36613</v>
      </c>
      <c r="E25" s="36">
        <f>SUM(E13:E24)</f>
        <v>6633</v>
      </c>
      <c r="F25" s="3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6.5" customHeight="1">
      <c r="B26" s="38" t="s">
        <v>23</v>
      </c>
      <c r="C26" s="39">
        <f>+C25/$C$25</f>
        <v>1</v>
      </c>
      <c r="D26" s="39">
        <f>+D25/$C$25</f>
        <v>0.8466216528696295</v>
      </c>
      <c r="E26" s="39">
        <f>+E25/$C$25</f>
        <v>0.15337834713037043</v>
      </c>
      <c r="F26" s="4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22.5" customHeight="1">
      <c r="B27" s="41"/>
      <c r="C27" s="42"/>
      <c r="D27" s="42"/>
      <c r="E27" s="4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 customHeight="1">
      <c r="B28" s="43" t="s">
        <v>24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2:17" ht="20.25" customHeight="1">
      <c r="B29" s="35" t="s">
        <v>5</v>
      </c>
      <c r="C29" s="16" t="s">
        <v>6</v>
      </c>
      <c r="D29" s="16" t="s">
        <v>25</v>
      </c>
      <c r="E29" s="16" t="s">
        <v>26</v>
      </c>
      <c r="F29" s="16" t="s">
        <v>27</v>
      </c>
      <c r="G29" s="16" t="s">
        <v>28</v>
      </c>
      <c r="H29" s="16" t="s">
        <v>29</v>
      </c>
      <c r="I29" s="16" t="s">
        <v>30</v>
      </c>
      <c r="J29" s="16" t="s">
        <v>31</v>
      </c>
      <c r="K29" s="16" t="s">
        <v>32</v>
      </c>
      <c r="L29" s="16" t="s">
        <v>33</v>
      </c>
      <c r="M29" s="18"/>
      <c r="N29" s="18"/>
      <c r="O29" s="18"/>
      <c r="P29" s="18"/>
      <c r="Q29" s="18"/>
    </row>
    <row r="30" spans="2:17" ht="15.75" customHeight="1">
      <c r="B30" s="19" t="s">
        <v>10</v>
      </c>
      <c r="C30" s="20">
        <f aca="true" t="shared" si="2" ref="C30:C36">+SUM(D30:L30)</f>
        <v>5742</v>
      </c>
      <c r="D30" s="21" t="s">
        <v>11</v>
      </c>
      <c r="E30" s="21">
        <v>24</v>
      </c>
      <c r="F30" s="21">
        <v>143</v>
      </c>
      <c r="G30" s="21">
        <v>886</v>
      </c>
      <c r="H30" s="21">
        <v>1882</v>
      </c>
      <c r="I30" s="21">
        <v>1478</v>
      </c>
      <c r="J30" s="21">
        <v>884</v>
      </c>
      <c r="K30" s="21">
        <v>233</v>
      </c>
      <c r="L30" s="21">
        <v>212</v>
      </c>
      <c r="M30" s="18"/>
      <c r="N30" s="18"/>
      <c r="O30" s="18"/>
      <c r="P30" s="18"/>
      <c r="Q30" s="18"/>
    </row>
    <row r="31" spans="2:17" ht="15.75" customHeight="1">
      <c r="B31" s="23" t="s">
        <v>12</v>
      </c>
      <c r="C31" s="20">
        <f t="shared" si="2"/>
        <v>5109</v>
      </c>
      <c r="D31" s="24" t="s">
        <v>11</v>
      </c>
      <c r="E31" s="24">
        <v>14</v>
      </c>
      <c r="F31" s="24">
        <v>140</v>
      </c>
      <c r="G31" s="24">
        <v>747</v>
      </c>
      <c r="H31" s="24">
        <v>1762</v>
      </c>
      <c r="I31" s="24">
        <v>1321</v>
      </c>
      <c r="J31" s="24">
        <v>809</v>
      </c>
      <c r="K31" s="24">
        <v>171</v>
      </c>
      <c r="L31" s="24">
        <v>145</v>
      </c>
      <c r="M31" s="18"/>
      <c r="N31" s="18"/>
      <c r="O31" s="18"/>
      <c r="P31" s="18"/>
      <c r="Q31" s="18"/>
    </row>
    <row r="32" spans="2:17" ht="15.75" customHeight="1">
      <c r="B32" s="23" t="s">
        <v>13</v>
      </c>
      <c r="C32" s="20">
        <f t="shared" si="2"/>
        <v>5466</v>
      </c>
      <c r="D32" s="24" t="s">
        <v>11</v>
      </c>
      <c r="E32" s="24">
        <v>10</v>
      </c>
      <c r="F32" s="24">
        <v>133</v>
      </c>
      <c r="G32" s="24">
        <v>829</v>
      </c>
      <c r="H32" s="24">
        <v>1908</v>
      </c>
      <c r="I32" s="24">
        <v>1506</v>
      </c>
      <c r="J32" s="24">
        <v>823</v>
      </c>
      <c r="K32" s="24">
        <v>205</v>
      </c>
      <c r="L32" s="24">
        <v>52</v>
      </c>
      <c r="M32" s="18"/>
      <c r="N32" s="18"/>
      <c r="O32" s="18"/>
      <c r="P32" s="18"/>
      <c r="Q32" s="18"/>
    </row>
    <row r="33" spans="2:17" ht="15.75" customHeight="1">
      <c r="B33" s="23" t="s">
        <v>14</v>
      </c>
      <c r="C33" s="20">
        <f t="shared" si="2"/>
        <v>5550</v>
      </c>
      <c r="D33" s="24" t="s">
        <v>11</v>
      </c>
      <c r="E33" s="24">
        <v>10</v>
      </c>
      <c r="F33" s="24">
        <v>97</v>
      </c>
      <c r="G33" s="24">
        <v>864</v>
      </c>
      <c r="H33" s="24">
        <v>1927</v>
      </c>
      <c r="I33" s="24">
        <v>1460</v>
      </c>
      <c r="J33" s="24">
        <v>813</v>
      </c>
      <c r="K33" s="24">
        <v>250</v>
      </c>
      <c r="L33" s="24">
        <v>129</v>
      </c>
      <c r="M33" s="18"/>
      <c r="N33" s="18"/>
      <c r="O33" s="18"/>
      <c r="P33" s="18"/>
      <c r="Q33" s="18"/>
    </row>
    <row r="34" spans="2:17" ht="15.75" customHeight="1">
      <c r="B34" s="23" t="s">
        <v>15</v>
      </c>
      <c r="C34" s="20">
        <f t="shared" si="2"/>
        <v>5541</v>
      </c>
      <c r="D34" s="24" t="s">
        <v>11</v>
      </c>
      <c r="E34" s="24">
        <v>3</v>
      </c>
      <c r="F34" s="24">
        <v>129</v>
      </c>
      <c r="G34" s="24">
        <v>753</v>
      </c>
      <c r="H34" s="24">
        <v>1854</v>
      </c>
      <c r="I34" s="24">
        <v>1583</v>
      </c>
      <c r="J34" s="24">
        <v>889</v>
      </c>
      <c r="K34" s="24">
        <v>237</v>
      </c>
      <c r="L34" s="24">
        <v>93</v>
      </c>
      <c r="M34" s="18"/>
      <c r="N34" s="18"/>
      <c r="O34" s="18"/>
      <c r="P34" s="18"/>
      <c r="Q34" s="18"/>
    </row>
    <row r="35" spans="2:17" ht="15.75" customHeight="1">
      <c r="B35" s="23" t="s">
        <v>16</v>
      </c>
      <c r="C35" s="20">
        <f t="shared" si="2"/>
        <v>5104</v>
      </c>
      <c r="D35" s="24" t="s">
        <v>11</v>
      </c>
      <c r="E35" s="24">
        <v>6</v>
      </c>
      <c r="F35" s="24">
        <v>121</v>
      </c>
      <c r="G35" s="24">
        <v>723</v>
      </c>
      <c r="H35" s="24">
        <v>1717</v>
      </c>
      <c r="I35" s="24">
        <v>1447</v>
      </c>
      <c r="J35" s="24">
        <v>790</v>
      </c>
      <c r="K35" s="24">
        <v>201</v>
      </c>
      <c r="L35" s="24">
        <v>99</v>
      </c>
      <c r="M35" s="18"/>
      <c r="N35" s="18"/>
      <c r="O35" s="18"/>
      <c r="P35" s="18"/>
      <c r="Q35" s="18"/>
    </row>
    <row r="36" spans="2:17" ht="15.75" customHeight="1">
      <c r="B36" s="23" t="s">
        <v>17</v>
      </c>
      <c r="C36" s="26">
        <f t="shared" si="2"/>
        <v>5264</v>
      </c>
      <c r="D36" s="24" t="s">
        <v>11</v>
      </c>
      <c r="E36" s="24">
        <v>19</v>
      </c>
      <c r="F36" s="24">
        <v>132</v>
      </c>
      <c r="G36" s="24">
        <v>796</v>
      </c>
      <c r="H36" s="24">
        <v>1707</v>
      </c>
      <c r="I36" s="24">
        <v>1508</v>
      </c>
      <c r="J36" s="24">
        <v>832</v>
      </c>
      <c r="K36" s="24">
        <v>174</v>
      </c>
      <c r="L36" s="24">
        <v>96</v>
      </c>
      <c r="M36" s="18"/>
      <c r="N36" s="18"/>
      <c r="O36" s="18"/>
      <c r="P36" s="18"/>
      <c r="Q36" s="18"/>
    </row>
    <row r="37" spans="2:17" ht="15.75" customHeight="1">
      <c r="B37" s="23" t="s">
        <v>18</v>
      </c>
      <c r="C37" s="26">
        <f>+SUM(D37:L37)</f>
        <v>5470</v>
      </c>
      <c r="D37" s="24" t="s">
        <v>11</v>
      </c>
      <c r="E37" s="24">
        <v>13</v>
      </c>
      <c r="F37" s="24">
        <v>118</v>
      </c>
      <c r="G37" s="24">
        <v>824</v>
      </c>
      <c r="H37" s="24">
        <v>1855</v>
      </c>
      <c r="I37" s="24">
        <v>1538</v>
      </c>
      <c r="J37" s="24">
        <v>871</v>
      </c>
      <c r="K37" s="24">
        <v>189</v>
      </c>
      <c r="L37" s="24">
        <v>62</v>
      </c>
      <c r="M37" s="18"/>
      <c r="N37" s="18"/>
      <c r="O37" s="18"/>
      <c r="P37" s="18"/>
      <c r="Q37" s="18"/>
    </row>
    <row r="38" spans="2:17" ht="16.5" customHeight="1">
      <c r="B38" s="16" t="s">
        <v>6</v>
      </c>
      <c r="C38" s="36">
        <f>SUM(C30:C37)</f>
        <v>43246</v>
      </c>
      <c r="D38" s="36">
        <f aca="true" t="shared" si="3" ref="D38:L38">SUM(D30:D37)</f>
        <v>0</v>
      </c>
      <c r="E38" s="36">
        <f t="shared" si="3"/>
        <v>99</v>
      </c>
      <c r="F38" s="36">
        <f t="shared" si="3"/>
        <v>1013</v>
      </c>
      <c r="G38" s="36">
        <f t="shared" si="3"/>
        <v>6422</v>
      </c>
      <c r="H38" s="36">
        <f t="shared" si="3"/>
        <v>14612</v>
      </c>
      <c r="I38" s="36">
        <f t="shared" si="3"/>
        <v>11841</v>
      </c>
      <c r="J38" s="36">
        <f t="shared" si="3"/>
        <v>6711</v>
      </c>
      <c r="K38" s="36">
        <f t="shared" si="3"/>
        <v>1660</v>
      </c>
      <c r="L38" s="36">
        <f t="shared" si="3"/>
        <v>888</v>
      </c>
      <c r="M38" s="18"/>
      <c r="N38" s="18"/>
      <c r="O38" s="18"/>
      <c r="P38" s="18"/>
      <c r="Q38" s="18"/>
    </row>
    <row r="39" spans="2:12" s="46" customFormat="1" ht="16.5" customHeight="1">
      <c r="B39" s="38" t="s">
        <v>23</v>
      </c>
      <c r="C39" s="45">
        <f>+SUM(D39:L39)</f>
        <v>1</v>
      </c>
      <c r="D39" s="45">
        <f>+D38/$C$38</f>
        <v>0</v>
      </c>
      <c r="E39" s="45">
        <f>+E38/$C$38</f>
        <v>0.00228922906164732</v>
      </c>
      <c r="F39" s="45">
        <f aca="true" t="shared" si="4" ref="F39:K39">+F38/$C$38</f>
        <v>0.023424131711603385</v>
      </c>
      <c r="G39" s="45">
        <f t="shared" si="4"/>
        <v>0.14849928317069785</v>
      </c>
      <c r="H39" s="45">
        <f t="shared" si="4"/>
        <v>0.3378809600887943</v>
      </c>
      <c r="I39" s="45">
        <f t="shared" si="4"/>
        <v>0.2738056698885446</v>
      </c>
      <c r="J39" s="45">
        <f t="shared" si="4"/>
        <v>0.15518198214863801</v>
      </c>
      <c r="K39" s="45">
        <f t="shared" si="4"/>
        <v>0.038385052952874255</v>
      </c>
      <c r="L39" s="45">
        <f>+L38/$C$38</f>
        <v>0.020533690977200203</v>
      </c>
    </row>
    <row r="40" spans="2:17" ht="15" customHeight="1">
      <c r="B40" s="4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21" customHeight="1" thickBot="1"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ht="10.5" customHeight="1" thickTop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 customHeight="1">
      <c r="B44" s="43" t="s">
        <v>35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2:17" ht="16.5" customHeight="1">
      <c r="B45" s="15" t="s">
        <v>5</v>
      </c>
      <c r="C45" s="16" t="s">
        <v>6</v>
      </c>
      <c r="D45" s="16" t="s">
        <v>7</v>
      </c>
      <c r="E45" s="16" t="s">
        <v>8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6.5" customHeight="1">
      <c r="B46" s="19" t="s">
        <v>10</v>
      </c>
      <c r="C46" s="20">
        <f aca="true" t="shared" si="5" ref="C46:C53">+D46+E46</f>
        <v>5742</v>
      </c>
      <c r="D46" s="21">
        <v>4350</v>
      </c>
      <c r="E46" s="21">
        <v>1392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6.5" customHeight="1">
      <c r="B47" s="23" t="s">
        <v>12</v>
      </c>
      <c r="C47" s="20">
        <f t="shared" si="5"/>
        <v>5109</v>
      </c>
      <c r="D47" s="24">
        <v>3812</v>
      </c>
      <c r="E47" s="24">
        <v>1297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6.5" customHeight="1">
      <c r="B48" s="23" t="s">
        <v>13</v>
      </c>
      <c r="C48" s="20">
        <f t="shared" si="5"/>
        <v>5466</v>
      </c>
      <c r="D48" s="24">
        <v>4050</v>
      </c>
      <c r="E48" s="24">
        <v>1416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6.5" customHeight="1">
      <c r="B49" s="23" t="s">
        <v>14</v>
      </c>
      <c r="C49" s="20">
        <f t="shared" si="5"/>
        <v>5550</v>
      </c>
      <c r="D49" s="24">
        <v>4186</v>
      </c>
      <c r="E49" s="24">
        <v>1364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6.5" customHeight="1">
      <c r="B50" s="23" t="s">
        <v>15</v>
      </c>
      <c r="C50" s="20">
        <f t="shared" si="5"/>
        <v>5541</v>
      </c>
      <c r="D50" s="24">
        <v>4180</v>
      </c>
      <c r="E50" s="24">
        <v>1361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2.75">
      <c r="B51" s="23" t="s">
        <v>16</v>
      </c>
      <c r="C51" s="26">
        <f t="shared" si="5"/>
        <v>5104</v>
      </c>
      <c r="D51" s="24">
        <v>3826</v>
      </c>
      <c r="E51" s="24">
        <v>1278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6.5" customHeight="1">
      <c r="B52" s="23" t="s">
        <v>17</v>
      </c>
      <c r="C52" s="26">
        <f t="shared" si="5"/>
        <v>5264</v>
      </c>
      <c r="D52" s="24">
        <v>3938</v>
      </c>
      <c r="E52" s="24">
        <v>1326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6.5" customHeight="1">
      <c r="B53" s="23" t="s">
        <v>18</v>
      </c>
      <c r="C53" s="26">
        <f t="shared" si="5"/>
        <v>5470</v>
      </c>
      <c r="D53" s="24">
        <v>4151</v>
      </c>
      <c r="E53" s="24">
        <v>1319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6.5" customHeight="1" hidden="1">
      <c r="B54" s="49" t="s">
        <v>19</v>
      </c>
      <c r="C54" s="50"/>
      <c r="D54" s="51"/>
      <c r="E54" s="5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6.5" customHeight="1" hidden="1">
      <c r="B55" s="49" t="s">
        <v>20</v>
      </c>
      <c r="C55" s="50"/>
      <c r="D55" s="51"/>
      <c r="E55" s="5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6.5" customHeight="1" hidden="1">
      <c r="B56" s="49" t="s">
        <v>21</v>
      </c>
      <c r="C56" s="50"/>
      <c r="D56" s="51"/>
      <c r="E56" s="5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6.5" customHeight="1" hidden="1">
      <c r="B57" s="52" t="s">
        <v>22</v>
      </c>
      <c r="C57" s="50"/>
      <c r="D57" s="53"/>
      <c r="E57" s="53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6.5" customHeight="1">
      <c r="B58" s="35" t="s">
        <v>6</v>
      </c>
      <c r="C58" s="36">
        <f>+D58+E58</f>
        <v>43246</v>
      </c>
      <c r="D58" s="36">
        <f>SUM(D46:D57)</f>
        <v>32493</v>
      </c>
      <c r="E58" s="36">
        <f>SUM(E46:E57)</f>
        <v>10753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6.5" customHeight="1">
      <c r="B59" s="54" t="s">
        <v>23</v>
      </c>
      <c r="C59" s="45">
        <f>+D59+E59</f>
        <v>1</v>
      </c>
      <c r="D59" s="45">
        <f>+D58/$C$58</f>
        <v>0.7513527262637006</v>
      </c>
      <c r="E59" s="45">
        <f>+E58/$C$58</f>
        <v>0.2486472737362993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5" customHeight="1">
      <c r="B60" s="41"/>
      <c r="C60" s="42"/>
      <c r="D60" s="42"/>
      <c r="E60" s="42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5" customHeight="1">
      <c r="B61" s="46"/>
      <c r="C61" s="55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8.75" customHeight="1">
      <c r="B62" s="43" t="s">
        <v>36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6.5" customHeight="1">
      <c r="B63" s="35" t="s">
        <v>5</v>
      </c>
      <c r="C63" s="16" t="s">
        <v>6</v>
      </c>
      <c r="D63" s="16" t="s">
        <v>25</v>
      </c>
      <c r="E63" s="16" t="s">
        <v>26</v>
      </c>
      <c r="F63" s="16" t="s">
        <v>27</v>
      </c>
      <c r="G63" s="16" t="s">
        <v>28</v>
      </c>
      <c r="H63" s="16" t="s">
        <v>29</v>
      </c>
      <c r="I63" s="16" t="s">
        <v>30</v>
      </c>
      <c r="J63" s="16" t="s">
        <v>31</v>
      </c>
      <c r="K63" s="16" t="s">
        <v>32</v>
      </c>
      <c r="L63" s="16" t="s">
        <v>33</v>
      </c>
      <c r="M63" s="18"/>
      <c r="N63" s="18"/>
      <c r="O63" s="18"/>
      <c r="P63" s="18"/>
      <c r="Q63" s="18"/>
    </row>
    <row r="64" spans="2:17" ht="16.5" customHeight="1">
      <c r="B64" s="19" t="s">
        <v>10</v>
      </c>
      <c r="C64" s="20">
        <f aca="true" t="shared" si="6" ref="C64:C71">+SUM(D64:L64)</f>
        <v>5742</v>
      </c>
      <c r="D64" s="21">
        <v>830</v>
      </c>
      <c r="E64" s="21">
        <v>917</v>
      </c>
      <c r="F64" s="21">
        <v>776</v>
      </c>
      <c r="G64" s="21">
        <v>756</v>
      </c>
      <c r="H64" s="21">
        <v>1070</v>
      </c>
      <c r="I64" s="21">
        <v>716</v>
      </c>
      <c r="J64" s="21">
        <v>394</v>
      </c>
      <c r="K64" s="21">
        <v>283</v>
      </c>
      <c r="L64" s="21">
        <v>0</v>
      </c>
      <c r="M64" s="18"/>
      <c r="N64" s="18"/>
      <c r="O64" s="18"/>
      <c r="P64" s="18"/>
      <c r="Q64" s="18"/>
    </row>
    <row r="65" spans="2:17" ht="16.5" customHeight="1">
      <c r="B65" s="23" t="s">
        <v>12</v>
      </c>
      <c r="C65" s="20">
        <f t="shared" si="6"/>
        <v>5109</v>
      </c>
      <c r="D65" s="24">
        <v>807</v>
      </c>
      <c r="E65" s="24">
        <v>865</v>
      </c>
      <c r="F65" s="24">
        <v>678</v>
      </c>
      <c r="G65" s="24">
        <v>620</v>
      </c>
      <c r="H65" s="24">
        <v>953</v>
      </c>
      <c r="I65" s="24">
        <v>626</v>
      </c>
      <c r="J65" s="24">
        <v>305</v>
      </c>
      <c r="K65" s="24">
        <v>255</v>
      </c>
      <c r="L65" s="24">
        <v>0</v>
      </c>
      <c r="M65" s="18"/>
      <c r="N65" s="18"/>
      <c r="O65" s="18"/>
      <c r="P65" s="18"/>
      <c r="Q65" s="18"/>
    </row>
    <row r="66" spans="2:17" ht="16.5" customHeight="1">
      <c r="B66" s="23" t="s">
        <v>13</v>
      </c>
      <c r="C66" s="20">
        <f t="shared" si="6"/>
        <v>5466</v>
      </c>
      <c r="D66" s="24">
        <v>877</v>
      </c>
      <c r="E66" s="24">
        <v>984</v>
      </c>
      <c r="F66" s="24">
        <v>768</v>
      </c>
      <c r="G66" s="24">
        <v>623</v>
      </c>
      <c r="H66" s="24">
        <v>971</v>
      </c>
      <c r="I66" s="24">
        <v>664</v>
      </c>
      <c r="J66" s="24">
        <v>372</v>
      </c>
      <c r="K66" s="24">
        <v>207</v>
      </c>
      <c r="L66" s="24">
        <v>0</v>
      </c>
      <c r="M66" s="18"/>
      <c r="N66" s="18"/>
      <c r="O66" s="18"/>
      <c r="P66" s="18"/>
      <c r="Q66" s="18"/>
    </row>
    <row r="67" spans="2:17" ht="16.5" customHeight="1">
      <c r="B67" s="23" t="s">
        <v>14</v>
      </c>
      <c r="C67" s="20">
        <f t="shared" si="6"/>
        <v>5550</v>
      </c>
      <c r="D67" s="24">
        <v>823</v>
      </c>
      <c r="E67" s="24">
        <v>922</v>
      </c>
      <c r="F67" s="24">
        <v>745</v>
      </c>
      <c r="G67" s="24">
        <v>728</v>
      </c>
      <c r="H67" s="24">
        <v>1046</v>
      </c>
      <c r="I67" s="24">
        <v>694</v>
      </c>
      <c r="J67" s="24">
        <v>338</v>
      </c>
      <c r="K67" s="24">
        <v>254</v>
      </c>
      <c r="L67" s="24">
        <v>0</v>
      </c>
      <c r="M67" s="18"/>
      <c r="N67" s="18"/>
      <c r="O67" s="18"/>
      <c r="P67" s="18"/>
      <c r="Q67" s="18"/>
    </row>
    <row r="68" spans="2:17" ht="16.5" customHeight="1">
      <c r="B68" s="23" t="s">
        <v>15</v>
      </c>
      <c r="C68" s="26">
        <f t="shared" si="6"/>
        <v>5541</v>
      </c>
      <c r="D68" s="24">
        <v>796</v>
      </c>
      <c r="E68" s="24">
        <v>949</v>
      </c>
      <c r="F68" s="24">
        <v>841</v>
      </c>
      <c r="G68" s="24">
        <v>657</v>
      </c>
      <c r="H68" s="24">
        <v>974</v>
      </c>
      <c r="I68" s="24">
        <v>710</v>
      </c>
      <c r="J68" s="24">
        <v>346</v>
      </c>
      <c r="K68" s="24">
        <v>268</v>
      </c>
      <c r="L68" s="24">
        <v>0</v>
      </c>
      <c r="M68" s="18"/>
      <c r="N68" s="18"/>
      <c r="O68" s="18"/>
      <c r="P68" s="18"/>
      <c r="Q68" s="18"/>
    </row>
    <row r="69" spans="2:17" ht="16.5" customHeight="1">
      <c r="B69" s="23" t="s">
        <v>16</v>
      </c>
      <c r="C69" s="26">
        <f t="shared" si="6"/>
        <v>5104</v>
      </c>
      <c r="D69" s="24">
        <v>730</v>
      </c>
      <c r="E69" s="24">
        <v>909</v>
      </c>
      <c r="F69" s="24">
        <v>752</v>
      </c>
      <c r="G69" s="24">
        <v>612</v>
      </c>
      <c r="H69" s="24">
        <v>918</v>
      </c>
      <c r="I69" s="24">
        <v>620</v>
      </c>
      <c r="J69" s="24">
        <v>349</v>
      </c>
      <c r="K69" s="24">
        <v>214</v>
      </c>
      <c r="L69" s="24">
        <v>0</v>
      </c>
      <c r="M69" s="18"/>
      <c r="N69" s="18"/>
      <c r="O69" s="18"/>
      <c r="P69" s="18"/>
      <c r="Q69" s="18"/>
    </row>
    <row r="70" spans="2:17" ht="16.5" customHeight="1">
      <c r="B70" s="23" t="s">
        <v>17</v>
      </c>
      <c r="C70" s="26">
        <f t="shared" si="6"/>
        <v>5264</v>
      </c>
      <c r="D70" s="24">
        <v>771</v>
      </c>
      <c r="E70" s="24">
        <v>961</v>
      </c>
      <c r="F70" s="24">
        <v>752</v>
      </c>
      <c r="G70" s="24">
        <v>673</v>
      </c>
      <c r="H70" s="24">
        <v>896</v>
      </c>
      <c r="I70" s="24">
        <v>653</v>
      </c>
      <c r="J70" s="24">
        <v>346</v>
      </c>
      <c r="K70" s="24">
        <v>212</v>
      </c>
      <c r="L70" s="24">
        <v>0</v>
      </c>
      <c r="M70" s="18"/>
      <c r="N70" s="18"/>
      <c r="O70" s="18"/>
      <c r="P70" s="18"/>
      <c r="Q70" s="18"/>
    </row>
    <row r="71" spans="2:17" ht="15.75" customHeight="1">
      <c r="B71" s="23" t="s">
        <v>18</v>
      </c>
      <c r="C71" s="26">
        <f t="shared" si="6"/>
        <v>5470</v>
      </c>
      <c r="D71" s="24">
        <v>767</v>
      </c>
      <c r="E71" s="24">
        <v>908</v>
      </c>
      <c r="F71" s="24">
        <v>751</v>
      </c>
      <c r="G71" s="24">
        <v>719</v>
      </c>
      <c r="H71" s="24">
        <v>1038</v>
      </c>
      <c r="I71" s="24">
        <v>707</v>
      </c>
      <c r="J71" s="24">
        <v>350</v>
      </c>
      <c r="K71" s="24">
        <v>230</v>
      </c>
      <c r="L71" s="24">
        <v>0</v>
      </c>
      <c r="M71" s="18"/>
      <c r="N71" s="18"/>
      <c r="O71" s="18"/>
      <c r="P71" s="18"/>
      <c r="Q71" s="18"/>
    </row>
    <row r="72" spans="2:17" ht="15.75" customHeight="1" hidden="1">
      <c r="B72" s="23" t="s">
        <v>19</v>
      </c>
      <c r="C72" s="26"/>
      <c r="D72" s="24"/>
      <c r="E72" s="24"/>
      <c r="F72" s="24"/>
      <c r="G72" s="24"/>
      <c r="H72" s="24"/>
      <c r="I72" s="24"/>
      <c r="J72" s="24"/>
      <c r="K72" s="24"/>
      <c r="L72" s="24"/>
      <c r="M72" s="18"/>
      <c r="N72" s="18"/>
      <c r="O72" s="18"/>
      <c r="P72" s="18"/>
      <c r="Q72" s="18"/>
    </row>
    <row r="73" spans="2:17" ht="15.75" customHeight="1" hidden="1">
      <c r="B73" s="23" t="s">
        <v>20</v>
      </c>
      <c r="C73" s="26"/>
      <c r="D73" s="24"/>
      <c r="E73" s="24"/>
      <c r="F73" s="24"/>
      <c r="G73" s="24"/>
      <c r="H73" s="24"/>
      <c r="I73" s="24"/>
      <c r="J73" s="24"/>
      <c r="K73" s="24"/>
      <c r="L73" s="24"/>
      <c r="M73" s="18"/>
      <c r="N73" s="18"/>
      <c r="O73" s="18"/>
      <c r="P73" s="18"/>
      <c r="Q73" s="18"/>
    </row>
    <row r="74" spans="2:17" ht="15.75" customHeight="1" hidden="1">
      <c r="B74" s="23" t="s">
        <v>21</v>
      </c>
      <c r="C74" s="26"/>
      <c r="D74" s="24"/>
      <c r="E74" s="24"/>
      <c r="F74" s="24"/>
      <c r="G74" s="24"/>
      <c r="H74" s="24"/>
      <c r="I74" s="24"/>
      <c r="J74" s="24"/>
      <c r="K74" s="24"/>
      <c r="L74" s="24"/>
      <c r="M74" s="18"/>
      <c r="N74" s="18"/>
      <c r="O74" s="18"/>
      <c r="P74" s="18"/>
      <c r="Q74" s="18"/>
    </row>
    <row r="75" spans="2:17" ht="15.75" customHeight="1" hidden="1">
      <c r="B75" s="56" t="s">
        <v>22</v>
      </c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18"/>
      <c r="N75" s="18"/>
      <c r="O75" s="18"/>
      <c r="P75" s="18"/>
      <c r="Q75" s="18"/>
    </row>
    <row r="76" spans="2:17" ht="16.5" customHeight="1">
      <c r="B76" s="35" t="s">
        <v>6</v>
      </c>
      <c r="C76" s="36">
        <f>+SUM(D76:L76)</f>
        <v>43246</v>
      </c>
      <c r="D76" s="36">
        <f>SUM(D64:D75)</f>
        <v>6401</v>
      </c>
      <c r="E76" s="36">
        <f>SUM(E64:E75)</f>
        <v>7415</v>
      </c>
      <c r="F76" s="36">
        <f>SUM(F64:F75)</f>
        <v>6063</v>
      </c>
      <c r="G76" s="36">
        <f aca="true" t="shared" si="7" ref="G76:L76">SUM(G64:G75)</f>
        <v>5388</v>
      </c>
      <c r="H76" s="36">
        <f t="shared" si="7"/>
        <v>7866</v>
      </c>
      <c r="I76" s="36">
        <f t="shared" si="7"/>
        <v>5390</v>
      </c>
      <c r="J76" s="36">
        <f t="shared" si="7"/>
        <v>2800</v>
      </c>
      <c r="K76" s="36">
        <f t="shared" si="7"/>
        <v>1923</v>
      </c>
      <c r="L76" s="36">
        <f t="shared" si="7"/>
        <v>0</v>
      </c>
      <c r="M76" s="18"/>
      <c r="N76" s="18"/>
      <c r="O76" s="18"/>
      <c r="P76" s="18"/>
      <c r="Q76" s="18"/>
    </row>
    <row r="77" spans="2:12" s="46" customFormat="1" ht="16.5" customHeight="1">
      <c r="B77" s="54" t="s">
        <v>23</v>
      </c>
      <c r="C77" s="45">
        <f>+SUM(D77:L77)</f>
        <v>1</v>
      </c>
      <c r="D77" s="45">
        <f>+D76/$C$76</f>
        <v>0.14801368912731813</v>
      </c>
      <c r="E77" s="45">
        <f aca="true" t="shared" si="8" ref="E77:L77">+E76/$C$76</f>
        <v>0.17146094436479675</v>
      </c>
      <c r="F77" s="45">
        <f t="shared" si="8"/>
        <v>0.14019793738149192</v>
      </c>
      <c r="G77" s="45">
        <f t="shared" si="8"/>
        <v>0.12458955741571474</v>
      </c>
      <c r="H77" s="45">
        <f t="shared" si="8"/>
        <v>0.18188965453452344</v>
      </c>
      <c r="I77" s="45">
        <f t="shared" si="8"/>
        <v>0.1246358044674652</v>
      </c>
      <c r="J77" s="45">
        <f t="shared" si="8"/>
        <v>0.06474587245063128</v>
      </c>
      <c r="K77" s="45">
        <f t="shared" si="8"/>
        <v>0.044466540258058546</v>
      </c>
      <c r="L77" s="45">
        <f t="shared" si="8"/>
        <v>0</v>
      </c>
    </row>
    <row r="78" spans="2:12" s="46" customFormat="1" ht="15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2:17" ht="19.5" customHeight="1" thickBot="1">
      <c r="B79" s="59" t="s">
        <v>37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7" ht="6.75" customHeight="1" thickTop="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ht="18.75" customHeight="1">
      <c r="B81" s="43" t="s">
        <v>38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2:17" ht="16.5" customHeight="1">
      <c r="B82" s="15" t="s">
        <v>5</v>
      </c>
      <c r="C82" s="16" t="s">
        <v>6</v>
      </c>
      <c r="D82" s="16" t="s">
        <v>7</v>
      </c>
      <c r="E82" s="16" t="s">
        <v>8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ht="15" customHeight="1">
      <c r="B83" s="19" t="s">
        <v>10</v>
      </c>
      <c r="C83" s="20">
        <f aca="true" t="shared" si="9" ref="C83:C90">+D83+E83</f>
        <v>5742</v>
      </c>
      <c r="D83" s="21">
        <v>1506</v>
      </c>
      <c r="E83" s="21">
        <v>4236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ht="15" customHeight="1">
      <c r="B84" s="23" t="s">
        <v>12</v>
      </c>
      <c r="C84" s="20">
        <f t="shared" si="9"/>
        <v>5109</v>
      </c>
      <c r="D84" s="24">
        <v>1354</v>
      </c>
      <c r="E84" s="24">
        <v>3755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ht="15" customHeight="1">
      <c r="B85" s="23" t="s">
        <v>13</v>
      </c>
      <c r="C85" s="20">
        <f t="shared" si="9"/>
        <v>5466</v>
      </c>
      <c r="D85" s="24">
        <v>1396</v>
      </c>
      <c r="E85" s="24">
        <v>4070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ht="15" customHeight="1">
      <c r="B86" s="23" t="s">
        <v>14</v>
      </c>
      <c r="C86" s="20">
        <f t="shared" si="9"/>
        <v>5550</v>
      </c>
      <c r="D86" s="24">
        <v>1438</v>
      </c>
      <c r="E86" s="24">
        <v>4112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ht="15" customHeight="1">
      <c r="B87" s="23" t="s">
        <v>15</v>
      </c>
      <c r="C87" s="26">
        <f t="shared" si="9"/>
        <v>5541</v>
      </c>
      <c r="D87" s="24">
        <v>1502</v>
      </c>
      <c r="E87" s="24">
        <v>4039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ht="15" customHeight="1">
      <c r="B88" s="23" t="s">
        <v>16</v>
      </c>
      <c r="C88" s="26">
        <f t="shared" si="9"/>
        <v>5104</v>
      </c>
      <c r="D88" s="24">
        <v>1400</v>
      </c>
      <c r="E88" s="24">
        <v>3704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ht="15" customHeight="1">
      <c r="B89" s="23" t="s">
        <v>17</v>
      </c>
      <c r="C89" s="26">
        <f t="shared" si="9"/>
        <v>5264</v>
      </c>
      <c r="D89" s="24">
        <v>1391</v>
      </c>
      <c r="E89" s="24">
        <v>3873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ht="16.5" customHeight="1">
      <c r="B90" s="23" t="s">
        <v>18</v>
      </c>
      <c r="C90" s="26">
        <f t="shared" si="9"/>
        <v>5470</v>
      </c>
      <c r="D90" s="24">
        <v>1439</v>
      </c>
      <c r="E90" s="24">
        <v>4031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ht="16.5" customHeight="1" hidden="1">
      <c r="B91" s="23" t="s">
        <v>19</v>
      </c>
      <c r="C91" s="26"/>
      <c r="D91" s="24"/>
      <c r="E91" s="24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ht="16.5" customHeight="1" hidden="1">
      <c r="B92" s="23" t="s">
        <v>20</v>
      </c>
      <c r="C92" s="26"/>
      <c r="D92" s="24"/>
      <c r="E92" s="24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ht="16.5" customHeight="1" hidden="1">
      <c r="B93" s="23" t="s">
        <v>21</v>
      </c>
      <c r="C93" s="26"/>
      <c r="D93" s="24"/>
      <c r="E93" s="24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ht="16.5" customHeight="1" hidden="1">
      <c r="B94" s="56" t="s">
        <v>22</v>
      </c>
      <c r="C94" s="57"/>
      <c r="D94" s="58"/>
      <c r="E94" s="5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ht="16.5" customHeight="1">
      <c r="B95" s="60" t="s">
        <v>6</v>
      </c>
      <c r="C95" s="61">
        <f>SUM(C83:C94)</f>
        <v>43246</v>
      </c>
      <c r="D95" s="61">
        <f>SUM(D83:D94)</f>
        <v>11426</v>
      </c>
      <c r="E95" s="61">
        <f>SUM(E83:E94)</f>
        <v>31820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ht="16.5" customHeight="1">
      <c r="B96" s="54" t="s">
        <v>23</v>
      </c>
      <c r="C96" s="45">
        <f>+D96+E96</f>
        <v>1</v>
      </c>
      <c r="D96" s="45">
        <f>+D95/$C$95</f>
        <v>0.26420940665032605</v>
      </c>
      <c r="E96" s="45">
        <f>+E95/$C$95</f>
        <v>0.735790593349674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ht="21.75" customHeight="1">
      <c r="B97" s="41"/>
      <c r="C97" s="55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ht="18.75" customHeight="1">
      <c r="B98" s="43" t="s">
        <v>39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  <row r="99" spans="2:17" ht="5.25" customHeight="1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ht="20.25" customHeight="1">
      <c r="B100" s="35" t="s">
        <v>5</v>
      </c>
      <c r="C100" s="16" t="s">
        <v>6</v>
      </c>
      <c r="D100" s="16" t="s">
        <v>25</v>
      </c>
      <c r="E100" s="16" t="s">
        <v>26</v>
      </c>
      <c r="F100" s="16" t="s">
        <v>27</v>
      </c>
      <c r="G100" s="16" t="s">
        <v>28</v>
      </c>
      <c r="H100" s="16" t="s">
        <v>29</v>
      </c>
      <c r="I100" s="16" t="s">
        <v>30</v>
      </c>
      <c r="J100" s="16" t="s">
        <v>31</v>
      </c>
      <c r="K100" s="16" t="s">
        <v>32</v>
      </c>
      <c r="L100" s="16" t="s">
        <v>33</v>
      </c>
      <c r="M100" s="18"/>
      <c r="N100" s="18"/>
      <c r="O100" s="18"/>
      <c r="P100" s="18"/>
      <c r="Q100" s="18"/>
    </row>
    <row r="101" spans="2:17" ht="15" customHeight="1">
      <c r="B101" s="19" t="s">
        <v>10</v>
      </c>
      <c r="C101" s="20">
        <f aca="true" t="shared" si="10" ref="C101:C108">+SUM(D101:L101)</f>
        <v>5742</v>
      </c>
      <c r="D101" s="21">
        <v>1</v>
      </c>
      <c r="E101" s="21">
        <v>8</v>
      </c>
      <c r="F101" s="21">
        <v>38</v>
      </c>
      <c r="G101" s="21">
        <v>802</v>
      </c>
      <c r="H101" s="21">
        <v>1992</v>
      </c>
      <c r="I101" s="21">
        <v>1682</v>
      </c>
      <c r="J101" s="21">
        <v>942</v>
      </c>
      <c r="K101" s="21">
        <v>235</v>
      </c>
      <c r="L101" s="21">
        <v>42</v>
      </c>
      <c r="M101" s="18"/>
      <c r="N101" s="18"/>
      <c r="O101" s="18"/>
      <c r="P101" s="18"/>
      <c r="Q101" s="18"/>
    </row>
    <row r="102" spans="2:17" ht="15" customHeight="1">
      <c r="B102" s="23" t="s">
        <v>12</v>
      </c>
      <c r="C102" s="20">
        <f t="shared" si="10"/>
        <v>5109</v>
      </c>
      <c r="D102" s="24">
        <v>0</v>
      </c>
      <c r="E102" s="24">
        <v>6</v>
      </c>
      <c r="F102" s="24">
        <v>50</v>
      </c>
      <c r="G102" s="24">
        <v>712</v>
      </c>
      <c r="H102" s="24">
        <v>1702</v>
      </c>
      <c r="I102" s="24">
        <v>1584</v>
      </c>
      <c r="J102" s="24">
        <v>773</v>
      </c>
      <c r="K102" s="24">
        <v>240</v>
      </c>
      <c r="L102" s="24">
        <v>42</v>
      </c>
      <c r="M102" s="18"/>
      <c r="N102" s="18"/>
      <c r="O102" s="18"/>
      <c r="P102" s="18"/>
      <c r="Q102" s="18"/>
    </row>
    <row r="103" spans="2:17" ht="15" customHeight="1">
      <c r="B103" s="23" t="s">
        <v>13</v>
      </c>
      <c r="C103" s="20">
        <f t="shared" si="10"/>
        <v>5466</v>
      </c>
      <c r="D103" s="24">
        <v>1</v>
      </c>
      <c r="E103" s="24">
        <v>5</v>
      </c>
      <c r="F103" s="24">
        <v>54</v>
      </c>
      <c r="G103" s="24">
        <v>654</v>
      </c>
      <c r="H103" s="24">
        <v>1981</v>
      </c>
      <c r="I103" s="24">
        <v>1651</v>
      </c>
      <c r="J103" s="24">
        <v>853</v>
      </c>
      <c r="K103" s="24">
        <v>238</v>
      </c>
      <c r="L103" s="24">
        <v>29</v>
      </c>
      <c r="M103" s="18"/>
      <c r="N103" s="18"/>
      <c r="O103" s="18"/>
      <c r="P103" s="18"/>
      <c r="Q103" s="18"/>
    </row>
    <row r="104" spans="2:17" ht="15" customHeight="1">
      <c r="B104" s="23" t="s">
        <v>14</v>
      </c>
      <c r="C104" s="20">
        <f t="shared" si="10"/>
        <v>5550</v>
      </c>
      <c r="D104" s="24">
        <v>1</v>
      </c>
      <c r="E104" s="24">
        <v>10</v>
      </c>
      <c r="F104" s="24">
        <v>60</v>
      </c>
      <c r="G104" s="24">
        <v>707</v>
      </c>
      <c r="H104" s="24">
        <v>1968</v>
      </c>
      <c r="I104" s="24">
        <v>1696</v>
      </c>
      <c r="J104" s="24">
        <v>860</v>
      </c>
      <c r="K104" s="24">
        <v>214</v>
      </c>
      <c r="L104" s="24">
        <v>34</v>
      </c>
      <c r="M104" s="18"/>
      <c r="N104" s="18"/>
      <c r="O104" s="18"/>
      <c r="P104" s="18"/>
      <c r="Q104" s="18"/>
    </row>
    <row r="105" spans="2:17" ht="15" customHeight="1">
      <c r="B105" s="23" t="s">
        <v>15</v>
      </c>
      <c r="C105" s="26">
        <f t="shared" si="10"/>
        <v>5541</v>
      </c>
      <c r="D105" s="24">
        <v>0</v>
      </c>
      <c r="E105" s="24">
        <v>16</v>
      </c>
      <c r="F105" s="24">
        <v>66</v>
      </c>
      <c r="G105" s="24">
        <v>680</v>
      </c>
      <c r="H105" s="24">
        <v>1896</v>
      </c>
      <c r="I105" s="24">
        <v>1732</v>
      </c>
      <c r="J105" s="24">
        <v>873</v>
      </c>
      <c r="K105" s="24">
        <v>235</v>
      </c>
      <c r="L105" s="24">
        <v>43</v>
      </c>
      <c r="M105" s="18"/>
      <c r="N105" s="18"/>
      <c r="O105" s="18"/>
      <c r="P105" s="18"/>
      <c r="Q105" s="18"/>
    </row>
    <row r="106" spans="2:17" ht="15" customHeight="1">
      <c r="B106" s="23" t="s">
        <v>16</v>
      </c>
      <c r="C106" s="26">
        <f t="shared" si="10"/>
        <v>5104</v>
      </c>
      <c r="D106" s="24">
        <v>2</v>
      </c>
      <c r="E106" s="24">
        <v>9</v>
      </c>
      <c r="F106" s="24">
        <v>54</v>
      </c>
      <c r="G106" s="24">
        <v>640</v>
      </c>
      <c r="H106" s="24">
        <v>1809</v>
      </c>
      <c r="I106" s="24">
        <v>1581</v>
      </c>
      <c r="J106" s="24">
        <v>755</v>
      </c>
      <c r="K106" s="24">
        <v>211</v>
      </c>
      <c r="L106" s="24">
        <v>43</v>
      </c>
      <c r="M106" s="18"/>
      <c r="N106" s="18"/>
      <c r="O106" s="18"/>
      <c r="P106" s="18"/>
      <c r="Q106" s="18"/>
    </row>
    <row r="107" spans="2:17" s="28" customFormat="1" ht="15" customHeight="1">
      <c r="B107" s="23" t="s">
        <v>17</v>
      </c>
      <c r="C107" s="26">
        <f t="shared" si="10"/>
        <v>5264</v>
      </c>
      <c r="D107" s="24">
        <v>0</v>
      </c>
      <c r="E107" s="24">
        <v>24</v>
      </c>
      <c r="F107" s="24">
        <v>88</v>
      </c>
      <c r="G107" s="24">
        <v>688</v>
      </c>
      <c r="H107" s="24">
        <v>1801</v>
      </c>
      <c r="I107" s="24">
        <v>1641</v>
      </c>
      <c r="J107" s="24">
        <v>795</v>
      </c>
      <c r="K107" s="24">
        <v>214</v>
      </c>
      <c r="L107" s="24">
        <v>13</v>
      </c>
      <c r="M107" s="62"/>
      <c r="N107" s="62"/>
      <c r="O107" s="62"/>
      <c r="P107" s="62"/>
      <c r="Q107" s="62"/>
    </row>
    <row r="108" spans="2:17" s="28" customFormat="1" ht="15" customHeight="1">
      <c r="B108" s="23" t="s">
        <v>18</v>
      </c>
      <c r="C108" s="26">
        <f t="shared" si="10"/>
        <v>5470</v>
      </c>
      <c r="D108" s="24">
        <v>0</v>
      </c>
      <c r="E108" s="24">
        <v>10</v>
      </c>
      <c r="F108" s="24">
        <v>69</v>
      </c>
      <c r="G108" s="24">
        <v>716</v>
      </c>
      <c r="H108" s="24">
        <v>1830</v>
      </c>
      <c r="I108" s="24">
        <v>1713</v>
      </c>
      <c r="J108" s="24">
        <v>886</v>
      </c>
      <c r="K108" s="24">
        <v>234</v>
      </c>
      <c r="L108" s="24">
        <v>12</v>
      </c>
      <c r="M108" s="62"/>
      <c r="N108" s="62"/>
      <c r="O108" s="62"/>
      <c r="P108" s="62"/>
      <c r="Q108" s="62"/>
    </row>
    <row r="109" spans="2:17" s="28" customFormat="1" ht="15" customHeight="1" hidden="1">
      <c r="B109" s="23" t="s">
        <v>19</v>
      </c>
      <c r="C109" s="26"/>
      <c r="D109" s="24"/>
      <c r="E109" s="24"/>
      <c r="F109" s="24"/>
      <c r="G109" s="24"/>
      <c r="H109" s="24"/>
      <c r="I109" s="24"/>
      <c r="J109" s="24"/>
      <c r="K109" s="24"/>
      <c r="L109" s="24"/>
      <c r="M109" s="62"/>
      <c r="N109" s="62"/>
      <c r="O109" s="62"/>
      <c r="P109" s="62"/>
      <c r="Q109" s="62"/>
    </row>
    <row r="110" spans="2:17" s="28" customFormat="1" ht="15" customHeight="1" hidden="1">
      <c r="B110" s="23" t="s">
        <v>20</v>
      </c>
      <c r="C110" s="26"/>
      <c r="D110" s="24"/>
      <c r="E110" s="24"/>
      <c r="F110" s="24"/>
      <c r="G110" s="24"/>
      <c r="H110" s="24"/>
      <c r="I110" s="24"/>
      <c r="J110" s="24"/>
      <c r="K110" s="24"/>
      <c r="L110" s="24"/>
      <c r="M110" s="62"/>
      <c r="N110" s="62"/>
      <c r="O110" s="62"/>
      <c r="P110" s="62"/>
      <c r="Q110" s="62"/>
    </row>
    <row r="111" spans="2:17" s="28" customFormat="1" ht="15" customHeight="1" hidden="1">
      <c r="B111" s="23" t="s">
        <v>21</v>
      </c>
      <c r="C111" s="26"/>
      <c r="D111" s="24"/>
      <c r="E111" s="24"/>
      <c r="F111" s="24"/>
      <c r="G111" s="24"/>
      <c r="H111" s="24"/>
      <c r="I111" s="24"/>
      <c r="J111" s="24"/>
      <c r="K111" s="24"/>
      <c r="L111" s="24"/>
      <c r="M111" s="62"/>
      <c r="N111" s="62"/>
      <c r="O111" s="62"/>
      <c r="P111" s="62"/>
      <c r="Q111" s="62"/>
    </row>
    <row r="112" spans="2:17" s="28" customFormat="1" ht="15" customHeight="1" hidden="1">
      <c r="B112" s="56" t="s">
        <v>22</v>
      </c>
      <c r="C112" s="57"/>
      <c r="D112" s="58"/>
      <c r="E112" s="58"/>
      <c r="F112" s="58"/>
      <c r="G112" s="58"/>
      <c r="H112" s="58"/>
      <c r="I112" s="58"/>
      <c r="J112" s="58"/>
      <c r="K112" s="58"/>
      <c r="L112" s="58"/>
      <c r="M112" s="62"/>
      <c r="N112" s="62"/>
      <c r="O112" s="62"/>
      <c r="P112" s="62"/>
      <c r="Q112" s="62"/>
    </row>
    <row r="113" spans="2:17" ht="15" customHeight="1">
      <c r="B113" s="35" t="s">
        <v>6</v>
      </c>
      <c r="C113" s="36">
        <f>+SUM(D113:L113)</f>
        <v>43246</v>
      </c>
      <c r="D113" s="36">
        <f aca="true" t="shared" si="11" ref="D113:L113">SUM(D101:D112)</f>
        <v>5</v>
      </c>
      <c r="E113" s="36">
        <f t="shared" si="11"/>
        <v>88</v>
      </c>
      <c r="F113" s="36">
        <f t="shared" si="11"/>
        <v>479</v>
      </c>
      <c r="G113" s="36">
        <f t="shared" si="11"/>
        <v>5599</v>
      </c>
      <c r="H113" s="36">
        <f t="shared" si="11"/>
        <v>14979</v>
      </c>
      <c r="I113" s="36">
        <f t="shared" si="11"/>
        <v>13280</v>
      </c>
      <c r="J113" s="36">
        <f t="shared" si="11"/>
        <v>6737</v>
      </c>
      <c r="K113" s="36">
        <f t="shared" si="11"/>
        <v>1821</v>
      </c>
      <c r="L113" s="36">
        <f t="shared" si="11"/>
        <v>258</v>
      </c>
      <c r="M113" s="18"/>
      <c r="N113" s="18"/>
      <c r="O113" s="18"/>
      <c r="P113" s="18"/>
      <c r="Q113" s="18"/>
    </row>
    <row r="114" spans="2:12" s="46" customFormat="1" ht="15" customHeight="1">
      <c r="B114" s="54" t="s">
        <v>23</v>
      </c>
      <c r="C114" s="45">
        <f>+SUM(D114:L114)</f>
        <v>1</v>
      </c>
      <c r="D114" s="45">
        <f>+D113/$C$113</f>
        <v>0.00011561762937612727</v>
      </c>
      <c r="E114" s="45">
        <f aca="true" t="shared" si="12" ref="E114:L114">+E113/$C$113</f>
        <v>0.00203487027701984</v>
      </c>
      <c r="F114" s="45">
        <f t="shared" si="12"/>
        <v>0.011076168894232992</v>
      </c>
      <c r="G114" s="45">
        <f t="shared" si="12"/>
        <v>0.1294686213753873</v>
      </c>
      <c r="H114" s="45">
        <f t="shared" si="12"/>
        <v>0.3463672940850021</v>
      </c>
      <c r="I114" s="45">
        <f t="shared" si="12"/>
        <v>0.30708042362299404</v>
      </c>
      <c r="J114" s="45">
        <f t="shared" si="12"/>
        <v>0.15578319382139388</v>
      </c>
      <c r="K114" s="45">
        <f t="shared" si="12"/>
        <v>0.042107940618785554</v>
      </c>
      <c r="L114" s="45">
        <f t="shared" si="12"/>
        <v>0.005965869675808168</v>
      </c>
    </row>
    <row r="115" spans="2:12" s="46" customFormat="1" ht="7.5" customHeight="1"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2:17" ht="18" customHeight="1">
      <c r="B116" s="43" t="s">
        <v>40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2:17" ht="16.5" customHeight="1">
      <c r="B117" s="63" t="s">
        <v>41</v>
      </c>
      <c r="C117" s="63"/>
      <c r="D117" s="64" t="s">
        <v>6</v>
      </c>
      <c r="E117" s="64" t="s">
        <v>10</v>
      </c>
      <c r="F117" s="64" t="s">
        <v>12</v>
      </c>
      <c r="G117" s="64" t="s">
        <v>13</v>
      </c>
      <c r="H117" s="64" t="s">
        <v>14</v>
      </c>
      <c r="I117" s="64" t="s">
        <v>15</v>
      </c>
      <c r="J117" s="64" t="s">
        <v>16</v>
      </c>
      <c r="K117" s="64" t="s">
        <v>17</v>
      </c>
      <c r="L117" s="64" t="s">
        <v>18</v>
      </c>
      <c r="N117" s="43" t="s">
        <v>42</v>
      </c>
      <c r="O117" s="65"/>
      <c r="P117" s="65"/>
      <c r="Q117" s="18"/>
    </row>
    <row r="118" spans="2:17" ht="16.5" customHeight="1">
      <c r="B118" s="66" t="s">
        <v>43</v>
      </c>
      <c r="C118" s="66"/>
      <c r="D118" s="67">
        <f>SUM(E118:L118)</f>
        <v>4657</v>
      </c>
      <c r="E118" s="68">
        <v>619</v>
      </c>
      <c r="F118" s="69">
        <v>578</v>
      </c>
      <c r="G118" s="69">
        <v>534</v>
      </c>
      <c r="H118" s="69">
        <v>589</v>
      </c>
      <c r="I118" s="69">
        <v>573</v>
      </c>
      <c r="J118" s="69">
        <v>509</v>
      </c>
      <c r="K118" s="69">
        <v>589</v>
      </c>
      <c r="L118" s="69">
        <v>666</v>
      </c>
      <c r="N118" s="70" t="s">
        <v>44</v>
      </c>
      <c r="O118" s="71"/>
      <c r="P118" s="71"/>
      <c r="Q118" s="18"/>
    </row>
    <row r="119" spans="2:17" ht="16.5" customHeight="1" thickBot="1">
      <c r="B119" s="66" t="s">
        <v>45</v>
      </c>
      <c r="C119" s="66"/>
      <c r="D119" s="67">
        <f aca="true" t="shared" si="13" ref="D119:D137">SUM(E119:L119)</f>
        <v>253</v>
      </c>
      <c r="E119" s="68">
        <v>39</v>
      </c>
      <c r="F119" s="69">
        <v>39</v>
      </c>
      <c r="G119" s="69">
        <v>28</v>
      </c>
      <c r="H119" s="69">
        <v>27</v>
      </c>
      <c r="I119" s="69">
        <v>31</v>
      </c>
      <c r="J119" s="69">
        <v>33</v>
      </c>
      <c r="K119" s="69">
        <v>20</v>
      </c>
      <c r="L119" s="69">
        <v>36</v>
      </c>
      <c r="Q119" s="18"/>
    </row>
    <row r="120" spans="2:16" ht="16.5" customHeight="1">
      <c r="B120" s="66" t="s">
        <v>46</v>
      </c>
      <c r="C120" s="66"/>
      <c r="D120" s="67">
        <f t="shared" si="13"/>
        <v>7672</v>
      </c>
      <c r="E120" s="68">
        <v>1128</v>
      </c>
      <c r="F120" s="69">
        <v>884</v>
      </c>
      <c r="G120" s="69">
        <v>973</v>
      </c>
      <c r="H120" s="69">
        <v>959</v>
      </c>
      <c r="I120" s="69">
        <v>960</v>
      </c>
      <c r="J120" s="69">
        <v>873</v>
      </c>
      <c r="K120" s="69">
        <v>868</v>
      </c>
      <c r="L120" s="69">
        <v>1027</v>
      </c>
      <c r="N120" s="72" t="s">
        <v>47</v>
      </c>
      <c r="O120" s="73" t="s">
        <v>48</v>
      </c>
      <c r="P120" s="74" t="s">
        <v>23</v>
      </c>
    </row>
    <row r="121" spans="2:16" ht="16.5" customHeight="1">
      <c r="B121" s="75" t="s">
        <v>49</v>
      </c>
      <c r="C121" s="75"/>
      <c r="D121" s="67">
        <f t="shared" si="13"/>
        <v>4196</v>
      </c>
      <c r="E121" s="68">
        <v>559</v>
      </c>
      <c r="F121" s="69">
        <v>495</v>
      </c>
      <c r="G121" s="69">
        <v>502</v>
      </c>
      <c r="H121" s="69">
        <v>534</v>
      </c>
      <c r="I121" s="69">
        <v>505</v>
      </c>
      <c r="J121" s="69">
        <v>494</v>
      </c>
      <c r="K121" s="69">
        <v>558</v>
      </c>
      <c r="L121" s="69">
        <v>549</v>
      </c>
      <c r="N121" s="76" t="s">
        <v>50</v>
      </c>
      <c r="O121" s="77">
        <f>D118+D120+D133+D134</f>
        <v>12828</v>
      </c>
      <c r="P121" s="78">
        <f aca="true" t="shared" si="14" ref="P121:P127">O121/$O$127</f>
        <v>0.2966285899273921</v>
      </c>
    </row>
    <row r="122" spans="2:16" ht="16.5" customHeight="1">
      <c r="B122" s="75" t="s">
        <v>51</v>
      </c>
      <c r="C122" s="75"/>
      <c r="D122" s="67">
        <f t="shared" si="13"/>
        <v>15715</v>
      </c>
      <c r="E122" s="68">
        <v>2012</v>
      </c>
      <c r="F122" s="69">
        <v>1874</v>
      </c>
      <c r="G122" s="69">
        <v>2148</v>
      </c>
      <c r="H122" s="69">
        <v>2015</v>
      </c>
      <c r="I122" s="69">
        <v>2013</v>
      </c>
      <c r="J122" s="69">
        <v>1893</v>
      </c>
      <c r="K122" s="69">
        <v>1996</v>
      </c>
      <c r="L122" s="69">
        <v>1764</v>
      </c>
      <c r="N122" s="79" t="s">
        <v>52</v>
      </c>
      <c r="O122" s="80">
        <f>D119+D121+D130</f>
        <v>4843</v>
      </c>
      <c r="P122" s="81">
        <f t="shared" si="14"/>
        <v>0.11198723581371688</v>
      </c>
    </row>
    <row r="123" spans="2:16" ht="16.5" customHeight="1">
      <c r="B123" s="75" t="s">
        <v>53</v>
      </c>
      <c r="C123" s="75"/>
      <c r="D123" s="67">
        <f t="shared" si="13"/>
        <v>1030</v>
      </c>
      <c r="E123" s="68">
        <v>130</v>
      </c>
      <c r="F123" s="69">
        <v>142</v>
      </c>
      <c r="G123" s="69">
        <v>106</v>
      </c>
      <c r="H123" s="69">
        <v>127</v>
      </c>
      <c r="I123" s="69">
        <v>165</v>
      </c>
      <c r="J123" s="69">
        <v>126</v>
      </c>
      <c r="K123" s="69">
        <v>118</v>
      </c>
      <c r="L123" s="69">
        <v>116</v>
      </c>
      <c r="N123" s="79" t="s">
        <v>54</v>
      </c>
      <c r="O123" s="80">
        <f>D122+D123+D124+D125+D126+D127+D128+D129+D131</f>
        <v>21645</v>
      </c>
      <c r="P123" s="81">
        <f t="shared" si="14"/>
        <v>0.500508717569255</v>
      </c>
    </row>
    <row r="124" spans="2:16" ht="16.5" customHeight="1">
      <c r="B124" s="75" t="s">
        <v>55</v>
      </c>
      <c r="C124" s="75"/>
      <c r="D124" s="67">
        <f t="shared" si="13"/>
        <v>1014</v>
      </c>
      <c r="E124" s="68">
        <v>132</v>
      </c>
      <c r="F124" s="69">
        <v>134</v>
      </c>
      <c r="G124" s="69">
        <v>137</v>
      </c>
      <c r="H124" s="69">
        <v>116</v>
      </c>
      <c r="I124" s="69">
        <v>106</v>
      </c>
      <c r="J124" s="69">
        <v>140</v>
      </c>
      <c r="K124" s="69">
        <v>120</v>
      </c>
      <c r="L124" s="69">
        <v>129</v>
      </c>
      <c r="N124" s="79" t="s">
        <v>56</v>
      </c>
      <c r="O124" s="80">
        <f>D136+D137</f>
        <v>696</v>
      </c>
      <c r="P124" s="81">
        <f t="shared" si="14"/>
        <v>0.016093974009156915</v>
      </c>
    </row>
    <row r="125" spans="2:16" ht="16.5" customHeight="1">
      <c r="B125" s="75" t="s">
        <v>57</v>
      </c>
      <c r="C125" s="75"/>
      <c r="D125" s="67">
        <f t="shared" si="13"/>
        <v>1525</v>
      </c>
      <c r="E125" s="68">
        <v>219</v>
      </c>
      <c r="F125" s="69">
        <v>205</v>
      </c>
      <c r="G125" s="69">
        <v>160</v>
      </c>
      <c r="H125" s="69">
        <v>196</v>
      </c>
      <c r="I125" s="69">
        <v>208</v>
      </c>
      <c r="J125" s="69">
        <v>164</v>
      </c>
      <c r="K125" s="69">
        <v>164</v>
      </c>
      <c r="L125" s="69">
        <v>209</v>
      </c>
      <c r="N125" s="79" t="s">
        <v>58</v>
      </c>
      <c r="O125" s="80">
        <f>D135</f>
        <v>1142</v>
      </c>
      <c r="P125" s="81">
        <f t="shared" si="14"/>
        <v>0.026407066549507467</v>
      </c>
    </row>
    <row r="126" spans="2:16" ht="16.5" customHeight="1">
      <c r="B126" s="75" t="s">
        <v>59</v>
      </c>
      <c r="C126" s="75"/>
      <c r="D126" s="67">
        <f t="shared" si="13"/>
        <v>424</v>
      </c>
      <c r="E126" s="68">
        <v>59</v>
      </c>
      <c r="F126" s="69">
        <v>53</v>
      </c>
      <c r="G126" s="69">
        <v>65</v>
      </c>
      <c r="H126" s="69">
        <v>49</v>
      </c>
      <c r="I126" s="69">
        <v>49</v>
      </c>
      <c r="J126" s="69">
        <v>53</v>
      </c>
      <c r="K126" s="69">
        <v>41</v>
      </c>
      <c r="L126" s="69">
        <v>55</v>
      </c>
      <c r="N126" s="76" t="s">
        <v>60</v>
      </c>
      <c r="O126" s="77">
        <f>D132</f>
        <v>2092</v>
      </c>
      <c r="P126" s="78">
        <f t="shared" si="14"/>
        <v>0.048374416130971654</v>
      </c>
    </row>
    <row r="127" spans="2:16" ht="16.5" customHeight="1" thickBot="1">
      <c r="B127" s="66" t="s">
        <v>61</v>
      </c>
      <c r="C127" s="66"/>
      <c r="D127" s="67">
        <f t="shared" si="13"/>
        <v>279</v>
      </c>
      <c r="E127" s="68">
        <v>44</v>
      </c>
      <c r="F127" s="69">
        <v>31</v>
      </c>
      <c r="G127" s="69">
        <v>29</v>
      </c>
      <c r="H127" s="69">
        <v>39</v>
      </c>
      <c r="I127" s="69">
        <v>42</v>
      </c>
      <c r="J127" s="69">
        <v>37</v>
      </c>
      <c r="K127" s="69">
        <v>34</v>
      </c>
      <c r="L127" s="69">
        <v>23</v>
      </c>
      <c r="N127" s="82" t="s">
        <v>6</v>
      </c>
      <c r="O127" s="83">
        <f>SUM(O121:O126)</f>
        <v>43246</v>
      </c>
      <c r="P127" s="84">
        <f t="shared" si="14"/>
        <v>1</v>
      </c>
    </row>
    <row r="128" spans="2:17" ht="16.5" customHeight="1">
      <c r="B128" s="66" t="s">
        <v>62</v>
      </c>
      <c r="C128" s="66"/>
      <c r="D128" s="67">
        <f t="shared" si="13"/>
        <v>83</v>
      </c>
      <c r="E128" s="68">
        <v>6</v>
      </c>
      <c r="F128" s="69">
        <v>8</v>
      </c>
      <c r="G128" s="69">
        <v>9</v>
      </c>
      <c r="H128" s="69">
        <v>10</v>
      </c>
      <c r="I128" s="69">
        <v>11</v>
      </c>
      <c r="J128" s="69">
        <v>14</v>
      </c>
      <c r="K128" s="69">
        <v>11</v>
      </c>
      <c r="L128" s="69">
        <v>14</v>
      </c>
      <c r="Q128" s="18"/>
    </row>
    <row r="129" spans="2:17" ht="16.5" customHeight="1">
      <c r="B129" s="66" t="s">
        <v>63</v>
      </c>
      <c r="C129" s="66"/>
      <c r="D129" s="67">
        <f t="shared" si="13"/>
        <v>136</v>
      </c>
      <c r="E129" s="68">
        <v>23</v>
      </c>
      <c r="F129" s="69">
        <v>14</v>
      </c>
      <c r="G129" s="69">
        <v>19</v>
      </c>
      <c r="H129" s="69">
        <v>15</v>
      </c>
      <c r="I129" s="69">
        <v>22</v>
      </c>
      <c r="J129" s="69">
        <v>11</v>
      </c>
      <c r="K129" s="69">
        <v>15</v>
      </c>
      <c r="L129" s="69">
        <v>17</v>
      </c>
      <c r="Q129" s="18"/>
    </row>
    <row r="130" spans="2:17" ht="16.5" customHeight="1">
      <c r="B130" s="66" t="s">
        <v>64</v>
      </c>
      <c r="C130" s="66"/>
      <c r="D130" s="67">
        <f t="shared" si="13"/>
        <v>394</v>
      </c>
      <c r="E130" s="68">
        <v>46</v>
      </c>
      <c r="F130" s="69">
        <v>45</v>
      </c>
      <c r="G130" s="69">
        <v>46</v>
      </c>
      <c r="H130" s="69">
        <v>47</v>
      </c>
      <c r="I130" s="69">
        <v>45</v>
      </c>
      <c r="J130" s="69">
        <v>40</v>
      </c>
      <c r="K130" s="69">
        <v>63</v>
      </c>
      <c r="L130" s="69">
        <v>62</v>
      </c>
      <c r="Q130" s="18"/>
    </row>
    <row r="131" spans="2:17" ht="16.5" customHeight="1">
      <c r="B131" s="66" t="s">
        <v>65</v>
      </c>
      <c r="C131" s="66"/>
      <c r="D131" s="67">
        <f t="shared" si="13"/>
        <v>1439</v>
      </c>
      <c r="E131" s="68">
        <v>188</v>
      </c>
      <c r="F131" s="69">
        <v>167</v>
      </c>
      <c r="G131" s="69">
        <v>203</v>
      </c>
      <c r="H131" s="69">
        <v>191</v>
      </c>
      <c r="I131" s="69">
        <v>157</v>
      </c>
      <c r="J131" s="69">
        <v>187</v>
      </c>
      <c r="K131" s="69">
        <v>156</v>
      </c>
      <c r="L131" s="69">
        <v>190</v>
      </c>
      <c r="Q131" s="18"/>
    </row>
    <row r="132" spans="2:17" ht="16.5" customHeight="1">
      <c r="B132" s="66" t="s">
        <v>60</v>
      </c>
      <c r="C132" s="66"/>
      <c r="D132" s="67">
        <f t="shared" si="13"/>
        <v>2092</v>
      </c>
      <c r="E132" s="68">
        <v>263</v>
      </c>
      <c r="F132" s="69">
        <v>218</v>
      </c>
      <c r="G132" s="69">
        <v>229</v>
      </c>
      <c r="H132" s="69">
        <v>300</v>
      </c>
      <c r="I132" s="69">
        <v>303</v>
      </c>
      <c r="J132" s="69">
        <v>255</v>
      </c>
      <c r="K132" s="69">
        <v>248</v>
      </c>
      <c r="L132" s="69">
        <v>276</v>
      </c>
      <c r="Q132" s="18"/>
    </row>
    <row r="133" spans="2:17" ht="16.5" customHeight="1">
      <c r="B133" s="66" t="s">
        <v>66</v>
      </c>
      <c r="C133" s="66"/>
      <c r="D133" s="67">
        <f t="shared" si="13"/>
        <v>256</v>
      </c>
      <c r="E133" s="68">
        <v>30</v>
      </c>
      <c r="F133" s="69">
        <v>42</v>
      </c>
      <c r="G133" s="69">
        <v>21</v>
      </c>
      <c r="H133" s="69">
        <v>37</v>
      </c>
      <c r="I133" s="69">
        <v>30</v>
      </c>
      <c r="J133" s="69">
        <v>30</v>
      </c>
      <c r="K133" s="69">
        <v>26</v>
      </c>
      <c r="L133" s="69">
        <v>40</v>
      </c>
      <c r="Q133" s="18"/>
    </row>
    <row r="134" spans="2:17" ht="16.5" customHeight="1">
      <c r="B134" s="66" t="s">
        <v>67</v>
      </c>
      <c r="C134" s="66"/>
      <c r="D134" s="67">
        <f t="shared" si="13"/>
        <v>243</v>
      </c>
      <c r="E134" s="68">
        <v>32</v>
      </c>
      <c r="F134" s="69">
        <v>19</v>
      </c>
      <c r="G134" s="69">
        <v>37</v>
      </c>
      <c r="H134" s="69">
        <v>43</v>
      </c>
      <c r="I134" s="69">
        <v>33</v>
      </c>
      <c r="J134" s="69">
        <v>31</v>
      </c>
      <c r="K134" s="69">
        <v>1</v>
      </c>
      <c r="L134" s="69">
        <v>47</v>
      </c>
      <c r="Q134" s="18"/>
    </row>
    <row r="135" spans="2:17" ht="16.5" customHeight="1">
      <c r="B135" s="66" t="s">
        <v>58</v>
      </c>
      <c r="C135" s="66"/>
      <c r="D135" s="67">
        <f t="shared" si="13"/>
        <v>1142</v>
      </c>
      <c r="E135" s="68">
        <v>121</v>
      </c>
      <c r="F135" s="69">
        <v>97</v>
      </c>
      <c r="G135" s="69">
        <v>141</v>
      </c>
      <c r="H135" s="69">
        <v>147</v>
      </c>
      <c r="I135" s="69">
        <v>176</v>
      </c>
      <c r="J135" s="69">
        <v>122</v>
      </c>
      <c r="K135" s="69">
        <v>169</v>
      </c>
      <c r="L135" s="69">
        <v>169</v>
      </c>
      <c r="Q135" s="18"/>
    </row>
    <row r="136" spans="2:17" ht="16.5" customHeight="1">
      <c r="B136" s="66" t="s">
        <v>68</v>
      </c>
      <c r="C136" s="66"/>
      <c r="D136" s="67">
        <f t="shared" si="13"/>
        <v>539</v>
      </c>
      <c r="E136" s="68">
        <v>83</v>
      </c>
      <c r="F136" s="69">
        <v>59</v>
      </c>
      <c r="G136" s="69">
        <v>69</v>
      </c>
      <c r="H136" s="69">
        <v>89</v>
      </c>
      <c r="I136" s="69">
        <v>70</v>
      </c>
      <c r="J136" s="69">
        <v>63</v>
      </c>
      <c r="K136" s="69">
        <v>46</v>
      </c>
      <c r="L136" s="69">
        <v>60</v>
      </c>
      <c r="M136" s="71"/>
      <c r="N136" s="71"/>
      <c r="Q136" s="18"/>
    </row>
    <row r="137" spans="2:17" ht="16.5" customHeight="1">
      <c r="B137" s="85" t="s">
        <v>69</v>
      </c>
      <c r="C137" s="66"/>
      <c r="D137" s="67">
        <f t="shared" si="13"/>
        <v>157</v>
      </c>
      <c r="E137" s="68">
        <v>9</v>
      </c>
      <c r="F137" s="69">
        <v>5</v>
      </c>
      <c r="G137" s="69">
        <v>10</v>
      </c>
      <c r="H137" s="69">
        <v>20</v>
      </c>
      <c r="I137" s="69">
        <v>42</v>
      </c>
      <c r="J137" s="69">
        <v>29</v>
      </c>
      <c r="K137" s="69">
        <v>21</v>
      </c>
      <c r="L137" s="69">
        <v>21</v>
      </c>
      <c r="M137" s="71"/>
      <c r="N137" s="71"/>
      <c r="O137" s="71"/>
      <c r="P137" s="71"/>
      <c r="Q137" s="18"/>
    </row>
    <row r="138" spans="2:17" ht="16.5" customHeight="1">
      <c r="B138" s="63" t="s">
        <v>6</v>
      </c>
      <c r="C138" s="63"/>
      <c r="D138" s="86">
        <f>SUM(D118:D137)</f>
        <v>43246</v>
      </c>
      <c r="E138" s="86">
        <f>SUM(E118:E137)</f>
        <v>5742</v>
      </c>
      <c r="F138" s="86">
        <f aca="true" t="shared" si="15" ref="F138:L138">SUM(F118:F137)</f>
        <v>5109</v>
      </c>
      <c r="G138" s="86">
        <f t="shared" si="15"/>
        <v>5466</v>
      </c>
      <c r="H138" s="86">
        <f t="shared" si="15"/>
        <v>5550</v>
      </c>
      <c r="I138" s="86">
        <f t="shared" si="15"/>
        <v>5541</v>
      </c>
      <c r="J138" s="86">
        <f t="shared" si="15"/>
        <v>5104</v>
      </c>
      <c r="K138" s="86">
        <f t="shared" si="15"/>
        <v>5264</v>
      </c>
      <c r="L138" s="86">
        <f t="shared" si="15"/>
        <v>5470</v>
      </c>
      <c r="M138" s="87"/>
      <c r="N138" s="87"/>
      <c r="O138" s="87"/>
      <c r="P138" s="87"/>
      <c r="Q138" s="18"/>
    </row>
    <row r="139" spans="2:17" ht="7.5" customHeight="1">
      <c r="B139" s="41"/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90"/>
    </row>
    <row r="140" spans="2:17" ht="21" customHeight="1" thickBot="1">
      <c r="B140" s="12" t="s">
        <v>70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2:17" ht="9" customHeight="1" thickTop="1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ht="18.75" customHeight="1">
      <c r="B142" s="91" t="s">
        <v>71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 ht="6" customHeight="1">
      <c r="B143" s="18"/>
      <c r="C143" s="18"/>
      <c r="D143" s="18"/>
      <c r="E143" s="18"/>
      <c r="F143" s="18"/>
      <c r="G143" s="18"/>
      <c r="H143" s="18"/>
      <c r="I143" s="18"/>
      <c r="J143" s="18"/>
      <c r="K143" s="92"/>
      <c r="L143" s="92"/>
      <c r="M143" s="92"/>
      <c r="N143" s="92"/>
      <c r="O143" s="18"/>
      <c r="P143" s="18"/>
      <c r="Q143" s="18"/>
    </row>
    <row r="144" spans="2:17" ht="22.5" customHeight="1">
      <c r="B144" s="93" t="s">
        <v>72</v>
      </c>
      <c r="C144" s="93"/>
      <c r="D144" s="64" t="s">
        <v>6</v>
      </c>
      <c r="E144" s="64" t="s">
        <v>10</v>
      </c>
      <c r="F144" s="64" t="s">
        <v>12</v>
      </c>
      <c r="G144" s="64" t="s">
        <v>13</v>
      </c>
      <c r="H144" s="64" t="s">
        <v>14</v>
      </c>
      <c r="I144" s="64" t="s">
        <v>15</v>
      </c>
      <c r="J144" s="64" t="s">
        <v>16</v>
      </c>
      <c r="K144" s="64" t="s">
        <v>17</v>
      </c>
      <c r="L144" s="64" t="s">
        <v>18</v>
      </c>
      <c r="O144" s="65"/>
      <c r="P144" s="65"/>
      <c r="Q144" s="18"/>
    </row>
    <row r="145" spans="2:17" ht="12.75">
      <c r="B145" s="94" t="s">
        <v>73</v>
      </c>
      <c r="C145" s="94"/>
      <c r="D145" s="95">
        <f>SUM(E145:L145)</f>
        <v>1976</v>
      </c>
      <c r="E145" s="96">
        <v>279</v>
      </c>
      <c r="F145" s="96">
        <v>261</v>
      </c>
      <c r="G145" s="96">
        <v>327</v>
      </c>
      <c r="H145" s="96">
        <v>235</v>
      </c>
      <c r="I145" s="96">
        <v>253</v>
      </c>
      <c r="J145" s="96">
        <v>201</v>
      </c>
      <c r="K145" s="96">
        <v>182</v>
      </c>
      <c r="L145" s="96">
        <v>238</v>
      </c>
      <c r="O145" s="71"/>
      <c r="P145" s="71"/>
      <c r="Q145" s="18"/>
    </row>
    <row r="146" spans="2:17" ht="18" customHeight="1">
      <c r="B146" s="97" t="s">
        <v>74</v>
      </c>
      <c r="C146" s="97"/>
      <c r="D146" s="95">
        <f aca="true" t="shared" si="16" ref="D146:D152">SUM(E146:L146)</f>
        <v>13340</v>
      </c>
      <c r="E146" s="98">
        <v>1725</v>
      </c>
      <c r="F146" s="98">
        <v>1581</v>
      </c>
      <c r="G146" s="98">
        <v>1709</v>
      </c>
      <c r="H146" s="98">
        <v>1734</v>
      </c>
      <c r="I146" s="98">
        <v>1745</v>
      </c>
      <c r="J146" s="98">
        <v>1571</v>
      </c>
      <c r="K146" s="98">
        <v>1607</v>
      </c>
      <c r="L146" s="98">
        <v>1668</v>
      </c>
      <c r="O146" s="71"/>
      <c r="P146" s="71"/>
      <c r="Q146" s="18"/>
    </row>
    <row r="147" spans="2:17" ht="18" customHeight="1">
      <c r="B147" s="97" t="s">
        <v>75</v>
      </c>
      <c r="C147" s="97"/>
      <c r="D147" s="95">
        <f t="shared" si="16"/>
        <v>1836</v>
      </c>
      <c r="E147" s="98">
        <v>232</v>
      </c>
      <c r="F147" s="98">
        <v>193</v>
      </c>
      <c r="G147" s="98">
        <v>233</v>
      </c>
      <c r="H147" s="98">
        <v>268</v>
      </c>
      <c r="I147" s="98">
        <v>233</v>
      </c>
      <c r="J147" s="98">
        <v>204</v>
      </c>
      <c r="K147" s="98">
        <v>223</v>
      </c>
      <c r="L147" s="98">
        <v>250</v>
      </c>
      <c r="M147" s="71"/>
      <c r="N147" s="71"/>
      <c r="O147" s="71"/>
      <c r="P147" s="71"/>
      <c r="Q147" s="18"/>
    </row>
    <row r="148" spans="2:17" ht="18" customHeight="1">
      <c r="B148" s="97" t="s">
        <v>76</v>
      </c>
      <c r="C148" s="97"/>
      <c r="D148" s="95">
        <f t="shared" si="16"/>
        <v>20580</v>
      </c>
      <c r="E148" s="98">
        <v>2759</v>
      </c>
      <c r="F148" s="98">
        <v>2421</v>
      </c>
      <c r="G148" s="98">
        <v>2563</v>
      </c>
      <c r="H148" s="98">
        <v>2607</v>
      </c>
      <c r="I148" s="98">
        <v>2532</v>
      </c>
      <c r="J148" s="98">
        <v>2498</v>
      </c>
      <c r="K148" s="98">
        <v>2599</v>
      </c>
      <c r="L148" s="98">
        <v>2601</v>
      </c>
      <c r="M148" s="71"/>
      <c r="N148" s="71"/>
      <c r="O148" s="71"/>
      <c r="P148" s="71"/>
      <c r="Q148" s="18"/>
    </row>
    <row r="149" spans="2:17" ht="18" customHeight="1">
      <c r="B149" s="97" t="s">
        <v>77</v>
      </c>
      <c r="C149" s="97"/>
      <c r="D149" s="95">
        <f t="shared" si="16"/>
        <v>151</v>
      </c>
      <c r="E149" s="98">
        <v>20</v>
      </c>
      <c r="F149" s="98">
        <v>13</v>
      </c>
      <c r="G149" s="98">
        <v>20</v>
      </c>
      <c r="H149" s="98">
        <v>20</v>
      </c>
      <c r="I149" s="98">
        <v>22</v>
      </c>
      <c r="J149" s="98">
        <v>19</v>
      </c>
      <c r="K149" s="98">
        <v>11</v>
      </c>
      <c r="L149" s="98">
        <v>26</v>
      </c>
      <c r="M149" s="71"/>
      <c r="N149" s="71"/>
      <c r="O149" s="71"/>
      <c r="P149" s="71"/>
      <c r="Q149" s="18"/>
    </row>
    <row r="150" spans="2:17" ht="18" customHeight="1">
      <c r="B150" s="99" t="s">
        <v>78</v>
      </c>
      <c r="C150" s="99"/>
      <c r="D150" s="95">
        <f t="shared" si="16"/>
        <v>1204</v>
      </c>
      <c r="E150" s="98">
        <v>173</v>
      </c>
      <c r="F150" s="98">
        <v>133</v>
      </c>
      <c r="G150" s="98">
        <v>128</v>
      </c>
      <c r="H150" s="98">
        <v>152</v>
      </c>
      <c r="I150" s="98">
        <v>153</v>
      </c>
      <c r="J150" s="98">
        <v>122</v>
      </c>
      <c r="K150" s="98">
        <v>179</v>
      </c>
      <c r="L150" s="98">
        <v>164</v>
      </c>
      <c r="M150" s="71"/>
      <c r="N150" s="71"/>
      <c r="O150" s="71"/>
      <c r="P150" s="71"/>
      <c r="Q150" s="18"/>
    </row>
    <row r="151" spans="2:17" ht="18" customHeight="1">
      <c r="B151" s="97" t="s">
        <v>79</v>
      </c>
      <c r="C151" s="97"/>
      <c r="D151" s="95">
        <f t="shared" si="16"/>
        <v>699</v>
      </c>
      <c r="E151" s="98">
        <v>102</v>
      </c>
      <c r="F151" s="98">
        <v>68</v>
      </c>
      <c r="G151" s="98">
        <v>72</v>
      </c>
      <c r="H151" s="98">
        <v>82</v>
      </c>
      <c r="I151" s="98">
        <v>105</v>
      </c>
      <c r="J151" s="98">
        <v>102</v>
      </c>
      <c r="K151" s="98">
        <v>86</v>
      </c>
      <c r="L151" s="98">
        <v>82</v>
      </c>
      <c r="M151" s="71"/>
      <c r="N151" s="71"/>
      <c r="O151" s="71"/>
      <c r="P151" s="71"/>
      <c r="Q151" s="18"/>
    </row>
    <row r="152" spans="2:17" ht="18" customHeight="1">
      <c r="B152" s="97" t="s">
        <v>80</v>
      </c>
      <c r="C152" s="97"/>
      <c r="D152" s="95">
        <f t="shared" si="16"/>
        <v>3460</v>
      </c>
      <c r="E152" s="98">
        <v>452</v>
      </c>
      <c r="F152" s="98">
        <v>439</v>
      </c>
      <c r="G152" s="98">
        <v>414</v>
      </c>
      <c r="H152" s="98">
        <v>452</v>
      </c>
      <c r="I152" s="98">
        <v>498</v>
      </c>
      <c r="J152" s="98">
        <v>387</v>
      </c>
      <c r="K152" s="98">
        <v>377</v>
      </c>
      <c r="L152" s="98">
        <v>441</v>
      </c>
      <c r="M152" s="71"/>
      <c r="N152" s="71"/>
      <c r="O152" s="71"/>
      <c r="P152" s="71"/>
      <c r="Q152" s="18"/>
    </row>
    <row r="153" spans="2:17" ht="21" customHeight="1">
      <c r="B153" s="63" t="s">
        <v>6</v>
      </c>
      <c r="C153" s="63"/>
      <c r="D153" s="86">
        <f>SUM(D145:D152)</f>
        <v>43246</v>
      </c>
      <c r="E153" s="86">
        <f aca="true" t="shared" si="17" ref="E153:J153">SUM(E145:E152)</f>
        <v>5742</v>
      </c>
      <c r="F153" s="86">
        <f t="shared" si="17"/>
        <v>5109</v>
      </c>
      <c r="G153" s="86">
        <f t="shared" si="17"/>
        <v>5466</v>
      </c>
      <c r="H153" s="86">
        <f t="shared" si="17"/>
        <v>5550</v>
      </c>
      <c r="I153" s="86">
        <f t="shared" si="17"/>
        <v>5541</v>
      </c>
      <c r="J153" s="86">
        <f t="shared" si="17"/>
        <v>5104</v>
      </c>
      <c r="K153" s="86">
        <f>SUM(K145:K152)</f>
        <v>5264</v>
      </c>
      <c r="L153" s="86">
        <f>SUM(L145:L152)</f>
        <v>5470</v>
      </c>
      <c r="M153" s="87"/>
      <c r="N153" s="87"/>
      <c r="O153" s="87"/>
      <c r="P153" s="87"/>
      <c r="Q153" s="18"/>
    </row>
    <row r="154" spans="2:17" ht="13.5" customHeight="1">
      <c r="B154" s="41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65" t="s">
        <v>73</v>
      </c>
      <c r="N154" s="65" t="s">
        <v>81</v>
      </c>
      <c r="O154" s="65" t="s">
        <v>75</v>
      </c>
      <c r="P154" s="65" t="s">
        <v>82</v>
      </c>
      <c r="Q154" s="90"/>
    </row>
    <row r="155" spans="2:17" ht="6" customHeight="1">
      <c r="B155" s="41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100">
        <f>D145+D148</f>
        <v>22556</v>
      </c>
      <c r="N155" s="100">
        <f>D146</f>
        <v>13340</v>
      </c>
      <c r="O155" s="100">
        <f>D147+D149+D150+D151</f>
        <v>3890</v>
      </c>
      <c r="P155" s="100">
        <f>D152</f>
        <v>3460</v>
      </c>
      <c r="Q155" s="90"/>
    </row>
    <row r="156" spans="2:17" ht="21.75" customHeight="1">
      <c r="B156" s="43" t="s">
        <v>83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01"/>
      <c r="N156" s="101"/>
      <c r="O156" s="101"/>
      <c r="P156" s="101"/>
      <c r="Q156" s="14"/>
    </row>
    <row r="157" spans="2:17" ht="16.5" customHeight="1">
      <c r="B157" s="102" t="s">
        <v>84</v>
      </c>
      <c r="C157" s="102"/>
      <c r="D157" s="64" t="s">
        <v>6</v>
      </c>
      <c r="E157" s="64" t="s">
        <v>10</v>
      </c>
      <c r="F157" s="64" t="s">
        <v>12</v>
      </c>
      <c r="G157" s="64" t="s">
        <v>13</v>
      </c>
      <c r="H157" s="64" t="s">
        <v>14</v>
      </c>
      <c r="I157" s="64" t="s">
        <v>15</v>
      </c>
      <c r="J157" s="64" t="s">
        <v>16</v>
      </c>
      <c r="K157" s="64" t="s">
        <v>17</v>
      </c>
      <c r="L157" s="64" t="s">
        <v>18</v>
      </c>
      <c r="M157" s="65"/>
      <c r="N157" s="65"/>
      <c r="O157" s="65"/>
      <c r="P157" s="65"/>
      <c r="Q157" s="18"/>
    </row>
    <row r="158" spans="2:17" ht="16.5" customHeight="1">
      <c r="B158" s="103" t="s">
        <v>85</v>
      </c>
      <c r="C158" s="103"/>
      <c r="D158" s="95">
        <f>SUM(E158:L158)</f>
        <v>304</v>
      </c>
      <c r="E158" s="96">
        <v>27</v>
      </c>
      <c r="F158" s="96">
        <v>38</v>
      </c>
      <c r="G158" s="96">
        <v>26</v>
      </c>
      <c r="H158" s="96">
        <v>36</v>
      </c>
      <c r="I158" s="96">
        <v>46</v>
      </c>
      <c r="J158" s="96">
        <v>48</v>
      </c>
      <c r="K158" s="96">
        <v>51</v>
      </c>
      <c r="L158" s="96">
        <v>32</v>
      </c>
      <c r="M158" s="71"/>
      <c r="N158" s="71"/>
      <c r="O158" s="71"/>
      <c r="P158" s="71"/>
      <c r="Q158" s="18"/>
    </row>
    <row r="159" spans="2:17" ht="16.5" customHeight="1">
      <c r="B159" s="104" t="s">
        <v>86</v>
      </c>
      <c r="C159" s="104"/>
      <c r="D159" s="95">
        <f aca="true" t="shared" si="18" ref="D159:D183">SUM(E159:L159)</f>
        <v>692</v>
      </c>
      <c r="E159" s="98">
        <v>81</v>
      </c>
      <c r="F159" s="98">
        <v>67</v>
      </c>
      <c r="G159" s="98">
        <v>79</v>
      </c>
      <c r="H159" s="98">
        <v>103</v>
      </c>
      <c r="I159" s="98">
        <v>98</v>
      </c>
      <c r="J159" s="98">
        <v>106</v>
      </c>
      <c r="K159" s="98">
        <v>79</v>
      </c>
      <c r="L159" s="98">
        <v>79</v>
      </c>
      <c r="M159" s="71"/>
      <c r="N159" s="71"/>
      <c r="O159" s="71"/>
      <c r="P159" s="71"/>
      <c r="Q159" s="18"/>
    </row>
    <row r="160" spans="2:17" ht="16.5" customHeight="1">
      <c r="B160" s="104" t="s">
        <v>87</v>
      </c>
      <c r="C160" s="104"/>
      <c r="D160" s="95">
        <f t="shared" si="18"/>
        <v>394</v>
      </c>
      <c r="E160" s="98">
        <v>45</v>
      </c>
      <c r="F160" s="98">
        <v>19</v>
      </c>
      <c r="G160" s="98">
        <v>41</v>
      </c>
      <c r="H160" s="98">
        <v>57</v>
      </c>
      <c r="I160" s="98">
        <v>56</v>
      </c>
      <c r="J160" s="98">
        <v>63</v>
      </c>
      <c r="K160" s="98">
        <v>51</v>
      </c>
      <c r="L160" s="98">
        <v>62</v>
      </c>
      <c r="M160" s="71"/>
      <c r="N160" s="71"/>
      <c r="O160" s="71"/>
      <c r="P160" s="71"/>
      <c r="Q160" s="18"/>
    </row>
    <row r="161" spans="2:17" ht="16.5" customHeight="1">
      <c r="B161" s="104" t="s">
        <v>88</v>
      </c>
      <c r="C161" s="104"/>
      <c r="D161" s="95">
        <f t="shared" si="18"/>
        <v>1539</v>
      </c>
      <c r="E161" s="98">
        <v>175</v>
      </c>
      <c r="F161" s="98">
        <v>163</v>
      </c>
      <c r="G161" s="98">
        <v>188</v>
      </c>
      <c r="H161" s="98">
        <v>186</v>
      </c>
      <c r="I161" s="98">
        <v>207</v>
      </c>
      <c r="J161" s="98">
        <v>190</v>
      </c>
      <c r="K161" s="98">
        <v>190</v>
      </c>
      <c r="L161" s="98">
        <v>240</v>
      </c>
      <c r="M161" s="71"/>
      <c r="N161" s="71"/>
      <c r="O161" s="71"/>
      <c r="P161" s="71"/>
      <c r="Q161" s="18"/>
    </row>
    <row r="162" spans="2:17" ht="16.5" customHeight="1">
      <c r="B162" s="104" t="s">
        <v>89</v>
      </c>
      <c r="C162" s="104"/>
      <c r="D162" s="95">
        <f t="shared" si="18"/>
        <v>609</v>
      </c>
      <c r="E162" s="98">
        <v>73</v>
      </c>
      <c r="F162" s="98">
        <v>58</v>
      </c>
      <c r="G162" s="98">
        <v>64</v>
      </c>
      <c r="H162" s="98">
        <v>80</v>
      </c>
      <c r="I162" s="98">
        <v>62</v>
      </c>
      <c r="J162" s="98">
        <v>79</v>
      </c>
      <c r="K162" s="98">
        <v>90</v>
      </c>
      <c r="L162" s="98">
        <v>103</v>
      </c>
      <c r="M162" s="71"/>
      <c r="N162" s="71"/>
      <c r="O162" s="71"/>
      <c r="P162" s="71"/>
      <c r="Q162" s="18"/>
    </row>
    <row r="163" spans="2:17" ht="16.5" customHeight="1">
      <c r="B163" s="104" t="s">
        <v>90</v>
      </c>
      <c r="C163" s="104"/>
      <c r="D163" s="95">
        <f t="shared" si="18"/>
        <v>1093</v>
      </c>
      <c r="E163" s="98">
        <v>148</v>
      </c>
      <c r="F163" s="98">
        <v>129</v>
      </c>
      <c r="G163" s="98">
        <v>119</v>
      </c>
      <c r="H163" s="98">
        <v>147</v>
      </c>
      <c r="I163" s="98">
        <v>151</v>
      </c>
      <c r="J163" s="98">
        <v>137</v>
      </c>
      <c r="K163" s="98">
        <v>152</v>
      </c>
      <c r="L163" s="98">
        <v>110</v>
      </c>
      <c r="M163" s="71"/>
      <c r="N163" s="71"/>
      <c r="O163" s="71"/>
      <c r="P163" s="71"/>
      <c r="Q163" s="18"/>
    </row>
    <row r="164" spans="2:17" ht="16.5" customHeight="1">
      <c r="B164" s="104" t="s">
        <v>91</v>
      </c>
      <c r="C164" s="104"/>
      <c r="D164" s="95">
        <f t="shared" si="18"/>
        <v>2305</v>
      </c>
      <c r="E164" s="98">
        <v>290</v>
      </c>
      <c r="F164" s="98">
        <v>266</v>
      </c>
      <c r="G164" s="98">
        <v>303</v>
      </c>
      <c r="H164" s="98">
        <v>282</v>
      </c>
      <c r="I164" s="98">
        <v>287</v>
      </c>
      <c r="J164" s="98">
        <v>290</v>
      </c>
      <c r="K164" s="98">
        <v>273</v>
      </c>
      <c r="L164" s="98">
        <v>314</v>
      </c>
      <c r="M164" s="71"/>
      <c r="N164" s="71"/>
      <c r="O164" s="71"/>
      <c r="P164" s="71"/>
      <c r="Q164" s="18"/>
    </row>
    <row r="165" spans="2:17" ht="16.5" customHeight="1">
      <c r="B165" s="104" t="s">
        <v>92</v>
      </c>
      <c r="C165" s="104"/>
      <c r="D165" s="95">
        <f t="shared" si="18"/>
        <v>1275</v>
      </c>
      <c r="E165" s="98">
        <v>130</v>
      </c>
      <c r="F165" s="98">
        <v>129</v>
      </c>
      <c r="G165" s="98">
        <v>141</v>
      </c>
      <c r="H165" s="98">
        <v>133</v>
      </c>
      <c r="I165" s="98">
        <v>157</v>
      </c>
      <c r="J165" s="98">
        <v>227</v>
      </c>
      <c r="K165" s="98">
        <v>141</v>
      </c>
      <c r="L165" s="98">
        <v>217</v>
      </c>
      <c r="M165" s="71"/>
      <c r="N165" s="71"/>
      <c r="O165" s="71"/>
      <c r="P165" s="71"/>
      <c r="Q165" s="18"/>
    </row>
    <row r="166" spans="2:17" ht="16.5" customHeight="1">
      <c r="B166" s="104" t="s">
        <v>93</v>
      </c>
      <c r="C166" s="104"/>
      <c r="D166" s="95">
        <f t="shared" si="18"/>
        <v>237</v>
      </c>
      <c r="E166" s="98">
        <v>38</v>
      </c>
      <c r="F166" s="98">
        <v>12</v>
      </c>
      <c r="G166" s="98">
        <v>35</v>
      </c>
      <c r="H166" s="98">
        <v>29</v>
      </c>
      <c r="I166" s="98">
        <v>49</v>
      </c>
      <c r="J166" s="98">
        <v>25</v>
      </c>
      <c r="K166" s="98">
        <v>27</v>
      </c>
      <c r="L166" s="98">
        <v>22</v>
      </c>
      <c r="M166" s="71"/>
      <c r="N166" s="71"/>
      <c r="O166" s="71"/>
      <c r="P166" s="71"/>
      <c r="Q166" s="18"/>
    </row>
    <row r="167" spans="2:17" ht="16.5" customHeight="1">
      <c r="B167" s="104" t="s">
        <v>94</v>
      </c>
      <c r="C167" s="104"/>
      <c r="D167" s="95">
        <f t="shared" si="18"/>
        <v>795</v>
      </c>
      <c r="E167" s="98">
        <v>74</v>
      </c>
      <c r="F167" s="98">
        <v>71</v>
      </c>
      <c r="G167" s="98">
        <v>97</v>
      </c>
      <c r="H167" s="98">
        <v>79</v>
      </c>
      <c r="I167" s="98">
        <v>103</v>
      </c>
      <c r="J167" s="98">
        <v>108</v>
      </c>
      <c r="K167" s="98">
        <v>146</v>
      </c>
      <c r="L167" s="98">
        <v>117</v>
      </c>
      <c r="M167" s="71"/>
      <c r="N167" s="71"/>
      <c r="O167" s="71"/>
      <c r="P167" s="71"/>
      <c r="Q167" s="18"/>
    </row>
    <row r="168" spans="2:17" ht="16.5" customHeight="1">
      <c r="B168" s="104" t="s">
        <v>95</v>
      </c>
      <c r="C168" s="104"/>
      <c r="D168" s="95">
        <f t="shared" si="18"/>
        <v>964</v>
      </c>
      <c r="E168" s="98">
        <v>129</v>
      </c>
      <c r="F168" s="98">
        <v>110</v>
      </c>
      <c r="G168" s="98">
        <v>107</v>
      </c>
      <c r="H168" s="98">
        <v>117</v>
      </c>
      <c r="I168" s="98">
        <v>149</v>
      </c>
      <c r="J168" s="98">
        <v>113</v>
      </c>
      <c r="K168" s="98">
        <v>106</v>
      </c>
      <c r="L168" s="98">
        <v>133</v>
      </c>
      <c r="M168" s="71"/>
      <c r="N168" s="71"/>
      <c r="O168" s="71"/>
      <c r="P168" s="71"/>
      <c r="Q168" s="18"/>
    </row>
    <row r="169" spans="2:17" ht="16.5" customHeight="1">
      <c r="B169" s="104" t="s">
        <v>96</v>
      </c>
      <c r="C169" s="104"/>
      <c r="D169" s="95">
        <f t="shared" si="18"/>
        <v>1263</v>
      </c>
      <c r="E169" s="98">
        <v>127</v>
      </c>
      <c r="F169" s="98">
        <v>133</v>
      </c>
      <c r="G169" s="98">
        <v>126</v>
      </c>
      <c r="H169" s="98">
        <v>163</v>
      </c>
      <c r="I169" s="98">
        <v>174</v>
      </c>
      <c r="J169" s="98">
        <v>168</v>
      </c>
      <c r="K169" s="98">
        <v>181</v>
      </c>
      <c r="L169" s="98">
        <v>191</v>
      </c>
      <c r="M169" s="71"/>
      <c r="N169" s="71"/>
      <c r="O169" s="71"/>
      <c r="P169" s="71"/>
      <c r="Q169" s="18"/>
    </row>
    <row r="170" spans="2:17" ht="16.5" customHeight="1">
      <c r="B170" s="104" t="s">
        <v>97</v>
      </c>
      <c r="C170" s="104"/>
      <c r="D170" s="95">
        <f t="shared" si="18"/>
        <v>1855</v>
      </c>
      <c r="E170" s="98">
        <v>265</v>
      </c>
      <c r="F170" s="98">
        <v>257</v>
      </c>
      <c r="G170" s="98">
        <v>255</v>
      </c>
      <c r="H170" s="98">
        <v>228</v>
      </c>
      <c r="I170" s="98">
        <v>212</v>
      </c>
      <c r="J170" s="98">
        <v>216</v>
      </c>
      <c r="K170" s="98">
        <v>211</v>
      </c>
      <c r="L170" s="98">
        <v>211</v>
      </c>
      <c r="M170" s="71"/>
      <c r="N170" s="71"/>
      <c r="O170" s="71"/>
      <c r="P170" s="71"/>
      <c r="Q170" s="18"/>
    </row>
    <row r="171" spans="2:17" ht="16.5" customHeight="1">
      <c r="B171" s="104" t="s">
        <v>98</v>
      </c>
      <c r="C171" s="104"/>
      <c r="D171" s="95">
        <f t="shared" si="18"/>
        <v>932</v>
      </c>
      <c r="E171" s="98">
        <v>158</v>
      </c>
      <c r="F171" s="98">
        <v>130</v>
      </c>
      <c r="G171" s="98">
        <v>103</v>
      </c>
      <c r="H171" s="98">
        <v>120</v>
      </c>
      <c r="I171" s="98">
        <v>100</v>
      </c>
      <c r="J171" s="98">
        <v>97</v>
      </c>
      <c r="K171" s="98">
        <v>101</v>
      </c>
      <c r="L171" s="98">
        <v>123</v>
      </c>
      <c r="M171" s="71"/>
      <c r="N171" s="71"/>
      <c r="O171" s="71"/>
      <c r="P171" s="71"/>
      <c r="Q171" s="18"/>
    </row>
    <row r="172" spans="2:17" ht="16.5" customHeight="1">
      <c r="B172" s="104" t="s">
        <v>99</v>
      </c>
      <c r="C172" s="104"/>
      <c r="D172" s="95">
        <f t="shared" si="18"/>
        <v>22294</v>
      </c>
      <c r="E172" s="98">
        <v>3117</v>
      </c>
      <c r="F172" s="98">
        <v>2738</v>
      </c>
      <c r="G172" s="98">
        <v>3003</v>
      </c>
      <c r="H172" s="98">
        <v>2984</v>
      </c>
      <c r="I172" s="98">
        <v>2839</v>
      </c>
      <c r="J172" s="98">
        <v>2431</v>
      </c>
      <c r="K172" s="98">
        <v>2583</v>
      </c>
      <c r="L172" s="98">
        <v>2599</v>
      </c>
      <c r="M172" s="71"/>
      <c r="N172" s="71"/>
      <c r="O172" s="71"/>
      <c r="P172" s="71"/>
      <c r="Q172" s="18"/>
    </row>
    <row r="173" spans="2:17" ht="16.5" customHeight="1">
      <c r="B173" s="105" t="s">
        <v>100</v>
      </c>
      <c r="C173" s="105"/>
      <c r="D173" s="95">
        <f t="shared" si="18"/>
        <v>987</v>
      </c>
      <c r="E173" s="98">
        <v>118</v>
      </c>
      <c r="F173" s="98">
        <v>141</v>
      </c>
      <c r="G173" s="98">
        <v>114</v>
      </c>
      <c r="H173" s="98">
        <v>143</v>
      </c>
      <c r="I173" s="98">
        <v>116</v>
      </c>
      <c r="J173" s="98">
        <v>103</v>
      </c>
      <c r="K173" s="98">
        <v>127</v>
      </c>
      <c r="L173" s="98">
        <v>125</v>
      </c>
      <c r="M173" s="71"/>
      <c r="N173" s="71"/>
      <c r="O173" s="71"/>
      <c r="P173" s="71"/>
      <c r="Q173" s="18"/>
    </row>
    <row r="174" spans="2:17" ht="16.5" customHeight="1">
      <c r="B174" s="104" t="s">
        <v>101</v>
      </c>
      <c r="C174" s="104"/>
      <c r="D174" s="95">
        <f t="shared" si="18"/>
        <v>448</v>
      </c>
      <c r="E174" s="98">
        <v>62</v>
      </c>
      <c r="F174" s="98">
        <v>57</v>
      </c>
      <c r="G174" s="98">
        <v>46</v>
      </c>
      <c r="H174" s="98">
        <v>60</v>
      </c>
      <c r="I174" s="98">
        <v>70</v>
      </c>
      <c r="J174" s="98">
        <v>47</v>
      </c>
      <c r="K174" s="98">
        <v>41</v>
      </c>
      <c r="L174" s="98">
        <v>65</v>
      </c>
      <c r="M174" s="71"/>
      <c r="N174" s="71"/>
      <c r="O174" s="71"/>
      <c r="P174" s="71"/>
      <c r="Q174" s="18"/>
    </row>
    <row r="175" spans="2:17" ht="16.5" customHeight="1">
      <c r="B175" s="104" t="s">
        <v>102</v>
      </c>
      <c r="C175" s="104"/>
      <c r="D175" s="95">
        <f t="shared" si="18"/>
        <v>183</v>
      </c>
      <c r="E175" s="98">
        <v>19</v>
      </c>
      <c r="F175" s="98">
        <v>32</v>
      </c>
      <c r="G175" s="98">
        <v>18</v>
      </c>
      <c r="H175" s="98">
        <v>22</v>
      </c>
      <c r="I175" s="98">
        <v>37</v>
      </c>
      <c r="J175" s="98">
        <v>17</v>
      </c>
      <c r="K175" s="98">
        <v>26</v>
      </c>
      <c r="L175" s="98">
        <v>12</v>
      </c>
      <c r="M175" s="71"/>
      <c r="N175" s="71"/>
      <c r="O175" s="71"/>
      <c r="P175" s="71"/>
      <c r="Q175" s="18"/>
    </row>
    <row r="176" spans="2:17" ht="16.5" customHeight="1">
      <c r="B176" s="104" t="s">
        <v>103</v>
      </c>
      <c r="C176" s="104"/>
      <c r="D176" s="95">
        <f t="shared" si="18"/>
        <v>235</v>
      </c>
      <c r="E176" s="98">
        <v>47</v>
      </c>
      <c r="F176" s="98">
        <v>37</v>
      </c>
      <c r="G176" s="98">
        <v>28</v>
      </c>
      <c r="H176" s="98">
        <v>20</v>
      </c>
      <c r="I176" s="98">
        <v>29</v>
      </c>
      <c r="J176" s="98">
        <v>25</v>
      </c>
      <c r="K176" s="98">
        <v>30</v>
      </c>
      <c r="L176" s="98">
        <v>19</v>
      </c>
      <c r="M176" s="71"/>
      <c r="N176" s="71"/>
      <c r="O176" s="71"/>
      <c r="P176" s="71"/>
      <c r="Q176" s="18"/>
    </row>
    <row r="177" spans="2:17" ht="16.5" customHeight="1">
      <c r="B177" s="104" t="s">
        <v>104</v>
      </c>
      <c r="C177" s="104"/>
      <c r="D177" s="95">
        <f t="shared" si="18"/>
        <v>244</v>
      </c>
      <c r="E177" s="98">
        <v>17</v>
      </c>
      <c r="F177" s="98">
        <v>20</v>
      </c>
      <c r="G177" s="98">
        <v>42</v>
      </c>
      <c r="H177" s="98">
        <v>34</v>
      </c>
      <c r="I177" s="98">
        <v>31</v>
      </c>
      <c r="J177" s="98">
        <v>24</v>
      </c>
      <c r="K177" s="98">
        <v>44</v>
      </c>
      <c r="L177" s="98">
        <v>32</v>
      </c>
      <c r="M177" s="71"/>
      <c r="N177" s="71"/>
      <c r="O177" s="71"/>
      <c r="P177" s="71"/>
      <c r="Q177" s="18"/>
    </row>
    <row r="178" spans="2:17" ht="16.5" customHeight="1">
      <c r="B178" s="104" t="s">
        <v>105</v>
      </c>
      <c r="C178" s="104"/>
      <c r="D178" s="95">
        <f t="shared" si="18"/>
        <v>1682</v>
      </c>
      <c r="E178" s="98">
        <v>235</v>
      </c>
      <c r="F178" s="98">
        <v>201</v>
      </c>
      <c r="G178" s="98">
        <v>176</v>
      </c>
      <c r="H178" s="98">
        <v>177</v>
      </c>
      <c r="I178" s="98">
        <v>205</v>
      </c>
      <c r="J178" s="98">
        <v>204</v>
      </c>
      <c r="K178" s="98">
        <v>254</v>
      </c>
      <c r="L178" s="98">
        <v>230</v>
      </c>
      <c r="M178" s="71"/>
      <c r="N178" s="71"/>
      <c r="O178" s="71"/>
      <c r="P178" s="71"/>
      <c r="Q178" s="18"/>
    </row>
    <row r="179" spans="2:17" ht="16.5" customHeight="1">
      <c r="B179" s="104" t="s">
        <v>106</v>
      </c>
      <c r="C179" s="104"/>
      <c r="D179" s="95">
        <f t="shared" si="18"/>
        <v>1117</v>
      </c>
      <c r="E179" s="98">
        <v>144</v>
      </c>
      <c r="F179" s="98">
        <v>111</v>
      </c>
      <c r="G179" s="98">
        <v>142</v>
      </c>
      <c r="H179" s="98">
        <v>114</v>
      </c>
      <c r="I179" s="98">
        <v>146</v>
      </c>
      <c r="J179" s="98">
        <v>142</v>
      </c>
      <c r="K179" s="98">
        <v>156</v>
      </c>
      <c r="L179" s="98">
        <v>162</v>
      </c>
      <c r="M179" s="71"/>
      <c r="N179" s="71"/>
      <c r="O179" s="71"/>
      <c r="P179" s="71"/>
      <c r="Q179" s="18"/>
    </row>
    <row r="180" spans="2:17" ht="16.5" customHeight="1">
      <c r="B180" s="104" t="s">
        <v>107</v>
      </c>
      <c r="C180" s="104"/>
      <c r="D180" s="95">
        <f t="shared" si="18"/>
        <v>969</v>
      </c>
      <c r="E180" s="98">
        <v>96</v>
      </c>
      <c r="F180" s="98">
        <v>111</v>
      </c>
      <c r="G180" s="98">
        <v>122</v>
      </c>
      <c r="H180" s="98">
        <v>140</v>
      </c>
      <c r="I180" s="98">
        <v>99</v>
      </c>
      <c r="J180" s="98">
        <v>137</v>
      </c>
      <c r="K180" s="98">
        <v>115</v>
      </c>
      <c r="L180" s="98">
        <v>149</v>
      </c>
      <c r="M180" s="71"/>
      <c r="N180" s="71"/>
      <c r="O180" s="71"/>
      <c r="P180" s="71"/>
      <c r="Q180" s="18"/>
    </row>
    <row r="181" spans="2:17" ht="16.5" customHeight="1">
      <c r="B181" s="104" t="s">
        <v>108</v>
      </c>
      <c r="C181" s="104"/>
      <c r="D181" s="95">
        <f t="shared" si="18"/>
        <v>311</v>
      </c>
      <c r="E181" s="98">
        <v>37</v>
      </c>
      <c r="F181" s="98">
        <v>42</v>
      </c>
      <c r="G181" s="98">
        <v>43</v>
      </c>
      <c r="H181" s="98">
        <v>27</v>
      </c>
      <c r="I181" s="98">
        <v>49</v>
      </c>
      <c r="J181" s="98">
        <v>55</v>
      </c>
      <c r="K181" s="98">
        <v>28</v>
      </c>
      <c r="L181" s="98">
        <v>30</v>
      </c>
      <c r="M181" s="71"/>
      <c r="N181" s="71"/>
      <c r="O181" s="71"/>
      <c r="P181" s="71"/>
      <c r="Q181" s="18"/>
    </row>
    <row r="182" spans="2:17" ht="16.5" customHeight="1">
      <c r="B182" s="104" t="s">
        <v>109</v>
      </c>
      <c r="C182" s="104"/>
      <c r="D182" s="95">
        <f t="shared" si="18"/>
        <v>189</v>
      </c>
      <c r="E182" s="98">
        <v>29</v>
      </c>
      <c r="F182" s="98">
        <v>12</v>
      </c>
      <c r="G182" s="98">
        <v>20</v>
      </c>
      <c r="H182" s="98">
        <v>14</v>
      </c>
      <c r="I182" s="98">
        <v>29</v>
      </c>
      <c r="J182" s="98">
        <v>19</v>
      </c>
      <c r="K182" s="98">
        <v>26</v>
      </c>
      <c r="L182" s="98">
        <v>40</v>
      </c>
      <c r="M182" s="71"/>
      <c r="N182" s="71"/>
      <c r="O182" s="71"/>
      <c r="P182" s="71"/>
      <c r="Q182" s="18"/>
    </row>
    <row r="183" spans="2:17" ht="16.5" customHeight="1">
      <c r="B183" s="106" t="s">
        <v>110</v>
      </c>
      <c r="C183" s="106"/>
      <c r="D183" s="95">
        <f t="shared" si="18"/>
        <v>330</v>
      </c>
      <c r="E183" s="107">
        <v>61</v>
      </c>
      <c r="F183" s="107">
        <v>25</v>
      </c>
      <c r="G183" s="107">
        <v>28</v>
      </c>
      <c r="H183" s="107">
        <v>55</v>
      </c>
      <c r="I183" s="107">
        <v>40</v>
      </c>
      <c r="J183" s="107">
        <v>33</v>
      </c>
      <c r="K183" s="107">
        <v>35</v>
      </c>
      <c r="L183" s="107">
        <v>53</v>
      </c>
      <c r="M183" s="71"/>
      <c r="N183" s="71"/>
      <c r="O183" s="71"/>
      <c r="P183" s="71"/>
      <c r="Q183" s="18"/>
    </row>
    <row r="184" spans="2:17" ht="16.5" customHeight="1">
      <c r="B184" s="108" t="s">
        <v>6</v>
      </c>
      <c r="C184" s="108"/>
      <c r="D184" s="109">
        <f>SUM(D158:D183)</f>
        <v>43246</v>
      </c>
      <c r="E184" s="109">
        <f aca="true" t="shared" si="19" ref="E184:L184">SUM(E158:E183)</f>
        <v>5742</v>
      </c>
      <c r="F184" s="109">
        <f t="shared" si="19"/>
        <v>5109</v>
      </c>
      <c r="G184" s="109">
        <f t="shared" si="19"/>
        <v>5466</v>
      </c>
      <c r="H184" s="109">
        <f t="shared" si="19"/>
        <v>5550</v>
      </c>
      <c r="I184" s="109">
        <f t="shared" si="19"/>
        <v>5541</v>
      </c>
      <c r="J184" s="109">
        <f t="shared" si="19"/>
        <v>5104</v>
      </c>
      <c r="K184" s="109">
        <f t="shared" si="19"/>
        <v>5264</v>
      </c>
      <c r="L184" s="109">
        <f t="shared" si="19"/>
        <v>5470</v>
      </c>
      <c r="M184" s="87"/>
      <c r="N184" s="87"/>
      <c r="O184" s="87"/>
      <c r="P184" s="87"/>
      <c r="Q184" s="18"/>
    </row>
    <row r="185" spans="2:17" ht="17.25" customHeight="1">
      <c r="B185" s="4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ht="4.5" customHeight="1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ht="15" customHeight="1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10"/>
      <c r="Q187" s="111"/>
    </row>
    <row r="188" spans="2:17" ht="3.75" customHeight="1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ht="21.75" customHeight="1" thickBot="1">
      <c r="B189" s="12" t="s">
        <v>111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2:17" ht="15" customHeight="1" thickTop="1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ht="15" customHeight="1">
      <c r="B191" s="43" t="s">
        <v>112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</row>
    <row r="192" spans="2:17" ht="17.25" customHeight="1">
      <c r="B192" s="112" t="s">
        <v>113</v>
      </c>
      <c r="C192" s="112"/>
      <c r="D192" s="16" t="s">
        <v>6</v>
      </c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4"/>
    </row>
    <row r="193" spans="2:17" ht="15" customHeight="1">
      <c r="B193" s="115" t="s">
        <v>114</v>
      </c>
      <c r="C193" s="116"/>
      <c r="D193" s="117">
        <v>2831</v>
      </c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4"/>
    </row>
    <row r="194" spans="2:17" ht="15" customHeight="1">
      <c r="B194" s="115" t="s">
        <v>115</v>
      </c>
      <c r="C194" s="118"/>
      <c r="D194" s="119">
        <v>2709</v>
      </c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4"/>
    </row>
    <row r="195" spans="2:17" ht="15" customHeight="1">
      <c r="B195" s="115" t="s">
        <v>116</v>
      </c>
      <c r="C195" s="118"/>
      <c r="D195" s="119">
        <v>2838</v>
      </c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4"/>
    </row>
    <row r="196" spans="2:17" ht="15" customHeight="1">
      <c r="B196" s="115" t="s">
        <v>117</v>
      </c>
      <c r="C196" s="118"/>
      <c r="D196" s="119">
        <v>3055</v>
      </c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4"/>
    </row>
    <row r="197" spans="2:17" ht="15" customHeight="1">
      <c r="B197" s="115" t="s">
        <v>118</v>
      </c>
      <c r="C197" s="118"/>
      <c r="D197" s="119">
        <v>3106</v>
      </c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4"/>
    </row>
    <row r="198" spans="2:17" ht="15" customHeight="1">
      <c r="B198" s="115" t="s">
        <v>119</v>
      </c>
      <c r="C198" s="118"/>
      <c r="D198" s="119">
        <v>2967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4"/>
    </row>
    <row r="199" spans="2:17" ht="15" customHeight="1">
      <c r="B199" s="120" t="s">
        <v>120</v>
      </c>
      <c r="C199" s="119"/>
      <c r="D199" s="119">
        <v>3176</v>
      </c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4"/>
    </row>
    <row r="200" spans="2:17" ht="15" customHeight="1">
      <c r="B200" s="120" t="s">
        <v>121</v>
      </c>
      <c r="C200" s="119"/>
      <c r="D200" s="119">
        <v>3055</v>
      </c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4"/>
    </row>
    <row r="201" spans="2:17" ht="19.5" customHeight="1" hidden="1">
      <c r="B201" s="120" t="s">
        <v>122</v>
      </c>
      <c r="C201" s="119"/>
      <c r="D201" s="119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4"/>
    </row>
    <row r="202" spans="2:17" ht="19.5" customHeight="1" hidden="1">
      <c r="B202" s="120" t="s">
        <v>123</v>
      </c>
      <c r="C202" s="119"/>
      <c r="D202" s="119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4"/>
    </row>
    <row r="203" spans="2:17" ht="19.5" customHeight="1" hidden="1">
      <c r="B203" s="121" t="s">
        <v>124</v>
      </c>
      <c r="C203" s="122"/>
      <c r="D203" s="122"/>
      <c r="E203" s="92" t="s">
        <v>125</v>
      </c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4"/>
    </row>
    <row r="204" spans="2:17" ht="19.5" customHeight="1" hidden="1">
      <c r="B204" s="123" t="s">
        <v>126</v>
      </c>
      <c r="C204" s="122"/>
      <c r="D204" s="122"/>
      <c r="E204" s="92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4"/>
    </row>
    <row r="205" spans="2:17" ht="18" customHeight="1">
      <c r="B205" s="108" t="s">
        <v>6</v>
      </c>
      <c r="C205" s="108"/>
      <c r="D205" s="124">
        <f>SUM(D193:D204)</f>
        <v>23737</v>
      </c>
      <c r="E205" s="125">
        <f>D184-D205</f>
        <v>19509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4"/>
    </row>
    <row r="206" spans="2:17" ht="15" customHeight="1">
      <c r="B206" s="41"/>
      <c r="C206" s="18"/>
      <c r="D206" s="126" t="s">
        <v>127</v>
      </c>
      <c r="E206" s="126" t="s">
        <v>128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ht="15" customHeight="1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ht="15" customHeight="1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ht="18.75" customHeight="1" thickBot="1">
      <c r="B209" s="59" t="s">
        <v>129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2:17" ht="15" customHeight="1" thickTop="1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ht="15" customHeight="1">
      <c r="B211" s="127" t="s">
        <v>130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ht="18.75" customHeight="1">
      <c r="B212" s="43" t="s">
        <v>131</v>
      </c>
      <c r="C212" s="43"/>
      <c r="D212" s="43"/>
      <c r="E212" s="43"/>
      <c r="F212" s="128"/>
      <c r="G212" s="12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ht="4.5" customHeight="1" thickBot="1">
      <c r="B213" s="43"/>
      <c r="C213" s="43"/>
      <c r="D213" s="43"/>
      <c r="E213" s="43"/>
      <c r="F213" s="128"/>
      <c r="G213" s="12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ht="17.25" customHeight="1">
      <c r="B214" s="102" t="s">
        <v>5</v>
      </c>
      <c r="C214" s="129" t="s">
        <v>132</v>
      </c>
      <c r="D214" s="130"/>
      <c r="E214" s="131" t="s">
        <v>133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ht="16.5" customHeight="1">
      <c r="B215" s="102"/>
      <c r="C215" s="16">
        <v>2017</v>
      </c>
      <c r="D215" s="132">
        <v>2016</v>
      </c>
      <c r="E215" s="133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ht="16.5" customHeight="1">
      <c r="B216" s="134" t="s">
        <v>10</v>
      </c>
      <c r="C216" s="135">
        <v>5742</v>
      </c>
      <c r="D216" s="136">
        <v>2972</v>
      </c>
      <c r="E216" s="137">
        <f aca="true" t="shared" si="20" ref="E216:E221">(C216/D216)-1</f>
        <v>0.9320323014804845</v>
      </c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ht="16.5" customHeight="1">
      <c r="B217" s="138" t="s">
        <v>12</v>
      </c>
      <c r="C217" s="139">
        <v>5109</v>
      </c>
      <c r="D217" s="140">
        <v>2841</v>
      </c>
      <c r="E217" s="141">
        <f t="shared" si="20"/>
        <v>0.79831045406547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ht="16.5" customHeight="1">
      <c r="B218" s="138" t="s">
        <v>13</v>
      </c>
      <c r="C218" s="139">
        <v>5466</v>
      </c>
      <c r="D218" s="140">
        <v>3001</v>
      </c>
      <c r="E218" s="141">
        <f t="shared" si="20"/>
        <v>0.821392869043652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ht="16.5" customHeight="1">
      <c r="B219" s="138" t="s">
        <v>14</v>
      </c>
      <c r="C219" s="139">
        <v>5550</v>
      </c>
      <c r="D219" s="140">
        <v>2858</v>
      </c>
      <c r="E219" s="141">
        <f t="shared" si="20"/>
        <v>0.9419174247725681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ht="12.75">
      <c r="B220" s="138" t="s">
        <v>15</v>
      </c>
      <c r="C220" s="139">
        <v>5541</v>
      </c>
      <c r="D220" s="140">
        <v>2798</v>
      </c>
      <c r="E220" s="141">
        <f t="shared" si="20"/>
        <v>0.9803431022158684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ht="12.75">
      <c r="B221" s="138" t="s">
        <v>16</v>
      </c>
      <c r="C221" s="139">
        <v>5104</v>
      </c>
      <c r="D221" s="140">
        <v>2816</v>
      </c>
      <c r="E221" s="141">
        <f t="shared" si="20"/>
        <v>0.8125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ht="12.75">
      <c r="B222" s="138" t="s">
        <v>17</v>
      </c>
      <c r="C222" s="139">
        <v>5264</v>
      </c>
      <c r="D222" s="140">
        <v>3321</v>
      </c>
      <c r="E222" s="141">
        <f>(C222/D222)-1</f>
        <v>0.5850647395362842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ht="13.5" thickBot="1">
      <c r="B223" s="138" t="s">
        <v>18</v>
      </c>
      <c r="C223" s="139">
        <v>5470</v>
      </c>
      <c r="D223" s="140">
        <v>5715</v>
      </c>
      <c r="E223" s="141">
        <f>(C223/D223)-1</f>
        <v>-0.04286964129483817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ht="13.5" hidden="1" thickBot="1">
      <c r="B224" s="142" t="s">
        <v>19</v>
      </c>
      <c r="C224" s="143"/>
      <c r="D224" s="144">
        <v>4665</v>
      </c>
      <c r="E224" s="145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ht="13.5" hidden="1" thickBot="1">
      <c r="B225" s="142" t="s">
        <v>20</v>
      </c>
      <c r="C225" s="143"/>
      <c r="D225" s="144">
        <v>4449</v>
      </c>
      <c r="E225" s="145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ht="13.5" hidden="1" thickBot="1">
      <c r="B226" s="142" t="s">
        <v>21</v>
      </c>
      <c r="C226" s="143"/>
      <c r="D226" s="144">
        <v>5514</v>
      </c>
      <c r="E226" s="145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ht="13.5" hidden="1" thickBot="1">
      <c r="B227" s="142" t="s">
        <v>22</v>
      </c>
      <c r="C227" s="143"/>
      <c r="D227" s="144">
        <v>5695</v>
      </c>
      <c r="E227" s="146"/>
      <c r="J227" s="18"/>
      <c r="K227" s="18"/>
      <c r="L227" s="18"/>
      <c r="M227" s="18"/>
      <c r="N227" s="18"/>
      <c r="O227" s="18"/>
      <c r="P227" s="18"/>
      <c r="Q227" s="18"/>
    </row>
    <row r="228" spans="2:17" ht="14.25" thickBot="1" thickTop="1">
      <c r="B228" s="35" t="s">
        <v>6</v>
      </c>
      <c r="C228" s="36">
        <f>SUM(C216:C223)</f>
        <v>43246</v>
      </c>
      <c r="D228" s="147">
        <f>SUM(D216:D223)</f>
        <v>26322</v>
      </c>
      <c r="E228" s="148">
        <f>(C228/D228)-1</f>
        <v>0.6429602613783147</v>
      </c>
      <c r="J228" s="18"/>
      <c r="K228" s="18"/>
      <c r="L228" s="18"/>
      <c r="M228" s="18"/>
      <c r="N228" s="18"/>
      <c r="O228" s="18"/>
      <c r="P228" s="18"/>
      <c r="Q228" s="18"/>
    </row>
    <row r="229" spans="2:17" ht="15" customHeight="1">
      <c r="B229" s="18"/>
      <c r="C229" s="18"/>
      <c r="D229" s="18"/>
      <c r="E229" s="18"/>
      <c r="J229" s="18"/>
      <c r="K229" s="18"/>
      <c r="L229" s="18"/>
      <c r="M229" s="18"/>
      <c r="N229" s="18"/>
      <c r="O229" s="18"/>
      <c r="P229" s="18"/>
      <c r="Q229" s="18"/>
    </row>
    <row r="230" spans="3:17" ht="15" customHeight="1">
      <c r="C230" s="18"/>
      <c r="D230" s="18"/>
      <c r="E230" s="18"/>
      <c r="J230" s="18"/>
      <c r="K230" s="18"/>
      <c r="L230" s="18"/>
      <c r="M230" s="18"/>
      <c r="N230" s="18"/>
      <c r="O230" s="18"/>
      <c r="P230" s="18"/>
      <c r="Q230" s="18"/>
    </row>
    <row r="231" spans="3:17" ht="15" customHeight="1">
      <c r="C231" s="18"/>
      <c r="D231" s="18"/>
      <c r="E231" s="18"/>
      <c r="J231" s="18"/>
      <c r="K231" s="18"/>
      <c r="L231" s="18"/>
      <c r="M231" s="18"/>
      <c r="N231" s="18"/>
      <c r="O231" s="18"/>
      <c r="P231" s="18"/>
      <c r="Q231" s="18"/>
    </row>
    <row r="235" ht="15" customHeight="1">
      <c r="B235" s="18" t="s">
        <v>134</v>
      </c>
    </row>
    <row r="236" ht="15" customHeight="1">
      <c r="B236" s="18" t="s">
        <v>135</v>
      </c>
    </row>
  </sheetData>
  <sheetProtection/>
  <mergeCells count="49">
    <mergeCell ref="E214:E215"/>
    <mergeCell ref="B183:C183"/>
    <mergeCell ref="B184:C184"/>
    <mergeCell ref="B192:C192"/>
    <mergeCell ref="B205:C205"/>
    <mergeCell ref="B214:B215"/>
    <mergeCell ref="C214:D214"/>
    <mergeCell ref="B177:C177"/>
    <mergeCell ref="B178:C178"/>
    <mergeCell ref="B179:C179"/>
    <mergeCell ref="B180:C180"/>
    <mergeCell ref="B181:C181"/>
    <mergeCell ref="B182:C182"/>
    <mergeCell ref="B170:C170"/>
    <mergeCell ref="B171:C171"/>
    <mergeCell ref="B172:C172"/>
    <mergeCell ref="B174:C174"/>
    <mergeCell ref="B175:C175"/>
    <mergeCell ref="B176:C176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49:C149"/>
    <mergeCell ref="B150:C150"/>
    <mergeCell ref="B151:C151"/>
    <mergeCell ref="B152:C152"/>
    <mergeCell ref="B153:C153"/>
    <mergeCell ref="B157:C157"/>
    <mergeCell ref="B142:Q142"/>
    <mergeCell ref="B144:C144"/>
    <mergeCell ref="B145:C145"/>
    <mergeCell ref="B146:C146"/>
    <mergeCell ref="B147:C147"/>
    <mergeCell ref="B148:C148"/>
    <mergeCell ref="A3:Q3"/>
    <mergeCell ref="A4:Q4"/>
    <mergeCell ref="A5:Q5"/>
    <mergeCell ref="A7:Q7"/>
    <mergeCell ref="B117:C117"/>
    <mergeCell ref="B138:C138"/>
  </mergeCells>
  <printOptions horizontalCentered="1"/>
  <pageMargins left="0.11811023622047245" right="0" top="0.07874015748031496" bottom="0.11811023622047245" header="0" footer="0"/>
  <pageSetup horizontalDpi="600" verticalDpi="600" orientation="portrait" paperSize="9" scale="55" r:id="rId2"/>
  <headerFooter alignWithMargins="0">
    <oddFooter>&amp;CPág. &amp;P</oddFooter>
  </headerFooter>
  <rowBreaks count="2" manualBreakCount="2">
    <brk id="114" max="16" man="1"/>
    <brk id="18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garaujo</dc:creator>
  <cp:keywords/>
  <dc:description/>
  <cp:lastModifiedBy>garaujo</cp:lastModifiedBy>
  <dcterms:created xsi:type="dcterms:W3CDTF">2017-09-13T17:09:49Z</dcterms:created>
  <dcterms:modified xsi:type="dcterms:W3CDTF">2017-09-13T17:11:07Z</dcterms:modified>
  <cp:category/>
  <cp:version/>
  <cp:contentType/>
  <cp:contentStatus/>
</cp:coreProperties>
</file>