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0635" tabRatio="906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12" i="5" l="1"/>
  <c r="C12" i="5" s="1"/>
  <c r="K147" i="5" l="1"/>
  <c r="F129" i="5"/>
  <c r="E121" i="5"/>
  <c r="K101" i="5"/>
  <c r="E83" i="5"/>
  <c r="K54" i="5"/>
  <c r="F36" i="5"/>
  <c r="F11" i="5" l="1"/>
  <c r="C11" i="5" s="1"/>
  <c r="E215" i="5" l="1"/>
  <c r="K146" i="5"/>
  <c r="F128" i="5"/>
  <c r="G129" i="5" s="1"/>
  <c r="D121" i="5"/>
  <c r="K100" i="5"/>
  <c r="E82" i="5"/>
  <c r="F83" i="5" s="1"/>
  <c r="K53" i="5"/>
  <c r="F35" i="5"/>
  <c r="G36" i="5" s="1"/>
  <c r="C226" i="5" l="1"/>
  <c r="E225" i="5"/>
  <c r="E224" i="5"/>
  <c r="E223" i="5"/>
  <c r="E222" i="5"/>
  <c r="E221" i="5"/>
  <c r="E220" i="5"/>
  <c r="E219" i="5"/>
  <c r="E218" i="5"/>
  <c r="E217" i="5"/>
  <c r="E216" i="5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5" i="5"/>
  <c r="O186" i="5"/>
  <c r="O184" i="5"/>
  <c r="O183" i="5"/>
  <c r="O182" i="5"/>
  <c r="O178" i="5"/>
  <c r="O180" i="5"/>
  <c r="O179" i="5"/>
  <c r="O181" i="5"/>
  <c r="O177" i="5"/>
  <c r="O176" i="5"/>
  <c r="O175" i="5"/>
  <c r="O174" i="5"/>
  <c r="O171" i="5"/>
  <c r="O173" i="5"/>
  <c r="O168" i="5"/>
  <c r="O172" i="5"/>
  <c r="O170" i="5"/>
  <c r="O169" i="5"/>
  <c r="O167" i="5"/>
  <c r="O165" i="5"/>
  <c r="O166" i="5"/>
  <c r="O164" i="5"/>
  <c r="O163" i="5"/>
  <c r="O162" i="5"/>
  <c r="J157" i="5"/>
  <c r="I157" i="5"/>
  <c r="H157" i="5"/>
  <c r="G157" i="5"/>
  <c r="F157" i="5"/>
  <c r="E157" i="5"/>
  <c r="D157" i="5"/>
  <c r="C157" i="5"/>
  <c r="K145" i="5"/>
  <c r="E139" i="5"/>
  <c r="D139" i="5"/>
  <c r="C139" i="5"/>
  <c r="F127" i="5"/>
  <c r="G128" i="5" s="1"/>
  <c r="C121" i="5"/>
  <c r="O120" i="5"/>
  <c r="O119" i="5"/>
  <c r="O118" i="5"/>
  <c r="O117" i="5"/>
  <c r="O116" i="5"/>
  <c r="J111" i="5"/>
  <c r="I111" i="5"/>
  <c r="H111" i="5"/>
  <c r="G111" i="5"/>
  <c r="F111" i="5"/>
  <c r="E111" i="5"/>
  <c r="D111" i="5"/>
  <c r="C111" i="5"/>
  <c r="K99" i="5"/>
  <c r="D93" i="5"/>
  <c r="C93" i="5"/>
  <c r="E81" i="5"/>
  <c r="D75" i="5"/>
  <c r="E74" i="5" s="1"/>
  <c r="J64" i="5"/>
  <c r="I64" i="5"/>
  <c r="H64" i="5"/>
  <c r="G64" i="5"/>
  <c r="F64" i="5"/>
  <c r="E64" i="5"/>
  <c r="D64" i="5"/>
  <c r="C64" i="5"/>
  <c r="K52" i="5"/>
  <c r="E46" i="5"/>
  <c r="D46" i="5"/>
  <c r="C46" i="5"/>
  <c r="F34" i="5"/>
  <c r="F46" i="5" s="1"/>
  <c r="G22" i="5"/>
  <c r="E22" i="5"/>
  <c r="D22" i="5"/>
  <c r="P14" i="5"/>
  <c r="O13" i="5"/>
  <c r="N13" i="5"/>
  <c r="N15" i="5" s="1"/>
  <c r="P12" i="5"/>
  <c r="P11" i="5"/>
  <c r="F10" i="5"/>
  <c r="F22" i="5" s="1"/>
  <c r="E93" i="5" l="1"/>
  <c r="E94" i="5" s="1"/>
  <c r="F82" i="5"/>
  <c r="G35" i="5"/>
  <c r="P13" i="5"/>
  <c r="C10" i="5"/>
  <c r="C22" i="5" s="1"/>
  <c r="G23" i="5" s="1"/>
  <c r="K157" i="5"/>
  <c r="K111" i="5"/>
  <c r="K64" i="5"/>
  <c r="D214" i="5"/>
  <c r="D226" i="5" s="1"/>
  <c r="E226" i="5" s="1"/>
  <c r="E23" i="5"/>
  <c r="D23" i="5"/>
  <c r="E47" i="5"/>
  <c r="F47" i="5"/>
  <c r="C47" i="5"/>
  <c r="O40" i="5" s="1"/>
  <c r="P40" i="5"/>
  <c r="O15" i="5"/>
  <c r="P15" i="5" s="1"/>
  <c r="E70" i="5"/>
  <c r="F139" i="5"/>
  <c r="F140" i="5" s="1"/>
  <c r="E71" i="5"/>
  <c r="O187" i="5"/>
  <c r="P182" i="5" s="1"/>
  <c r="O121" i="5"/>
  <c r="P117" i="5" s="1"/>
  <c r="E73" i="5"/>
  <c r="E69" i="5"/>
  <c r="E72" i="5"/>
  <c r="D94" i="5" l="1"/>
  <c r="P87" i="5" s="1"/>
  <c r="C94" i="5"/>
  <c r="O87" i="5" s="1"/>
  <c r="K158" i="5"/>
  <c r="E75" i="5"/>
  <c r="P118" i="5"/>
  <c r="P172" i="5"/>
  <c r="P169" i="5"/>
  <c r="P173" i="5"/>
  <c r="P179" i="5"/>
  <c r="P175" i="5"/>
  <c r="E214" i="5"/>
  <c r="D158" i="5"/>
  <c r="D65" i="5"/>
  <c r="F65" i="5"/>
  <c r="J158" i="5"/>
  <c r="F158" i="5"/>
  <c r="D112" i="5"/>
  <c r="C65" i="5"/>
  <c r="E112" i="5"/>
  <c r="I112" i="5"/>
  <c r="J112" i="5"/>
  <c r="H112" i="5"/>
  <c r="H158" i="5"/>
  <c r="K65" i="5"/>
  <c r="C112" i="5"/>
  <c r="I65" i="5"/>
  <c r="G112" i="5"/>
  <c r="H65" i="5"/>
  <c r="E65" i="5"/>
  <c r="C158" i="5"/>
  <c r="J65" i="5"/>
  <c r="K112" i="5"/>
  <c r="E158" i="5"/>
  <c r="G158" i="5"/>
  <c r="F112" i="5"/>
  <c r="G65" i="5"/>
  <c r="I158" i="5"/>
  <c r="F23" i="5"/>
  <c r="C23" i="5" s="1"/>
  <c r="E205" i="5"/>
  <c r="P177" i="5"/>
  <c r="P170" i="5"/>
  <c r="P186" i="5"/>
  <c r="P178" i="5"/>
  <c r="P171" i="5"/>
  <c r="P166" i="5"/>
  <c r="P185" i="5"/>
  <c r="P184" i="5"/>
  <c r="P167" i="5"/>
  <c r="P164" i="5"/>
  <c r="P181" i="5"/>
  <c r="P176" i="5"/>
  <c r="E140" i="5"/>
  <c r="D140" i="5"/>
  <c r="P133" i="5" s="1"/>
  <c r="P162" i="5"/>
  <c r="P174" i="5"/>
  <c r="P168" i="5"/>
  <c r="P165" i="5"/>
  <c r="P163" i="5"/>
  <c r="P120" i="5"/>
  <c r="P121" i="5"/>
  <c r="P116" i="5"/>
  <c r="P119" i="5"/>
  <c r="C140" i="5"/>
  <c r="O133" i="5" s="1"/>
  <c r="P183" i="5"/>
  <c r="P180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<sst xmlns="http://schemas.openxmlformats.org/spreadsheetml/2006/main" count="323" uniqueCount="135">
  <si>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</si>
  <si>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</si>
  <si>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</si>
  <si>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</si>
  <si>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</si>
  <si>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</si>
  <si>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</si>
  <si>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</si>
  <si>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</si>
  <si>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</si>
  <si>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</si>
  <si>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</si>
  <si>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</si>
  <si>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</si>
  <si>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</si>
  <si>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</si>
  <si>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</si>
  <si>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</si>
  <si>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</si>
  <si>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</si>
  <si>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</si>
  <si>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</si>
  <si>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</si>
  <si>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</si>
  <si>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</si>
  <si>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</si>
  <si>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</si>
  <si>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</si>
  <si>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</si>
  <si>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</si>
  <si>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</si>
  <si>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</si>
  <si>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</si>
  <si>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</si>
  <si>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</si>
  <si>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</si>
  <si>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</si>
  <si>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</si>
  <si>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</si>
  <si>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</si>
  <si>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</si>
  <si>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</si>
  <si>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</si>
  <si>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</si>
  <si>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</si>
  <si>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</si>
  <si>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</si>
  <si>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</si>
  <si>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</si>
  <si>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</si>
  <si>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</si>
  <si>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</si>
  <si>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</si>
  <si>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</si>
  <si>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</si>
  <si>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</si>
  <si>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</si>
  <si>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</si>
  <si>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</si>
  <si>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</si>
  <si>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</si>
  <si>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</si>
  <si>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</si>
  <si>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</si>
  <si>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</si>
  <si>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</si>
  <si>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</si>
  <si>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</si>
  <si>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</si>
  <si>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</si>
  <si>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</si>
  <si>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</si>
  <si>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</si>
  <si>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</si>
  <si>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</si>
  <si>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</si>
  <si>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</si>
  <si>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</si>
  <si>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</si>
  <si>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</si>
  <si>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</si>
  <si>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</si>
  <si>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</si>
  <si>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</si>
  <si>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</si>
  <si>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</si>
  <si>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</si>
  <si>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</si>
  <si>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</si>
  <si>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</si>
  <si>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</si>
  <si>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</si>
  <si>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</si>
  <si>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</si>
  <si>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</si>
  <si>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</si>
  <si>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</si>
  <si>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</si>
  <si>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</si>
  <si>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</si>
  <si>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</si>
  <si>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</si>
  <si>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</si>
  <si>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</si>
  <si>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</si>
  <si>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</si>
  <si>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</si>
  <si>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</si>
  <si>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</si>
  <si>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</si>
  <si>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</si>
  <si>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</si>
  <si>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</si>
  <si>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</si>
  <si>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</si>
  <si>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</si>
  <si>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</si>
  <si>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</si>
  <si>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</si>
  <si>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</si>
  <si>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</si>
  <si>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</si>
  <si>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</si>
  <si>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</si>
  <si>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</si>
  <si>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</si>
  <si>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</si>
  <si>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</si>
  <si>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</si>
  <si>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</si>
  <si>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</si>
  <si>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</si>
  <si>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Periodo:  Enero - Marzo 2019</t>
  </si>
  <si>
    <t>2018
(ene - mar)</t>
  </si>
  <si>
    <t>2019
(ene -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</si>
</sst>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0" borderId="0" xfId="1" applyFont="1" applyFill="1" applyBorder="1" applyAlignment="1" applyProtection="1">
      <alignment horizontal="left" vertical="center"/>
      <protection hidden="1"/>
    </xf>
    <xf numFmtId="9" fontId="11" fillId="10" borderId="0" xfId="3" applyFont="1" applyFill="1" applyBorder="1" applyAlignment="1" applyProtection="1">
      <alignment horizontal="center" vertical="center"/>
      <protection hidden="1"/>
    </xf>
    <xf numFmtId="9" fontId="11" fillId="10" borderId="26" xfId="3" applyFont="1" applyFill="1" applyBorder="1" applyAlignment="1" applyProtection="1">
      <alignment horizontal="center" vertical="center"/>
      <protection hidden="1"/>
    </xf>
    <xf numFmtId="9" fontId="11" fillId="10" borderId="2" xfId="3" applyFont="1" applyFill="1" applyBorder="1" applyAlignment="1" applyProtection="1">
      <alignment horizontal="center" vertical="center"/>
      <protection hidden="1"/>
    </xf>
    <xf numFmtId="9" fontId="12" fillId="10" borderId="27" xfId="3" applyFont="1" applyFill="1" applyBorder="1" applyAlignment="1" applyProtection="1">
      <alignment horizontal="center" vertical="center"/>
      <protection hidden="1"/>
    </xf>
    <xf numFmtId="9" fontId="12" fillId="10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0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2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9" fontId="15" fillId="12" borderId="42" xfId="4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1" borderId="44" xfId="4" applyFont="1" applyFill="1" applyBorder="1" applyAlignment="1">
      <alignment horizontal="center" vertical="center"/>
    </xf>
    <xf numFmtId="3" fontId="7" fillId="3" borderId="0" xfId="0" applyNumberFormat="1" applyFont="1" applyFill="1"/>
    <xf numFmtId="3" fontId="24" fillId="0" borderId="1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9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4" fillId="11" borderId="34" xfId="1" applyFont="1" applyFill="1" applyBorder="1" applyAlignment="1">
      <alignment horizontal="center" vertical="center" wrapText="1"/>
    </xf>
    <xf numFmtId="0" fontId="14" fillId="11" borderId="37" xfId="1" applyFont="1" applyFill="1" applyBorder="1" applyAlignment="1">
      <alignment horizontal="center" vertical="center"/>
    </xf>
    <xf numFmtId="9" fontId="27" fillId="0" borderId="0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45</c:v>
                </c:pt>
                <c:pt idx="2">
                  <c:v>156</c:v>
                </c:pt>
                <c:pt idx="3">
                  <c:v>411</c:v>
                </c:pt>
                <c:pt idx="4">
                  <c:v>5984</c:v>
                </c:pt>
                <c:pt idx="5">
                  <c:v>16674</c:v>
                </c:pt>
                <c:pt idx="6">
                  <c:v>1095</c:v>
                </c:pt>
                <c:pt idx="7">
                  <c:v>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3269</c:v>
                </c:pt>
                <c:pt idx="1">
                  <c:v>3821</c:v>
                </c:pt>
                <c:pt idx="2">
                  <c:v>2099</c:v>
                </c:pt>
                <c:pt idx="3">
                  <c:v>1690</c:v>
                </c:pt>
                <c:pt idx="4">
                  <c:v>6282</c:v>
                </c:pt>
                <c:pt idx="5">
                  <c:v>11597</c:v>
                </c:pt>
                <c:pt idx="6">
                  <c:v>1627</c:v>
                </c:pt>
                <c:pt idx="7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0.42240540014279226</c:v>
                </c:pt>
                <c:pt idx="1">
                  <c:v>0.16609333419874084</c:v>
                </c:pt>
                <c:pt idx="2">
                  <c:v>0.10790549750113584</c:v>
                </c:pt>
                <c:pt idx="3">
                  <c:v>0.17193483481534366</c:v>
                </c:pt>
                <c:pt idx="4">
                  <c:v>0.1247809437268774</c:v>
                </c:pt>
                <c:pt idx="5">
                  <c:v>6.8799896151100146E-3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17</c:v>
                </c:pt>
                <c:pt idx="2">
                  <c:v>84</c:v>
                </c:pt>
                <c:pt idx="3">
                  <c:v>196</c:v>
                </c:pt>
                <c:pt idx="4">
                  <c:v>5082</c:v>
                </c:pt>
                <c:pt idx="5">
                  <c:v>15207</c:v>
                </c:pt>
                <c:pt idx="6">
                  <c:v>1063</c:v>
                </c:pt>
                <c:pt idx="7">
                  <c:v>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10401</c:v>
                </c:pt>
                <c:pt idx="1">
                  <c:v>20413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62441</xdr:colOff>
      <xdr:row>15</xdr:row>
      <xdr:rowOff>0</xdr:rowOff>
    </xdr:from>
    <xdr:to>
      <xdr:col>15</xdr:col>
      <xdr:colOff>603249</xdr:colOff>
      <xdr:row>29</xdr:row>
      <xdr:rowOff>6465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8858" y="3450167"/>
          <a:ext cx="5165724" cy="2609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122%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R229"/>
  <sheetViews>
    <sheetView showGridLines="0" tabSelected="1" view="pageBreakPreview" zoomScale="90" zoomScaleNormal="100" zoomScaleSheetLayoutView="90" workbookViewId="0">
      <selection activeCell="V9" sqref="V9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0.425781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.42578125" style="1" customWidth="1"/>
    <col min="17" max="17" width="0.28515625" style="2" hidden="1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59" t="s">
        <v>36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3"/>
    </row>
    <row r="4" spans="2:18" customFormat="1" ht="23.25" customHeight="1" x14ac:dyDescent="0.25">
      <c r="B4" s="160" t="s">
        <v>132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4"/>
    </row>
    <row r="5" spans="2:18" s="9" customFormat="1" ht="18" customHeight="1" x14ac:dyDescent="0.25">
      <c r="B5" s="5" t="s">
        <v>37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8" s="10" customFormat="1" ht="15" customHeight="1" thickBot="1" x14ac:dyDescent="0.25">
      <c r="B7" s="161" t="s">
        <v>38</v>
      </c>
      <c r="C7" s="161"/>
      <c r="D7" s="161"/>
      <c r="E7" s="161"/>
      <c r="F7" s="161"/>
      <c r="G7" s="15"/>
      <c r="H7" s="11"/>
      <c r="I7" s="19" t="s">
        <v>39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27" t="s">
        <v>0</v>
      </c>
      <c r="C8" s="127" t="s">
        <v>40</v>
      </c>
      <c r="D8" s="162" t="s">
        <v>41</v>
      </c>
      <c r="E8" s="162"/>
      <c r="F8" s="162"/>
      <c r="G8" s="127" t="s">
        <v>42</v>
      </c>
      <c r="H8" s="31"/>
      <c r="I8" s="163" t="s">
        <v>43</v>
      </c>
      <c r="J8" s="163"/>
      <c r="K8" s="163"/>
      <c r="L8" s="163"/>
      <c r="M8" s="141"/>
      <c r="N8" s="166" t="s">
        <v>133</v>
      </c>
      <c r="O8" s="166" t="s">
        <v>134</v>
      </c>
      <c r="P8" s="140" t="s">
        <v>131</v>
      </c>
      <c r="Q8" s="14"/>
    </row>
    <row r="9" spans="2:18" s="10" customFormat="1" ht="23.25" customHeight="1" x14ac:dyDescent="0.2">
      <c r="B9" s="127"/>
      <c r="C9" s="127"/>
      <c r="D9" s="32" t="s">
        <v>44</v>
      </c>
      <c r="E9" s="32" t="s">
        <v>45</v>
      </c>
      <c r="F9" s="32" t="s">
        <v>46</v>
      </c>
      <c r="G9" s="127"/>
      <c r="H9" s="31"/>
      <c r="I9" s="164"/>
      <c r="J9" s="164"/>
      <c r="K9" s="164"/>
      <c r="L9" s="164"/>
      <c r="M9" s="143"/>
      <c r="N9" s="167"/>
      <c r="O9" s="167"/>
      <c r="P9" s="142"/>
      <c r="Q9" s="14"/>
    </row>
    <row r="10" spans="2:18" s="10" customFormat="1" ht="15" customHeight="1" thickBot="1" x14ac:dyDescent="0.25">
      <c r="B10" s="16" t="s">
        <v>18</v>
      </c>
      <c r="C10" s="33">
        <f>F10+G10</f>
        <v>143625</v>
      </c>
      <c r="D10" s="17">
        <v>9768</v>
      </c>
      <c r="E10" s="17">
        <v>102304</v>
      </c>
      <c r="F10" s="17">
        <f>D10+E10</f>
        <v>112072</v>
      </c>
      <c r="G10" s="17">
        <v>31553</v>
      </c>
      <c r="H10" s="31"/>
      <c r="I10" s="165"/>
      <c r="J10" s="165"/>
      <c r="K10" s="165"/>
      <c r="L10" s="165"/>
      <c r="M10" s="145"/>
      <c r="N10" s="167"/>
      <c r="O10" s="167"/>
      <c r="P10" s="142"/>
      <c r="Q10" s="14"/>
    </row>
    <row r="11" spans="2:18" s="10" customFormat="1" ht="15" customHeight="1" x14ac:dyDescent="0.2">
      <c r="B11" s="16" t="s">
        <v>19</v>
      </c>
      <c r="C11" s="33">
        <f>F11+G11</f>
        <v>102690</v>
      </c>
      <c r="D11" s="17">
        <v>10054</v>
      </c>
      <c r="E11" s="17">
        <v>74174</v>
      </c>
      <c r="F11" s="17">
        <f>D11+E11</f>
        <v>84228</v>
      </c>
      <c r="G11" s="17">
        <v>18462</v>
      </c>
      <c r="H11" s="31"/>
      <c r="I11" s="140" t="s">
        <v>47</v>
      </c>
      <c r="J11" s="141"/>
      <c r="K11" s="146" t="s">
        <v>48</v>
      </c>
      <c r="L11" s="149" t="s">
        <v>49</v>
      </c>
      <c r="M11" s="150"/>
      <c r="N11" s="34">
        <v>13888</v>
      </c>
      <c r="O11" s="34">
        <v>30814</v>
      </c>
      <c r="P11" s="35">
        <f>(O11/N11)-1</f>
        <v>1.21875</v>
      </c>
      <c r="Q11" s="14"/>
    </row>
    <row r="12" spans="2:18" s="10" customFormat="1" ht="15" customHeight="1" x14ac:dyDescent="0.2">
      <c r="B12" s="16" t="s">
        <v>20</v>
      </c>
      <c r="C12" s="33">
        <f>F12+G12</f>
        <v>91399</v>
      </c>
      <c r="D12" s="17">
        <v>10992</v>
      </c>
      <c r="E12" s="17">
        <v>63905</v>
      </c>
      <c r="F12" s="17">
        <f>D12+E12</f>
        <v>74897</v>
      </c>
      <c r="G12" s="17">
        <v>16502</v>
      </c>
      <c r="H12" s="31"/>
      <c r="I12" s="142"/>
      <c r="J12" s="143"/>
      <c r="K12" s="147"/>
      <c r="L12" s="151" t="s">
        <v>50</v>
      </c>
      <c r="M12" s="152"/>
      <c r="N12" s="123">
        <v>326305</v>
      </c>
      <c r="O12" s="123">
        <v>240383</v>
      </c>
      <c r="P12" s="125">
        <f>(O12/N12)-1</f>
        <v>-0.2633180613229954</v>
      </c>
      <c r="Q12" s="14"/>
      <c r="R12" s="122"/>
    </row>
    <row r="13" spans="2:18" s="10" customFormat="1" ht="15" customHeight="1" thickBot="1" x14ac:dyDescent="0.25">
      <c r="B13" s="16" t="s">
        <v>21</v>
      </c>
      <c r="C13" s="33"/>
      <c r="D13" s="17"/>
      <c r="E13" s="17"/>
      <c r="F13" s="17"/>
      <c r="G13" s="17"/>
      <c r="H13" s="31"/>
      <c r="I13" s="142"/>
      <c r="J13" s="143"/>
      <c r="K13" s="148"/>
      <c r="L13" s="153" t="s">
        <v>51</v>
      </c>
      <c r="M13" s="154"/>
      <c r="N13" s="124">
        <f>N12+N11</f>
        <v>340193</v>
      </c>
      <c r="O13" s="124">
        <f>O12+O11</f>
        <v>271197</v>
      </c>
      <c r="P13" s="126">
        <f>(O13/N13)-1</f>
        <v>-0.20281428483243336</v>
      </c>
      <c r="Q13" s="14"/>
    </row>
    <row r="14" spans="2:18" s="10" customFormat="1" ht="15" customHeight="1" thickBot="1" x14ac:dyDescent="0.25">
      <c r="B14" s="16" t="s">
        <v>22</v>
      </c>
      <c r="C14" s="33"/>
      <c r="D14" s="17"/>
      <c r="E14" s="17"/>
      <c r="F14" s="17"/>
      <c r="G14" s="17"/>
      <c r="H14" s="31"/>
      <c r="I14" s="142"/>
      <c r="J14" s="143"/>
      <c r="K14" s="155" t="s">
        <v>52</v>
      </c>
      <c r="L14" s="156"/>
      <c r="M14" s="156"/>
      <c r="N14" s="124">
        <v>59334</v>
      </c>
      <c r="O14" s="124">
        <v>66517</v>
      </c>
      <c r="P14" s="126">
        <f>(O14/N14)-1</f>
        <v>0.12106043752317386</v>
      </c>
      <c r="Q14" s="14"/>
      <c r="R14" s="122"/>
    </row>
    <row r="15" spans="2:18" s="10" customFormat="1" ht="15" customHeight="1" thickBot="1" x14ac:dyDescent="0.25">
      <c r="B15" s="16" t="s">
        <v>23</v>
      </c>
      <c r="C15" s="33"/>
      <c r="D15" s="17"/>
      <c r="E15" s="17"/>
      <c r="F15" s="17"/>
      <c r="G15" s="17"/>
      <c r="H15" s="31"/>
      <c r="I15" s="144"/>
      <c r="J15" s="145"/>
      <c r="K15" s="157" t="s">
        <v>2</v>
      </c>
      <c r="L15" s="158"/>
      <c r="M15" s="158"/>
      <c r="N15" s="36">
        <f>N13+N14</f>
        <v>399527</v>
      </c>
      <c r="O15" s="36">
        <f>O13+O14</f>
        <v>337714</v>
      </c>
      <c r="P15" s="37">
        <f>(O15/N15)-1</f>
        <v>-0.15471545102083217</v>
      </c>
      <c r="Q15" s="14"/>
    </row>
    <row r="16" spans="2:18" s="10" customFormat="1" ht="15" customHeight="1" x14ac:dyDescent="0.2">
      <c r="B16" s="16" t="s">
        <v>24</v>
      </c>
      <c r="C16" s="33"/>
      <c r="D16" s="17"/>
      <c r="E16" s="17"/>
      <c r="F16" s="17"/>
      <c r="G16" s="17"/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8" s="10" customFormat="1" ht="15" customHeight="1" x14ac:dyDescent="0.2">
      <c r="B17" s="16" t="s">
        <v>25</v>
      </c>
      <c r="C17" s="33"/>
      <c r="D17" s="17"/>
      <c r="E17" s="17"/>
      <c r="F17" s="17"/>
      <c r="G17" s="17"/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8" s="10" customFormat="1" ht="15" customHeight="1" x14ac:dyDescent="0.2">
      <c r="B18" s="16" t="s">
        <v>30</v>
      </c>
      <c r="C18" s="33"/>
      <c r="D18" s="17"/>
      <c r="E18" s="17"/>
      <c r="F18" s="17"/>
      <c r="G18" s="17"/>
      <c r="H18" s="31"/>
      <c r="I18" s="11"/>
      <c r="J18" s="11"/>
      <c r="K18" s="11"/>
      <c r="L18" s="11"/>
      <c r="M18" s="11"/>
      <c r="N18" s="38"/>
      <c r="O18" s="11"/>
      <c r="P18" s="11"/>
      <c r="Q18" s="14"/>
    </row>
    <row r="19" spans="2:18" s="10" customFormat="1" ht="15" customHeight="1" x14ac:dyDescent="0.2">
      <c r="B19" s="16" t="s">
        <v>27</v>
      </c>
      <c r="C19" s="33"/>
      <c r="D19" s="17"/>
      <c r="E19" s="17"/>
      <c r="F19" s="17"/>
      <c r="G19" s="17"/>
      <c r="H19" s="31"/>
      <c r="I19" s="11"/>
      <c r="J19" s="11"/>
      <c r="K19" s="11"/>
      <c r="L19" s="11"/>
      <c r="M19" s="11"/>
      <c r="N19" s="11"/>
      <c r="O19" s="38"/>
      <c r="P19" s="11"/>
      <c r="Q19" s="14"/>
    </row>
    <row r="20" spans="2:18" s="10" customFormat="1" ht="15" customHeight="1" x14ac:dyDescent="0.2">
      <c r="B20" s="16" t="s">
        <v>28</v>
      </c>
      <c r="C20" s="33"/>
      <c r="D20" s="17"/>
      <c r="E20" s="17"/>
      <c r="F20" s="17"/>
      <c r="G20" s="17"/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8" s="10" customFormat="1" ht="15" customHeight="1" thickBot="1" x14ac:dyDescent="0.25">
      <c r="B21" s="16" t="s">
        <v>29</v>
      </c>
      <c r="C21" s="33"/>
      <c r="D21" s="17"/>
      <c r="E21" s="17"/>
      <c r="F21" s="17"/>
      <c r="G21" s="17"/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8" s="10" customFormat="1" ht="15" customHeight="1" x14ac:dyDescent="0.2">
      <c r="B22" s="26" t="s">
        <v>2</v>
      </c>
      <c r="C22" s="39">
        <f>SUM(C10:C21)</f>
        <v>337714</v>
      </c>
      <c r="D22" s="40">
        <f>SUM(D10:D21)</f>
        <v>30814</v>
      </c>
      <c r="E22" s="41">
        <f>SUM(E10:E21)</f>
        <v>240383</v>
      </c>
      <c r="F22" s="42">
        <f>SUM(F10:F21)</f>
        <v>271197</v>
      </c>
      <c r="G22" s="39">
        <f>SUM(G10:G21)</f>
        <v>66517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8" s="10" customFormat="1" ht="15" customHeight="1" thickBot="1" x14ac:dyDescent="0.25">
      <c r="B23" s="43" t="s">
        <v>31</v>
      </c>
      <c r="C23" s="44">
        <f>SUM(F23+G23)</f>
        <v>1</v>
      </c>
      <c r="D23" s="45">
        <f>D22/F22</f>
        <v>0.11362220083555497</v>
      </c>
      <c r="E23" s="46">
        <f>E22/F22</f>
        <v>0.88637779916444503</v>
      </c>
      <c r="F23" s="47">
        <f>F22/C22</f>
        <v>0.80303748141918907</v>
      </c>
      <c r="G23" s="48">
        <f>G22/C22</f>
        <v>0.19696251858081099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8" s="10" customFormat="1" ht="15" customHeight="1" x14ac:dyDescent="0.2">
      <c r="B24" s="24"/>
      <c r="C24" s="17"/>
      <c r="D24" s="49"/>
      <c r="E24" s="49"/>
      <c r="F24" s="50"/>
      <c r="G24" s="50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8" s="10" customFormat="1" ht="15" customHeight="1" x14ac:dyDescent="0.2">
      <c r="B25" s="24"/>
      <c r="C25" s="17"/>
      <c r="D25" s="49"/>
      <c r="E25" s="49"/>
      <c r="F25" s="50"/>
      <c r="G25" s="50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8" s="10" customFormat="1" ht="15" customHeight="1" x14ac:dyDescent="0.2">
      <c r="B26" s="24"/>
      <c r="C26" s="17"/>
      <c r="D26" s="49"/>
      <c r="E26" s="49"/>
      <c r="F26" s="50"/>
      <c r="G26" s="50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8" s="10" customFormat="1" ht="13.5" customHeight="1" x14ac:dyDescent="0.2">
      <c r="C27" s="51"/>
      <c r="D27" s="51"/>
      <c r="E27" s="51"/>
      <c r="F27" s="51"/>
      <c r="Q27" s="14"/>
    </row>
    <row r="28" spans="2:18" s="10" customFormat="1" ht="13.5" customHeight="1" x14ac:dyDescent="0.2">
      <c r="B28" s="52" t="s">
        <v>53</v>
      </c>
      <c r="C28" s="51"/>
      <c r="D28" s="51"/>
      <c r="E28" s="51"/>
      <c r="F28" s="51"/>
      <c r="Q28" s="14"/>
    </row>
    <row r="29" spans="2:18" s="10" customFormat="1" ht="13.5" customHeight="1" x14ac:dyDescent="0.2">
      <c r="C29" s="51"/>
      <c r="D29" s="51"/>
      <c r="E29" s="51"/>
      <c r="F29" s="51"/>
      <c r="Q29" s="14"/>
      <c r="R29" s="9"/>
    </row>
    <row r="30" spans="2:18" s="9" customFormat="1" ht="18.75" customHeight="1" x14ac:dyDescent="0.25">
      <c r="B30" s="5" t="s">
        <v>54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  <c r="R30" s="10"/>
    </row>
    <row r="31" spans="2:18" s="10" customFormat="1" ht="4.5" customHeight="1" x14ac:dyDescent="0.2">
      <c r="C31" s="51"/>
      <c r="D31" s="51"/>
      <c r="E31" s="51"/>
      <c r="F31" s="51"/>
      <c r="Q31" s="14"/>
      <c r="R31" s="55"/>
    </row>
    <row r="32" spans="2:18" s="55" customFormat="1" ht="15" customHeight="1" thickBot="1" x14ac:dyDescent="0.25">
      <c r="B32" s="138" t="s">
        <v>55</v>
      </c>
      <c r="C32" s="138"/>
      <c r="D32" s="138"/>
      <c r="E32" s="138"/>
      <c r="F32" s="138"/>
      <c r="G32" s="138"/>
      <c r="H32" s="53"/>
      <c r="I32" s="54"/>
      <c r="J32" s="54"/>
    </row>
    <row r="33" spans="2:16" s="55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56</v>
      </c>
      <c r="F33" s="23" t="s">
        <v>2</v>
      </c>
      <c r="G33" s="56" t="s">
        <v>57</v>
      </c>
      <c r="H33" s="57"/>
    </row>
    <row r="34" spans="2:16" s="55" customFormat="1" ht="15" customHeight="1" x14ac:dyDescent="0.2">
      <c r="B34" s="16" t="s">
        <v>18</v>
      </c>
      <c r="C34" s="58">
        <v>6727</v>
      </c>
      <c r="D34" s="17">
        <v>1310</v>
      </c>
      <c r="E34" s="17">
        <v>1731</v>
      </c>
      <c r="F34" s="18">
        <f t="shared" ref="F34:F35" si="0">C34+D34+E34</f>
        <v>9768</v>
      </c>
      <c r="G34" s="59" t="s">
        <v>58</v>
      </c>
      <c r="H34" s="50"/>
    </row>
    <row r="35" spans="2:16" s="55" customFormat="1" ht="15" customHeight="1" x14ac:dyDescent="0.2">
      <c r="B35" s="16" t="s">
        <v>19</v>
      </c>
      <c r="C35" s="58">
        <v>7806</v>
      </c>
      <c r="D35" s="17">
        <v>1563</v>
      </c>
      <c r="E35" s="17">
        <v>685</v>
      </c>
      <c r="F35" s="18">
        <f t="shared" si="0"/>
        <v>10054</v>
      </c>
      <c r="G35" s="60">
        <f>+(F35-F34)/F34</f>
        <v>2.9279279279279279E-2</v>
      </c>
      <c r="H35" s="50"/>
    </row>
    <row r="36" spans="2:16" s="55" customFormat="1" ht="15" customHeight="1" x14ac:dyDescent="0.2">
      <c r="B36" s="16" t="s">
        <v>20</v>
      </c>
      <c r="C36" s="58">
        <v>8046</v>
      </c>
      <c r="D36" s="17">
        <v>1797</v>
      </c>
      <c r="E36" s="17">
        <v>1149</v>
      </c>
      <c r="F36" s="18">
        <f t="shared" ref="F36" si="1">C36+D36+E36</f>
        <v>10992</v>
      </c>
      <c r="G36" s="60">
        <f>+(F36-F35)/F35</f>
        <v>9.3296200517207079E-2</v>
      </c>
      <c r="H36" s="50"/>
    </row>
    <row r="37" spans="2:16" s="55" customFormat="1" ht="15" customHeight="1" x14ac:dyDescent="0.2">
      <c r="B37" s="16" t="s">
        <v>21</v>
      </c>
      <c r="C37" s="58"/>
      <c r="D37" s="17"/>
      <c r="E37" s="17"/>
      <c r="F37" s="18"/>
      <c r="G37" s="60"/>
      <c r="H37" s="50"/>
    </row>
    <row r="38" spans="2:16" s="55" customFormat="1" ht="15" customHeight="1" x14ac:dyDescent="0.2">
      <c r="B38" s="16" t="s">
        <v>22</v>
      </c>
      <c r="C38" s="58"/>
      <c r="D38" s="17"/>
      <c r="E38" s="17"/>
      <c r="F38" s="18"/>
      <c r="G38" s="60"/>
      <c r="H38" s="50"/>
    </row>
    <row r="39" spans="2:16" s="55" customFormat="1" ht="15" customHeight="1" x14ac:dyDescent="0.2">
      <c r="B39" s="16" t="s">
        <v>23</v>
      </c>
      <c r="C39" s="17"/>
      <c r="D39" s="17"/>
      <c r="E39" s="17"/>
      <c r="F39" s="18"/>
      <c r="G39" s="60"/>
      <c r="H39" s="50"/>
      <c r="O39" s="61" t="s">
        <v>16</v>
      </c>
      <c r="P39" s="61" t="s">
        <v>17</v>
      </c>
    </row>
    <row r="40" spans="2:16" s="55" customFormat="1" ht="15" customHeight="1" x14ac:dyDescent="0.2">
      <c r="B40" s="16" t="s">
        <v>24</v>
      </c>
      <c r="C40" s="17"/>
      <c r="D40" s="17"/>
      <c r="E40" s="17"/>
      <c r="F40" s="18"/>
      <c r="G40" s="60"/>
      <c r="H40" s="50"/>
      <c r="O40" s="130">
        <f>C47</f>
        <v>0.73275134679041998</v>
      </c>
      <c r="P40" s="130">
        <f>D47</f>
        <v>0.15</v>
      </c>
    </row>
    <row r="41" spans="2:16" s="55" customFormat="1" ht="15" customHeight="1" x14ac:dyDescent="0.2">
      <c r="B41" s="16" t="s">
        <v>25</v>
      </c>
      <c r="C41" s="17"/>
      <c r="D41" s="17"/>
      <c r="E41" s="17"/>
      <c r="F41" s="18"/>
      <c r="G41" s="60"/>
      <c r="H41" s="50"/>
      <c r="O41" s="130"/>
      <c r="P41" s="136"/>
    </row>
    <row r="42" spans="2:16" s="55" customFormat="1" ht="15" customHeight="1" x14ac:dyDescent="0.2">
      <c r="B42" s="16" t="s">
        <v>30</v>
      </c>
      <c r="C42" s="17"/>
      <c r="D42" s="17"/>
      <c r="E42" s="17"/>
      <c r="F42" s="18"/>
      <c r="G42" s="60"/>
      <c r="H42" s="50"/>
    </row>
    <row r="43" spans="2:16" s="55" customFormat="1" ht="15" customHeight="1" x14ac:dyDescent="0.2">
      <c r="B43" s="16" t="s">
        <v>27</v>
      </c>
      <c r="C43" s="17"/>
      <c r="D43" s="17"/>
      <c r="E43" s="17"/>
      <c r="F43" s="18"/>
      <c r="G43" s="60"/>
      <c r="H43" s="50"/>
    </row>
    <row r="44" spans="2:16" s="55" customFormat="1" ht="15" customHeight="1" x14ac:dyDescent="0.2">
      <c r="B44" s="16" t="s">
        <v>28</v>
      </c>
      <c r="C44" s="58"/>
      <c r="D44" s="17"/>
      <c r="E44" s="17"/>
      <c r="F44" s="18"/>
      <c r="G44" s="60"/>
      <c r="H44" s="62"/>
    </row>
    <row r="45" spans="2:16" s="55" customFormat="1" ht="15" customHeight="1" thickBot="1" x14ac:dyDescent="0.25">
      <c r="B45" s="16" t="s">
        <v>29</v>
      </c>
      <c r="C45" s="58"/>
      <c r="D45" s="17"/>
      <c r="E45" s="17"/>
      <c r="F45" s="18"/>
      <c r="G45" s="63"/>
    </row>
    <row r="46" spans="2:16" s="55" customFormat="1" ht="15" customHeight="1" thickTop="1" x14ac:dyDescent="0.2">
      <c r="B46" s="26" t="s">
        <v>2</v>
      </c>
      <c r="C46" s="39">
        <f>SUM(C34:C45)</f>
        <v>22579</v>
      </c>
      <c r="D46" s="39">
        <f>SUM(D34:D45)</f>
        <v>4670</v>
      </c>
      <c r="E46" s="39">
        <f>SUM(E34:E45)</f>
        <v>3565</v>
      </c>
      <c r="F46" s="39">
        <f>SUM(F34:F45)</f>
        <v>30814</v>
      </c>
      <c r="G46" s="64"/>
      <c r="H46" s="65"/>
      <c r="I46" s="65"/>
      <c r="J46" s="65"/>
      <c r="K46" s="65"/>
      <c r="L46" s="65"/>
    </row>
    <row r="47" spans="2:16" s="55" customFormat="1" ht="15" customHeight="1" x14ac:dyDescent="0.2">
      <c r="B47" s="43" t="s">
        <v>31</v>
      </c>
      <c r="C47" s="66">
        <f>+C46/F46</f>
        <v>0.73275134679041998</v>
      </c>
      <c r="D47" s="66">
        <v>0.15</v>
      </c>
      <c r="E47" s="66">
        <f>E46/F46</f>
        <v>0.11569416498993963</v>
      </c>
      <c r="F47" s="44">
        <f>F46/F46</f>
        <v>1</v>
      </c>
      <c r="G47" s="67"/>
      <c r="H47" s="57"/>
      <c r="I47" s="57"/>
      <c r="J47" s="57"/>
      <c r="K47" s="57"/>
      <c r="L47" s="57"/>
    </row>
    <row r="48" spans="2:16" s="55" customFormat="1" ht="8.25" customHeight="1" x14ac:dyDescent="0.2">
      <c r="B48" s="16"/>
      <c r="C48" s="68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5" customFormat="1" ht="15" customHeight="1" x14ac:dyDescent="0.2">
      <c r="B49" s="69" t="s">
        <v>59</v>
      </c>
      <c r="C49" s="69"/>
      <c r="D49" s="69"/>
      <c r="E49" s="69"/>
      <c r="F49" s="69"/>
      <c r="G49" s="17"/>
      <c r="H49" s="17"/>
      <c r="I49" s="17"/>
      <c r="J49" s="17"/>
      <c r="K49" s="18"/>
      <c r="L49" s="18"/>
    </row>
    <row r="50" spans="2:17" s="55" customFormat="1" ht="23.25" customHeight="1" x14ac:dyDescent="0.2">
      <c r="B50" s="127" t="s">
        <v>0</v>
      </c>
      <c r="C50" s="23" t="s">
        <v>60</v>
      </c>
      <c r="D50" s="23" t="s">
        <v>61</v>
      </c>
      <c r="E50" s="23" t="s">
        <v>32</v>
      </c>
      <c r="F50" s="23" t="s">
        <v>62</v>
      </c>
      <c r="G50" s="23" t="s">
        <v>63</v>
      </c>
      <c r="H50" s="23" t="s">
        <v>64</v>
      </c>
      <c r="I50" s="23" t="s">
        <v>65</v>
      </c>
      <c r="J50" s="127" t="s">
        <v>66</v>
      </c>
      <c r="K50" s="127" t="s">
        <v>2</v>
      </c>
      <c r="L50" s="57"/>
    </row>
    <row r="51" spans="2:17" s="55" customFormat="1" ht="13.5" customHeight="1" x14ac:dyDescent="0.2">
      <c r="B51" s="127"/>
      <c r="C51" s="70" t="s">
        <v>67</v>
      </c>
      <c r="D51" s="70" t="s">
        <v>68</v>
      </c>
      <c r="E51" s="70" t="s">
        <v>69</v>
      </c>
      <c r="F51" s="70" t="s">
        <v>70</v>
      </c>
      <c r="G51" s="70" t="s">
        <v>71</v>
      </c>
      <c r="H51" s="70" t="s">
        <v>72</v>
      </c>
      <c r="I51" s="70" t="s">
        <v>73</v>
      </c>
      <c r="J51" s="127"/>
      <c r="K51" s="127"/>
      <c r="L51" s="57"/>
    </row>
    <row r="52" spans="2:17" s="55" customFormat="1" ht="15" customHeight="1" x14ac:dyDescent="0.2">
      <c r="B52" s="16" t="s">
        <v>18</v>
      </c>
      <c r="C52" s="58">
        <v>0</v>
      </c>
      <c r="D52" s="17">
        <v>19</v>
      </c>
      <c r="E52" s="17">
        <v>48</v>
      </c>
      <c r="F52" s="17">
        <v>142</v>
      </c>
      <c r="G52" s="17">
        <v>1933</v>
      </c>
      <c r="H52" s="17">
        <v>5273</v>
      </c>
      <c r="I52" s="17">
        <v>352</v>
      </c>
      <c r="J52" s="17">
        <v>2001</v>
      </c>
      <c r="K52" s="18">
        <f t="shared" ref="K52:K54" si="2">SUM(C52:J52)</f>
        <v>9768</v>
      </c>
      <c r="L52" s="18"/>
    </row>
    <row r="53" spans="2:17" s="55" customFormat="1" ht="15" customHeight="1" x14ac:dyDescent="0.2">
      <c r="B53" s="16" t="s">
        <v>19</v>
      </c>
      <c r="C53" s="58">
        <v>0</v>
      </c>
      <c r="D53" s="17">
        <v>13</v>
      </c>
      <c r="E53" s="17">
        <v>50</v>
      </c>
      <c r="F53" s="17">
        <v>125</v>
      </c>
      <c r="G53" s="17">
        <v>2017</v>
      </c>
      <c r="H53" s="17">
        <v>5349</v>
      </c>
      <c r="I53" s="17">
        <v>355</v>
      </c>
      <c r="J53" s="17">
        <v>2145</v>
      </c>
      <c r="K53" s="18">
        <f t="shared" si="2"/>
        <v>10054</v>
      </c>
      <c r="L53" s="18"/>
    </row>
    <row r="54" spans="2:17" s="55" customFormat="1" ht="15" customHeight="1" x14ac:dyDescent="0.2">
      <c r="B54" s="16" t="s">
        <v>20</v>
      </c>
      <c r="C54" s="58">
        <v>0</v>
      </c>
      <c r="D54" s="17">
        <v>13</v>
      </c>
      <c r="E54" s="17">
        <v>58</v>
      </c>
      <c r="F54" s="17">
        <v>144</v>
      </c>
      <c r="G54" s="17">
        <v>2034</v>
      </c>
      <c r="H54" s="17">
        <v>6052</v>
      </c>
      <c r="I54" s="17">
        <v>388</v>
      </c>
      <c r="J54" s="17">
        <v>2303</v>
      </c>
      <c r="K54" s="18">
        <f t="shared" si="2"/>
        <v>10992</v>
      </c>
      <c r="L54" s="18"/>
    </row>
    <row r="55" spans="2:17" s="55" customFormat="1" ht="15" customHeight="1" x14ac:dyDescent="0.2">
      <c r="B55" s="16" t="s">
        <v>21</v>
      </c>
      <c r="C55" s="58"/>
      <c r="D55" s="17"/>
      <c r="E55" s="17"/>
      <c r="F55" s="17"/>
      <c r="G55" s="17"/>
      <c r="H55" s="17"/>
      <c r="I55" s="17"/>
      <c r="J55" s="17"/>
      <c r="K55" s="18"/>
      <c r="L55" s="18"/>
    </row>
    <row r="56" spans="2:17" s="55" customFormat="1" ht="15" customHeight="1" x14ac:dyDescent="0.2">
      <c r="B56" s="16" t="s">
        <v>22</v>
      </c>
      <c r="C56" s="58"/>
      <c r="D56" s="17"/>
      <c r="E56" s="17"/>
      <c r="F56" s="17"/>
      <c r="G56" s="17"/>
      <c r="H56" s="17"/>
      <c r="I56" s="17"/>
      <c r="J56" s="17"/>
      <c r="K56" s="18"/>
      <c r="L56" s="18"/>
    </row>
    <row r="57" spans="2:17" s="55" customFormat="1" ht="15" customHeight="1" x14ac:dyDescent="0.2">
      <c r="B57" s="16" t="s">
        <v>23</v>
      </c>
      <c r="C57" s="58"/>
      <c r="D57" s="17"/>
      <c r="E57" s="17"/>
      <c r="F57" s="17"/>
      <c r="G57" s="17"/>
      <c r="H57" s="17"/>
      <c r="I57" s="17"/>
      <c r="J57" s="17"/>
      <c r="K57" s="18"/>
      <c r="L57" s="18"/>
    </row>
    <row r="58" spans="2:17" s="55" customFormat="1" ht="15" customHeight="1" x14ac:dyDescent="0.2">
      <c r="B58" s="16" t="s">
        <v>24</v>
      </c>
      <c r="C58" s="58"/>
      <c r="D58" s="17"/>
      <c r="E58" s="17"/>
      <c r="F58" s="17"/>
      <c r="G58" s="17"/>
      <c r="H58" s="17"/>
      <c r="I58" s="17"/>
      <c r="J58" s="17"/>
      <c r="K58" s="18"/>
      <c r="L58" s="18"/>
    </row>
    <row r="59" spans="2:17" s="55" customFormat="1" ht="15" customHeight="1" x14ac:dyDescent="0.2">
      <c r="B59" s="16" t="s">
        <v>25</v>
      </c>
      <c r="C59" s="58"/>
      <c r="D59" s="17"/>
      <c r="E59" s="17"/>
      <c r="F59" s="17"/>
      <c r="G59" s="17"/>
      <c r="H59" s="17"/>
      <c r="I59" s="17"/>
      <c r="J59" s="17"/>
      <c r="K59" s="18"/>
      <c r="L59" s="18"/>
    </row>
    <row r="60" spans="2:17" s="55" customFormat="1" ht="15" customHeight="1" x14ac:dyDescent="0.2">
      <c r="B60" s="16" t="s">
        <v>30</v>
      </c>
      <c r="C60" s="58"/>
      <c r="D60" s="17"/>
      <c r="E60" s="17"/>
      <c r="F60" s="17"/>
      <c r="G60" s="17"/>
      <c r="H60" s="17"/>
      <c r="I60" s="17"/>
      <c r="J60" s="17"/>
      <c r="K60" s="18"/>
      <c r="L60" s="18"/>
    </row>
    <row r="61" spans="2:17" s="55" customFormat="1" ht="15" customHeight="1" x14ac:dyDescent="0.2">
      <c r="B61" s="16" t="s">
        <v>27</v>
      </c>
      <c r="C61" s="58"/>
      <c r="D61" s="17"/>
      <c r="E61" s="17"/>
      <c r="F61" s="17"/>
      <c r="G61" s="17"/>
      <c r="H61" s="17"/>
      <c r="I61" s="17"/>
      <c r="J61" s="17"/>
      <c r="K61" s="18"/>
      <c r="L61" s="18"/>
    </row>
    <row r="62" spans="2:17" s="55" customFormat="1" ht="15" customHeight="1" x14ac:dyDescent="0.2">
      <c r="B62" s="16" t="s">
        <v>28</v>
      </c>
      <c r="C62" s="58"/>
      <c r="D62" s="17"/>
      <c r="E62" s="17"/>
      <c r="F62" s="17"/>
      <c r="G62" s="17"/>
      <c r="H62" s="17"/>
      <c r="I62" s="17"/>
      <c r="J62" s="17"/>
      <c r="K62" s="18"/>
      <c r="L62" s="18"/>
    </row>
    <row r="63" spans="2:17" s="55" customFormat="1" ht="15" customHeight="1" x14ac:dyDescent="0.2">
      <c r="B63" s="16" t="s">
        <v>29</v>
      </c>
      <c r="C63" s="58"/>
      <c r="D63" s="17"/>
      <c r="E63" s="17"/>
      <c r="F63" s="17"/>
      <c r="G63" s="17"/>
      <c r="H63" s="17"/>
      <c r="I63" s="17"/>
      <c r="J63" s="17"/>
      <c r="K63" s="18"/>
      <c r="L63" s="18"/>
    </row>
    <row r="64" spans="2:17" s="55" customFormat="1" ht="15" customHeight="1" x14ac:dyDescent="0.2">
      <c r="B64" s="26" t="s">
        <v>2</v>
      </c>
      <c r="C64" s="39">
        <f t="shared" ref="C64:K64" si="3">SUM(C52:C63)</f>
        <v>0</v>
      </c>
      <c r="D64" s="39">
        <f t="shared" si="3"/>
        <v>45</v>
      </c>
      <c r="E64" s="39">
        <f t="shared" si="3"/>
        <v>156</v>
      </c>
      <c r="F64" s="39">
        <f t="shared" si="3"/>
        <v>411</v>
      </c>
      <c r="G64" s="39">
        <f t="shared" si="3"/>
        <v>5984</v>
      </c>
      <c r="H64" s="39">
        <f t="shared" si="3"/>
        <v>16674</v>
      </c>
      <c r="I64" s="39">
        <f t="shared" si="3"/>
        <v>1095</v>
      </c>
      <c r="J64" s="39">
        <f t="shared" si="3"/>
        <v>6449</v>
      </c>
      <c r="K64" s="39">
        <f t="shared" si="3"/>
        <v>30814</v>
      </c>
      <c r="L64" s="64"/>
      <c r="N64" s="71"/>
      <c r="O64" s="72"/>
      <c r="P64" s="20"/>
      <c r="Q64" s="21"/>
    </row>
    <row r="65" spans="2:18" s="55" customFormat="1" ht="15" customHeight="1" x14ac:dyDescent="0.2">
      <c r="B65" s="43" t="s">
        <v>31</v>
      </c>
      <c r="C65" s="73">
        <f>C64/$K$64</f>
        <v>0</v>
      </c>
      <c r="D65" s="73">
        <f t="shared" ref="D65:K65" si="4">D64/$K$64</f>
        <v>1.4603751541507107E-3</v>
      </c>
      <c r="E65" s="73">
        <f t="shared" si="4"/>
        <v>5.0626338677224637E-3</v>
      </c>
      <c r="F65" s="73">
        <f t="shared" si="4"/>
        <v>1.3338093074576491E-2</v>
      </c>
      <c r="G65" s="73">
        <f t="shared" si="4"/>
        <v>0.19419744272084116</v>
      </c>
      <c r="H65" s="73">
        <f t="shared" si="4"/>
        <v>0.54111767378464337</v>
      </c>
      <c r="I65" s="73">
        <f t="shared" si="4"/>
        <v>3.5535795417667292E-2</v>
      </c>
      <c r="J65" s="73">
        <f t="shared" si="4"/>
        <v>0.20928798598039852</v>
      </c>
      <c r="K65" s="73">
        <f t="shared" si="4"/>
        <v>1</v>
      </c>
      <c r="L65" s="49"/>
      <c r="N65" s="71"/>
      <c r="O65" s="72"/>
      <c r="P65" s="20"/>
      <c r="Q65" s="21"/>
    </row>
    <row r="66" spans="2:18" s="55" customFormat="1" ht="9" customHeight="1" x14ac:dyDescent="0.2">
      <c r="C66" s="74"/>
      <c r="D66" s="74"/>
      <c r="E66" s="74"/>
      <c r="F66" s="74"/>
      <c r="N66" s="71"/>
      <c r="O66" s="72"/>
      <c r="P66" s="20"/>
      <c r="Q66" s="21"/>
    </row>
    <row r="67" spans="2:18" s="55" customFormat="1" ht="15" customHeight="1" x14ac:dyDescent="0.2">
      <c r="B67" s="69" t="s">
        <v>74</v>
      </c>
      <c r="C67" s="69"/>
      <c r="D67" s="69"/>
      <c r="E67" s="69"/>
      <c r="F67" s="69"/>
      <c r="N67" s="71"/>
      <c r="O67" s="72"/>
      <c r="P67" s="20"/>
      <c r="Q67" s="21"/>
    </row>
    <row r="68" spans="2:18" s="55" customFormat="1" ht="15" customHeight="1" x14ac:dyDescent="0.2">
      <c r="B68" s="127" t="s">
        <v>75</v>
      </c>
      <c r="C68" s="127"/>
      <c r="D68" s="23" t="s">
        <v>76</v>
      </c>
      <c r="E68" s="23" t="s">
        <v>15</v>
      </c>
      <c r="O68" s="72"/>
      <c r="P68" s="20"/>
      <c r="Q68" s="21"/>
    </row>
    <row r="69" spans="2:18" s="55" customFormat="1" ht="15" customHeight="1" x14ac:dyDescent="0.25">
      <c r="B69" s="16" t="s">
        <v>77</v>
      </c>
      <c r="C69" s="58"/>
      <c r="D69" s="17">
        <v>13016</v>
      </c>
      <c r="E69" s="67">
        <f t="shared" ref="E69:E74" si="5">D69/$D$75</f>
        <v>0.42240540014279226</v>
      </c>
      <c r="F69" s="75"/>
      <c r="G69" s="76"/>
      <c r="N69" s="71"/>
      <c r="O69" s="77"/>
      <c r="P69" s="20"/>
      <c r="Q69" s="21"/>
    </row>
    <row r="70" spans="2:18" s="55" customFormat="1" ht="15" customHeight="1" x14ac:dyDescent="0.25">
      <c r="B70" s="16" t="s">
        <v>78</v>
      </c>
      <c r="C70" s="33"/>
      <c r="D70" s="17">
        <v>5118</v>
      </c>
      <c r="E70" s="67">
        <f t="shared" si="5"/>
        <v>0.16609333419874084</v>
      </c>
      <c r="F70" s="75"/>
      <c r="G70" s="76"/>
      <c r="N70" s="71"/>
      <c r="O70" s="77"/>
      <c r="P70" s="20"/>
      <c r="Q70" s="21"/>
    </row>
    <row r="71" spans="2:18" s="55" customFormat="1" ht="15" customHeight="1" x14ac:dyDescent="0.25">
      <c r="B71" s="16" t="s">
        <v>79</v>
      </c>
      <c r="C71" s="33"/>
      <c r="D71" s="17">
        <v>3325</v>
      </c>
      <c r="E71" s="67">
        <f t="shared" si="5"/>
        <v>0.10790549750113584</v>
      </c>
      <c r="F71" s="75"/>
      <c r="G71" s="76"/>
      <c r="N71" s="71"/>
      <c r="O71" s="77"/>
      <c r="P71" s="20"/>
      <c r="Q71" s="21"/>
    </row>
    <row r="72" spans="2:18" s="55" customFormat="1" ht="15" customHeight="1" x14ac:dyDescent="0.25">
      <c r="B72" s="16" t="s">
        <v>80</v>
      </c>
      <c r="C72" s="33"/>
      <c r="D72" s="17">
        <v>5298</v>
      </c>
      <c r="E72" s="67">
        <f t="shared" si="5"/>
        <v>0.17193483481534366</v>
      </c>
      <c r="F72" s="75"/>
      <c r="G72" s="76"/>
      <c r="N72" s="71"/>
      <c r="O72" s="77"/>
      <c r="P72" s="20"/>
      <c r="Q72" s="21"/>
    </row>
    <row r="73" spans="2:18" s="55" customFormat="1" ht="15" customHeight="1" x14ac:dyDescent="0.25">
      <c r="B73" s="16" t="s">
        <v>81</v>
      </c>
      <c r="C73" s="33"/>
      <c r="D73" s="17">
        <v>3845</v>
      </c>
      <c r="E73" s="67">
        <f t="shared" si="5"/>
        <v>0.1247809437268774</v>
      </c>
      <c r="F73" s="75"/>
      <c r="G73" s="76"/>
      <c r="N73" s="71"/>
      <c r="O73" s="77"/>
      <c r="P73" s="78"/>
      <c r="Q73" s="21"/>
    </row>
    <row r="74" spans="2:18" s="55" customFormat="1" ht="15" customHeight="1" x14ac:dyDescent="0.25">
      <c r="B74" s="16" t="s">
        <v>82</v>
      </c>
      <c r="C74" s="33"/>
      <c r="D74" s="17">
        <v>212</v>
      </c>
      <c r="E74" s="67">
        <f t="shared" si="5"/>
        <v>6.8799896151100146E-3</v>
      </c>
      <c r="F74" s="75"/>
      <c r="G74" s="76"/>
      <c r="N74" s="71"/>
      <c r="O74" s="77"/>
      <c r="P74" s="79"/>
    </row>
    <row r="75" spans="2:18" s="55" customFormat="1" ht="12.75" x14ac:dyDescent="0.2">
      <c r="B75" s="139" t="s">
        <v>2</v>
      </c>
      <c r="C75" s="139"/>
      <c r="D75" s="39">
        <f>SUM(D69:D74)</f>
        <v>30814</v>
      </c>
      <c r="E75" s="80">
        <f>SUM(E69:E74)</f>
        <v>1</v>
      </c>
      <c r="N75" s="79"/>
      <c r="O75" s="79"/>
      <c r="P75" s="79"/>
      <c r="R75" s="81"/>
    </row>
    <row r="76" spans="2:18" s="81" customFormat="1" ht="4.5" customHeight="1" x14ac:dyDescent="0.2">
      <c r="C76" s="82"/>
      <c r="D76" s="82"/>
      <c r="E76" s="82"/>
      <c r="F76" s="82"/>
      <c r="R76" s="55"/>
    </row>
    <row r="77" spans="2:18" s="55" customFormat="1" ht="18" customHeight="1" x14ac:dyDescent="0.25">
      <c r="B77" s="5" t="s">
        <v>83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8" s="55" customFormat="1" ht="5.25" customHeight="1" x14ac:dyDescent="0.2">
      <c r="B78" s="10"/>
      <c r="C78" s="51"/>
      <c r="D78" s="51"/>
      <c r="E78" s="51"/>
      <c r="F78" s="51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8" s="55" customFormat="1" ht="27.75" customHeight="1" thickBot="1" x14ac:dyDescent="0.25">
      <c r="B79" s="138" t="s">
        <v>84</v>
      </c>
      <c r="C79" s="138"/>
      <c r="D79" s="138"/>
      <c r="E79" s="138"/>
      <c r="F79" s="138"/>
      <c r="G79" s="53"/>
      <c r="H79" s="53"/>
      <c r="I79" s="54"/>
      <c r="J79" s="54"/>
    </row>
    <row r="80" spans="2:18" s="55" customFormat="1" ht="15" customHeight="1" thickTop="1" x14ac:dyDescent="0.2">
      <c r="B80" s="23" t="s">
        <v>0</v>
      </c>
      <c r="C80" s="23" t="s">
        <v>16</v>
      </c>
      <c r="D80" s="23" t="s">
        <v>17</v>
      </c>
      <c r="E80" s="23" t="s">
        <v>2</v>
      </c>
      <c r="F80" s="56" t="s">
        <v>57</v>
      </c>
      <c r="G80" s="57"/>
      <c r="H80" s="57"/>
    </row>
    <row r="81" spans="2:16" s="55" customFormat="1" ht="15" customHeight="1" x14ac:dyDescent="0.2">
      <c r="B81" s="16" t="s">
        <v>18</v>
      </c>
      <c r="C81" s="58">
        <v>7771</v>
      </c>
      <c r="D81" s="17">
        <v>1997</v>
      </c>
      <c r="E81" s="18">
        <f t="shared" ref="E81:E82" si="6">C81+D81</f>
        <v>9768</v>
      </c>
      <c r="F81" s="59" t="s">
        <v>58</v>
      </c>
      <c r="G81" s="18"/>
      <c r="H81" s="50"/>
    </row>
    <row r="82" spans="2:16" s="55" customFormat="1" ht="15" customHeight="1" x14ac:dyDescent="0.2">
      <c r="B82" s="16" t="s">
        <v>19</v>
      </c>
      <c r="C82" s="58">
        <v>7946</v>
      </c>
      <c r="D82" s="17">
        <v>2108</v>
      </c>
      <c r="E82" s="18">
        <f t="shared" si="6"/>
        <v>10054</v>
      </c>
      <c r="F82" s="60">
        <f>+(E82-E81)/E81</f>
        <v>2.9279279279279279E-2</v>
      </c>
      <c r="G82" s="18"/>
      <c r="H82" s="50"/>
    </row>
    <row r="83" spans="2:16" s="55" customFormat="1" ht="15" customHeight="1" x14ac:dyDescent="0.2">
      <c r="B83" s="16" t="s">
        <v>20</v>
      </c>
      <c r="C83" s="58">
        <v>8541</v>
      </c>
      <c r="D83" s="17">
        <v>2451</v>
      </c>
      <c r="E83" s="18">
        <f t="shared" ref="E83" si="7">C83+D83</f>
        <v>10992</v>
      </c>
      <c r="F83" s="60">
        <f>+(E83-E82)/E82</f>
        <v>9.3296200517207079E-2</v>
      </c>
      <c r="G83" s="18"/>
      <c r="H83" s="50"/>
    </row>
    <row r="84" spans="2:16" s="55" customFormat="1" ht="15" customHeight="1" x14ac:dyDescent="0.2">
      <c r="B84" s="16" t="s">
        <v>21</v>
      </c>
      <c r="C84" s="58"/>
      <c r="D84" s="17"/>
      <c r="E84" s="18"/>
      <c r="F84" s="60"/>
      <c r="G84" s="18"/>
      <c r="H84" s="50"/>
    </row>
    <row r="85" spans="2:16" s="55" customFormat="1" ht="15" customHeight="1" x14ac:dyDescent="0.2">
      <c r="B85" s="16" t="s">
        <v>22</v>
      </c>
      <c r="C85" s="58"/>
      <c r="D85" s="17"/>
      <c r="E85" s="18"/>
      <c r="F85" s="60"/>
      <c r="G85" s="18"/>
      <c r="H85" s="50"/>
    </row>
    <row r="86" spans="2:16" s="55" customFormat="1" ht="15" customHeight="1" x14ac:dyDescent="0.2">
      <c r="B86" s="16" t="s">
        <v>23</v>
      </c>
      <c r="C86" s="17"/>
      <c r="D86" s="58"/>
      <c r="E86" s="18"/>
      <c r="F86" s="60"/>
      <c r="G86" s="18"/>
      <c r="H86" s="50"/>
      <c r="O86" s="61" t="s">
        <v>16</v>
      </c>
      <c r="P86" s="61" t="s">
        <v>17</v>
      </c>
    </row>
    <row r="87" spans="2:16" s="55" customFormat="1" ht="15" customHeight="1" x14ac:dyDescent="0.2">
      <c r="B87" s="16" t="s">
        <v>24</v>
      </c>
      <c r="C87" s="17"/>
      <c r="D87" s="58"/>
      <c r="E87" s="18"/>
      <c r="F87" s="60"/>
      <c r="G87" s="18"/>
      <c r="H87" s="50"/>
      <c r="O87" s="130">
        <f>C94</f>
        <v>0.78723956643084314</v>
      </c>
      <c r="P87" s="130">
        <f>D94</f>
        <v>0.21276043356915689</v>
      </c>
    </row>
    <row r="88" spans="2:16" s="55" customFormat="1" ht="15" customHeight="1" x14ac:dyDescent="0.2">
      <c r="B88" s="16" t="s">
        <v>25</v>
      </c>
      <c r="C88" s="58"/>
      <c r="D88" s="17"/>
      <c r="E88" s="18"/>
      <c r="F88" s="60"/>
      <c r="G88" s="18"/>
      <c r="H88" s="50"/>
      <c r="O88" s="130"/>
      <c r="P88" s="136"/>
    </row>
    <row r="89" spans="2:16" s="55" customFormat="1" ht="15" customHeight="1" x14ac:dyDescent="0.2">
      <c r="B89" s="16" t="s">
        <v>30</v>
      </c>
      <c r="C89" s="58"/>
      <c r="D89" s="17"/>
      <c r="E89" s="18"/>
      <c r="F89" s="60"/>
      <c r="G89" s="18"/>
      <c r="H89" s="50"/>
    </row>
    <row r="90" spans="2:16" s="55" customFormat="1" ht="15" customHeight="1" x14ac:dyDescent="0.2">
      <c r="B90" s="16" t="s">
        <v>27</v>
      </c>
      <c r="C90" s="58"/>
      <c r="D90" s="17"/>
      <c r="E90" s="18"/>
      <c r="F90" s="60"/>
      <c r="G90" s="18"/>
      <c r="H90" s="50"/>
    </row>
    <row r="91" spans="2:16" s="55" customFormat="1" ht="15" customHeight="1" x14ac:dyDescent="0.2">
      <c r="B91" s="16" t="s">
        <v>28</v>
      </c>
      <c r="C91" s="58"/>
      <c r="D91" s="17"/>
      <c r="E91" s="18"/>
      <c r="F91" s="60"/>
      <c r="G91" s="64"/>
      <c r="H91" s="62"/>
    </row>
    <row r="92" spans="2:16" s="55" customFormat="1" ht="15" customHeight="1" thickBot="1" x14ac:dyDescent="0.25">
      <c r="B92" s="16" t="s">
        <v>29</v>
      </c>
      <c r="C92" s="58"/>
      <c r="D92" s="17"/>
      <c r="E92" s="18"/>
      <c r="F92" s="63"/>
    </row>
    <row r="93" spans="2:16" s="55" customFormat="1" ht="15" customHeight="1" thickTop="1" x14ac:dyDescent="0.2">
      <c r="B93" s="26" t="s">
        <v>2</v>
      </c>
      <c r="C93" s="39">
        <f>SUM(C81:C92)</f>
        <v>24258</v>
      </c>
      <c r="D93" s="39">
        <f>SUM(D81:D92)</f>
        <v>6556</v>
      </c>
      <c r="E93" s="39">
        <f>SUM(E81:E92)</f>
        <v>30814</v>
      </c>
      <c r="F93" s="64"/>
      <c r="G93" s="83"/>
      <c r="H93" s="65"/>
      <c r="I93" s="65"/>
      <c r="J93" s="65"/>
      <c r="K93" s="65"/>
      <c r="L93" s="65"/>
    </row>
    <row r="94" spans="2:16" s="55" customFormat="1" ht="15" customHeight="1" x14ac:dyDescent="0.2">
      <c r="B94" s="43" t="s">
        <v>31</v>
      </c>
      <c r="C94" s="44">
        <f>C93/E93</f>
        <v>0.78723956643084314</v>
      </c>
      <c r="D94" s="44">
        <f>D93/E93</f>
        <v>0.21276043356915689</v>
      </c>
      <c r="E94" s="44">
        <f>E93/E93</f>
        <v>1</v>
      </c>
      <c r="F94" s="67"/>
      <c r="G94" s="57"/>
      <c r="H94" s="57"/>
      <c r="I94" s="57"/>
      <c r="J94" s="57"/>
      <c r="K94" s="57"/>
      <c r="L94" s="57"/>
    </row>
    <row r="95" spans="2:16" s="55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5" customFormat="1" ht="15" customHeight="1" x14ac:dyDescent="0.2">
      <c r="B96" s="69" t="s">
        <v>85</v>
      </c>
      <c r="C96" s="69"/>
      <c r="D96" s="69"/>
      <c r="E96" s="69"/>
      <c r="F96" s="69"/>
      <c r="G96" s="17"/>
      <c r="H96" s="17"/>
      <c r="I96" s="17"/>
      <c r="J96" s="17"/>
      <c r="K96" s="18"/>
      <c r="L96" s="18"/>
    </row>
    <row r="97" spans="2:16" s="55" customFormat="1" ht="24" customHeight="1" x14ac:dyDescent="0.2">
      <c r="B97" s="127" t="s">
        <v>0</v>
      </c>
      <c r="C97" s="23" t="s">
        <v>60</v>
      </c>
      <c r="D97" s="23" t="s">
        <v>61</v>
      </c>
      <c r="E97" s="23" t="s">
        <v>32</v>
      </c>
      <c r="F97" s="23" t="s">
        <v>62</v>
      </c>
      <c r="G97" s="23" t="s">
        <v>63</v>
      </c>
      <c r="H97" s="23" t="s">
        <v>64</v>
      </c>
      <c r="I97" s="23" t="s">
        <v>65</v>
      </c>
      <c r="J97" s="127" t="s">
        <v>66</v>
      </c>
      <c r="K97" s="127" t="s">
        <v>2</v>
      </c>
      <c r="L97" s="57"/>
    </row>
    <row r="98" spans="2:16" s="55" customFormat="1" ht="12" customHeight="1" x14ac:dyDescent="0.2">
      <c r="B98" s="127"/>
      <c r="C98" s="70" t="s">
        <v>67</v>
      </c>
      <c r="D98" s="70" t="s">
        <v>68</v>
      </c>
      <c r="E98" s="70" t="s">
        <v>69</v>
      </c>
      <c r="F98" s="70" t="s">
        <v>70</v>
      </c>
      <c r="G98" s="70" t="s">
        <v>71</v>
      </c>
      <c r="H98" s="70" t="s">
        <v>72</v>
      </c>
      <c r="I98" s="70" t="s">
        <v>73</v>
      </c>
      <c r="J98" s="127"/>
      <c r="K98" s="127"/>
      <c r="L98" s="57"/>
    </row>
    <row r="99" spans="2:16" s="55" customFormat="1" ht="15" customHeight="1" x14ac:dyDescent="0.2">
      <c r="B99" s="16" t="s">
        <v>18</v>
      </c>
      <c r="C99" s="58">
        <v>1042</v>
      </c>
      <c r="D99" s="17">
        <v>1184</v>
      </c>
      <c r="E99" s="17">
        <v>626</v>
      </c>
      <c r="F99" s="17">
        <v>482</v>
      </c>
      <c r="G99" s="17">
        <v>2050</v>
      </c>
      <c r="H99" s="17">
        <v>3732</v>
      </c>
      <c r="I99" s="17">
        <v>498</v>
      </c>
      <c r="J99" s="17">
        <v>154</v>
      </c>
      <c r="K99" s="18">
        <f t="shared" ref="K99:K101" si="8">SUM(C99:J99)</f>
        <v>9768</v>
      </c>
      <c r="L99" s="18"/>
    </row>
    <row r="100" spans="2:16" s="55" customFormat="1" ht="15" customHeight="1" x14ac:dyDescent="0.2">
      <c r="B100" s="16" t="s">
        <v>19</v>
      </c>
      <c r="C100" s="58">
        <v>1102</v>
      </c>
      <c r="D100" s="17">
        <v>1191</v>
      </c>
      <c r="E100" s="17">
        <v>669</v>
      </c>
      <c r="F100" s="17">
        <v>584</v>
      </c>
      <c r="G100" s="17">
        <v>2067</v>
      </c>
      <c r="H100" s="17">
        <v>3759</v>
      </c>
      <c r="I100" s="17">
        <v>554</v>
      </c>
      <c r="J100" s="17">
        <v>128</v>
      </c>
      <c r="K100" s="18">
        <f t="shared" si="8"/>
        <v>10054</v>
      </c>
      <c r="L100" s="18"/>
    </row>
    <row r="101" spans="2:16" s="55" customFormat="1" ht="15" customHeight="1" x14ac:dyDescent="0.2">
      <c r="B101" s="16" t="s">
        <v>20</v>
      </c>
      <c r="C101" s="58">
        <v>1125</v>
      </c>
      <c r="D101" s="17">
        <v>1446</v>
      </c>
      <c r="E101" s="17">
        <v>804</v>
      </c>
      <c r="F101" s="17">
        <v>624</v>
      </c>
      <c r="G101" s="17">
        <v>2165</v>
      </c>
      <c r="H101" s="17">
        <v>4106</v>
      </c>
      <c r="I101" s="17">
        <v>575</v>
      </c>
      <c r="J101" s="17">
        <v>147</v>
      </c>
      <c r="K101" s="18">
        <f t="shared" si="8"/>
        <v>10992</v>
      </c>
      <c r="L101" s="18"/>
    </row>
    <row r="102" spans="2:16" s="55" customFormat="1" ht="15" customHeight="1" x14ac:dyDescent="0.2">
      <c r="B102" s="16" t="s">
        <v>21</v>
      </c>
      <c r="C102" s="58"/>
      <c r="D102" s="17"/>
      <c r="E102" s="17"/>
      <c r="F102" s="17"/>
      <c r="G102" s="17"/>
      <c r="H102" s="17"/>
      <c r="I102" s="17"/>
      <c r="J102" s="17"/>
      <c r="K102" s="18"/>
      <c r="L102" s="18"/>
    </row>
    <row r="103" spans="2:16" s="55" customFormat="1" ht="15" customHeight="1" x14ac:dyDescent="0.2">
      <c r="B103" s="16" t="s">
        <v>22</v>
      </c>
      <c r="C103" s="58"/>
      <c r="D103" s="17"/>
      <c r="E103" s="17"/>
      <c r="F103" s="17"/>
      <c r="G103" s="17"/>
      <c r="H103" s="17"/>
      <c r="I103" s="17"/>
      <c r="J103" s="17"/>
      <c r="K103" s="18"/>
      <c r="L103" s="18"/>
    </row>
    <row r="104" spans="2:16" s="55" customFormat="1" ht="15" customHeight="1" x14ac:dyDescent="0.2">
      <c r="B104" s="16" t="s">
        <v>23</v>
      </c>
      <c r="C104" s="58"/>
      <c r="D104" s="17"/>
      <c r="E104" s="17"/>
      <c r="F104" s="17"/>
      <c r="G104" s="17"/>
      <c r="H104" s="17"/>
      <c r="I104" s="17"/>
      <c r="J104" s="17"/>
      <c r="K104" s="18"/>
      <c r="L104" s="18"/>
    </row>
    <row r="105" spans="2:16" s="55" customFormat="1" ht="15" customHeight="1" x14ac:dyDescent="0.2">
      <c r="B105" s="16" t="s">
        <v>24</v>
      </c>
      <c r="C105" s="58"/>
      <c r="D105" s="17"/>
      <c r="E105" s="17"/>
      <c r="F105" s="17"/>
      <c r="G105" s="17"/>
      <c r="H105" s="17"/>
      <c r="I105" s="17"/>
      <c r="J105" s="17"/>
      <c r="K105" s="18"/>
      <c r="L105" s="18"/>
    </row>
    <row r="106" spans="2:16" s="55" customFormat="1" ht="15" customHeight="1" x14ac:dyDescent="0.2">
      <c r="B106" s="16" t="s">
        <v>25</v>
      </c>
      <c r="C106" s="58"/>
      <c r="D106" s="17"/>
      <c r="E106" s="17"/>
      <c r="F106" s="17"/>
      <c r="G106" s="17"/>
      <c r="H106" s="17"/>
      <c r="I106" s="17"/>
      <c r="J106" s="17"/>
      <c r="K106" s="18"/>
      <c r="L106" s="18"/>
    </row>
    <row r="107" spans="2:16" s="55" customFormat="1" ht="15" customHeight="1" x14ac:dyDescent="0.2">
      <c r="B107" s="16" t="s">
        <v>30</v>
      </c>
      <c r="C107" s="58"/>
      <c r="D107" s="17"/>
      <c r="E107" s="17"/>
      <c r="F107" s="17"/>
      <c r="G107" s="17"/>
      <c r="H107" s="17"/>
      <c r="I107" s="17"/>
      <c r="J107" s="17"/>
      <c r="K107" s="18"/>
      <c r="L107" s="18"/>
    </row>
    <row r="108" spans="2:16" s="55" customFormat="1" ht="15" customHeight="1" x14ac:dyDescent="0.2">
      <c r="B108" s="16" t="s">
        <v>27</v>
      </c>
      <c r="C108" s="58"/>
      <c r="D108" s="17"/>
      <c r="E108" s="17"/>
      <c r="F108" s="17"/>
      <c r="G108" s="17"/>
      <c r="H108" s="17"/>
      <c r="I108" s="17"/>
      <c r="J108" s="17"/>
      <c r="K108" s="18"/>
      <c r="L108" s="18"/>
    </row>
    <row r="109" spans="2:16" s="55" customFormat="1" ht="15" customHeight="1" x14ac:dyDescent="0.2">
      <c r="B109" s="16" t="s">
        <v>28</v>
      </c>
      <c r="C109" s="58"/>
      <c r="D109" s="17"/>
      <c r="E109" s="17"/>
      <c r="F109" s="17"/>
      <c r="G109" s="17"/>
      <c r="H109" s="17"/>
      <c r="I109" s="17"/>
      <c r="J109" s="17"/>
      <c r="K109" s="18"/>
      <c r="L109" s="18"/>
    </row>
    <row r="110" spans="2:16" s="55" customFormat="1" ht="15" customHeight="1" x14ac:dyDescent="0.2">
      <c r="B110" s="16" t="s">
        <v>29</v>
      </c>
      <c r="C110" s="58"/>
      <c r="D110" s="17"/>
      <c r="E110" s="17"/>
      <c r="F110" s="17"/>
      <c r="G110" s="17"/>
      <c r="H110" s="17"/>
      <c r="I110" s="17"/>
      <c r="J110" s="17"/>
      <c r="K110" s="18"/>
      <c r="L110" s="18"/>
    </row>
    <row r="111" spans="2:16" s="55" customFormat="1" ht="15" customHeight="1" x14ac:dyDescent="0.2">
      <c r="B111" s="26" t="s">
        <v>2</v>
      </c>
      <c r="C111" s="39">
        <f t="shared" ref="C111:K111" si="9">SUM(C99:C110)</f>
        <v>3269</v>
      </c>
      <c r="D111" s="39">
        <f t="shared" si="9"/>
        <v>3821</v>
      </c>
      <c r="E111" s="39">
        <f t="shared" si="9"/>
        <v>2099</v>
      </c>
      <c r="F111" s="39">
        <f t="shared" si="9"/>
        <v>1690</v>
      </c>
      <c r="G111" s="39">
        <f t="shared" si="9"/>
        <v>6282</v>
      </c>
      <c r="H111" s="39">
        <f t="shared" si="9"/>
        <v>11597</v>
      </c>
      <c r="I111" s="39">
        <f t="shared" si="9"/>
        <v>1627</v>
      </c>
      <c r="J111" s="39">
        <f t="shared" si="9"/>
        <v>429</v>
      </c>
      <c r="K111" s="39">
        <f t="shared" si="9"/>
        <v>30814</v>
      </c>
      <c r="L111" s="64"/>
      <c r="N111" s="71"/>
      <c r="O111" s="72"/>
      <c r="P111" s="20"/>
    </row>
    <row r="112" spans="2:16" s="55" customFormat="1" ht="15" customHeight="1" x14ac:dyDescent="0.2">
      <c r="B112" s="43" t="s">
        <v>31</v>
      </c>
      <c r="C112" s="73">
        <f t="shared" ref="C112:K112" si="10">C111/$K$64</f>
        <v>0.1060881417537483</v>
      </c>
      <c r="D112" s="73">
        <f t="shared" si="10"/>
        <v>0.12400207697799702</v>
      </c>
      <c r="E112" s="73">
        <f t="shared" si="10"/>
        <v>6.8118387745829817E-2</v>
      </c>
      <c r="F112" s="73">
        <f t="shared" si="10"/>
        <v>5.4845200233660026E-2</v>
      </c>
      <c r="G112" s="73">
        <f t="shared" si="10"/>
        <v>0.20386837151943921</v>
      </c>
      <c r="H112" s="73">
        <f t="shared" si="10"/>
        <v>0.37635490361523982</v>
      </c>
      <c r="I112" s="73">
        <f t="shared" si="10"/>
        <v>5.2800675017849033E-2</v>
      </c>
      <c r="J112" s="73">
        <f t="shared" si="10"/>
        <v>1.3922243136236776E-2</v>
      </c>
      <c r="K112" s="73">
        <f t="shared" si="10"/>
        <v>1</v>
      </c>
      <c r="L112" s="49"/>
      <c r="N112" s="71"/>
      <c r="O112" s="72"/>
      <c r="P112" s="20"/>
    </row>
    <row r="113" spans="2:18" s="55" customFormat="1" ht="15" customHeight="1" x14ac:dyDescent="0.2">
      <c r="B113" s="24"/>
      <c r="C113" s="84"/>
      <c r="D113" s="84"/>
      <c r="E113" s="50"/>
      <c r="F113" s="50"/>
      <c r="G113" s="50"/>
      <c r="H113" s="50"/>
    </row>
    <row r="114" spans="2:18" s="55" customFormat="1" ht="15" customHeight="1" x14ac:dyDescent="0.2">
      <c r="B114" s="69" t="s">
        <v>86</v>
      </c>
      <c r="C114" s="84"/>
      <c r="D114" s="84"/>
      <c r="E114" s="50"/>
      <c r="F114" s="50"/>
      <c r="G114" s="50"/>
      <c r="H114" s="50"/>
    </row>
    <row r="115" spans="2:18" s="55" customFormat="1" ht="15" customHeight="1" x14ac:dyDescent="0.2">
      <c r="B115" s="23" t="s">
        <v>87</v>
      </c>
      <c r="C115" s="23" t="s">
        <v>18</v>
      </c>
      <c r="D115" s="23" t="s">
        <v>19</v>
      </c>
      <c r="E115" s="23" t="s">
        <v>20</v>
      </c>
      <c r="F115" s="23" t="s">
        <v>21</v>
      </c>
      <c r="G115" s="23" t="s">
        <v>22</v>
      </c>
      <c r="H115" s="23" t="s">
        <v>23</v>
      </c>
      <c r="I115" s="23" t="s">
        <v>24</v>
      </c>
      <c r="J115" s="23" t="s">
        <v>25</v>
      </c>
      <c r="K115" s="23" t="s">
        <v>30</v>
      </c>
      <c r="L115" s="23" t="s">
        <v>27</v>
      </c>
      <c r="M115" s="23" t="s">
        <v>28</v>
      </c>
      <c r="N115" s="23" t="s">
        <v>29</v>
      </c>
      <c r="O115" s="23" t="s">
        <v>2</v>
      </c>
      <c r="P115" s="23" t="s">
        <v>15</v>
      </c>
    </row>
    <row r="116" spans="2:18" s="55" customFormat="1" ht="15" customHeight="1" x14ac:dyDescent="0.2">
      <c r="B116" s="16" t="s">
        <v>88</v>
      </c>
      <c r="C116" s="58">
        <v>2560</v>
      </c>
      <c r="D116" s="17">
        <v>2629</v>
      </c>
      <c r="E116" s="17">
        <v>2819</v>
      </c>
      <c r="F116" s="17"/>
      <c r="G116" s="17"/>
      <c r="H116" s="17"/>
      <c r="I116" s="17"/>
      <c r="J116" s="17"/>
      <c r="K116" s="74"/>
      <c r="L116" s="74"/>
      <c r="M116" s="74"/>
      <c r="N116" s="74"/>
      <c r="O116" s="33">
        <f>SUM(C116:N116)</f>
        <v>8008</v>
      </c>
      <c r="P116" s="50">
        <f t="shared" ref="P116:P121" si="11">O116/$O$121</f>
        <v>0.25988187187641981</v>
      </c>
      <c r="Q116" s="25"/>
    </row>
    <row r="117" spans="2:18" s="55" customFormat="1" ht="15" customHeight="1" x14ac:dyDescent="0.2">
      <c r="B117" s="16" t="s">
        <v>89</v>
      </c>
      <c r="C117" s="58">
        <v>4491</v>
      </c>
      <c r="D117" s="17">
        <v>4392</v>
      </c>
      <c r="E117" s="17">
        <v>4715</v>
      </c>
      <c r="F117" s="17"/>
      <c r="G117" s="17"/>
      <c r="H117" s="17"/>
      <c r="I117" s="17"/>
      <c r="J117" s="17"/>
      <c r="K117" s="74"/>
      <c r="L117" s="74"/>
      <c r="M117" s="74"/>
      <c r="N117" s="74"/>
      <c r="O117" s="33">
        <f>SUM(C117:N117)</f>
        <v>13598</v>
      </c>
      <c r="P117" s="50">
        <f t="shared" si="11"/>
        <v>0.44129291880314142</v>
      </c>
      <c r="Q117" s="25"/>
    </row>
    <row r="118" spans="2:18" s="55" customFormat="1" ht="15" customHeight="1" x14ac:dyDescent="0.2">
      <c r="B118" s="16" t="s">
        <v>90</v>
      </c>
      <c r="C118" s="58">
        <v>759</v>
      </c>
      <c r="D118" s="17">
        <v>815</v>
      </c>
      <c r="E118" s="17">
        <v>925</v>
      </c>
      <c r="F118" s="17"/>
      <c r="G118" s="17"/>
      <c r="H118" s="17"/>
      <c r="I118" s="17"/>
      <c r="J118" s="17"/>
      <c r="K118" s="74"/>
      <c r="L118" s="74"/>
      <c r="M118" s="74"/>
      <c r="N118" s="74"/>
      <c r="O118" s="33">
        <f>SUM(C118:N118)</f>
        <v>2499</v>
      </c>
      <c r="P118" s="50">
        <f t="shared" si="11"/>
        <v>8.1099500227169469E-2</v>
      </c>
    </row>
    <row r="119" spans="2:18" s="55" customFormat="1" ht="15" customHeight="1" x14ac:dyDescent="0.2">
      <c r="B119" s="16" t="s">
        <v>91</v>
      </c>
      <c r="C119" s="58">
        <v>22</v>
      </c>
      <c r="D119" s="17">
        <v>40</v>
      </c>
      <c r="E119" s="17">
        <v>33</v>
      </c>
      <c r="F119" s="17"/>
      <c r="G119" s="17"/>
      <c r="H119" s="17"/>
      <c r="I119" s="17"/>
      <c r="J119" s="17"/>
      <c r="K119" s="74"/>
      <c r="L119" s="74"/>
      <c r="M119" s="74"/>
      <c r="N119" s="74"/>
      <c r="O119" s="33">
        <f>SUM(C119:N119)</f>
        <v>95</v>
      </c>
      <c r="P119" s="50">
        <f t="shared" si="11"/>
        <v>3.0830142143181672E-3</v>
      </c>
    </row>
    <row r="120" spans="2:18" s="55" customFormat="1" ht="15" customHeight="1" x14ac:dyDescent="0.2">
      <c r="B120" s="16" t="s">
        <v>92</v>
      </c>
      <c r="C120" s="58">
        <v>1936</v>
      </c>
      <c r="D120" s="17">
        <v>2178</v>
      </c>
      <c r="E120" s="17">
        <v>2500</v>
      </c>
      <c r="F120" s="17"/>
      <c r="G120" s="17"/>
      <c r="H120" s="17"/>
      <c r="I120" s="17"/>
      <c r="J120" s="17"/>
      <c r="K120" s="74"/>
      <c r="L120" s="74"/>
      <c r="M120" s="74"/>
      <c r="N120" s="74"/>
      <c r="O120" s="33">
        <f>SUM(C120:N120)</f>
        <v>6614</v>
      </c>
      <c r="P120" s="50">
        <f t="shared" si="11"/>
        <v>0.21464269487895113</v>
      </c>
    </row>
    <row r="121" spans="2:18" s="55" customFormat="1" ht="15" customHeight="1" x14ac:dyDescent="0.2">
      <c r="B121" s="26" t="s">
        <v>2</v>
      </c>
      <c r="C121" s="39">
        <f>SUM(C116:C120)</f>
        <v>9768</v>
      </c>
      <c r="D121" s="39">
        <f>SUM(D116:D120)</f>
        <v>10054</v>
      </c>
      <c r="E121" s="39">
        <f>SUM(E116:E120)</f>
        <v>10992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>
        <f t="shared" ref="O121" si="12">SUM(O116:O120)</f>
        <v>30814</v>
      </c>
      <c r="P121" s="85">
        <f t="shared" si="11"/>
        <v>1</v>
      </c>
    </row>
    <row r="122" spans="2:18" s="55" customFormat="1" ht="14.25" customHeight="1" x14ac:dyDescent="0.2">
      <c r="B122" s="16"/>
      <c r="C122" s="17"/>
      <c r="D122" s="17"/>
      <c r="E122" s="17"/>
      <c r="F122" s="27"/>
    </row>
    <row r="123" spans="2:18" s="55" customFormat="1" ht="18" customHeight="1" x14ac:dyDescent="0.25">
      <c r="B123" s="5" t="s">
        <v>93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8" s="55" customFormat="1" ht="3" customHeight="1" x14ac:dyDescent="0.2">
      <c r="B124" s="10"/>
      <c r="C124" s="51"/>
      <c r="D124" s="51"/>
      <c r="E124" s="51"/>
      <c r="F124" s="51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8" s="55" customFormat="1" ht="15" customHeight="1" thickBot="1" x14ac:dyDescent="0.3">
      <c r="B125" s="69" t="s">
        <v>94</v>
      </c>
      <c r="C125" s="69"/>
      <c r="D125" s="69"/>
      <c r="E125" s="69"/>
      <c r="F125" s="69"/>
      <c r="G125" s="53"/>
      <c r="H125" s="53"/>
      <c r="I125" s="54"/>
      <c r="J125" s="54"/>
      <c r="R125" s="86"/>
    </row>
    <row r="126" spans="2:18" s="86" customFormat="1" ht="15" customHeight="1" thickTop="1" x14ac:dyDescent="0.25">
      <c r="B126" s="23" t="s">
        <v>0</v>
      </c>
      <c r="C126" s="23" t="s">
        <v>16</v>
      </c>
      <c r="D126" s="23" t="s">
        <v>17</v>
      </c>
      <c r="E126" s="23" t="s">
        <v>56</v>
      </c>
      <c r="F126" s="23" t="s">
        <v>2</v>
      </c>
      <c r="G126" s="56" t="s">
        <v>57</v>
      </c>
      <c r="H126" s="57"/>
      <c r="I126" s="55"/>
      <c r="J126" s="55"/>
      <c r="K126" s="55"/>
      <c r="L126" s="55"/>
      <c r="M126" s="55"/>
      <c r="N126" s="55"/>
      <c r="O126" s="55"/>
      <c r="P126" s="55"/>
    </row>
    <row r="127" spans="2:18" s="86" customFormat="1" ht="15" customHeight="1" x14ac:dyDescent="0.25">
      <c r="B127" s="16" t="s">
        <v>18</v>
      </c>
      <c r="C127" s="58">
        <v>1704</v>
      </c>
      <c r="D127" s="17">
        <v>5627</v>
      </c>
      <c r="E127" s="17">
        <v>2437</v>
      </c>
      <c r="F127" s="18">
        <f t="shared" ref="F127:F128" si="13">C127+D127+E127</f>
        <v>9768</v>
      </c>
      <c r="G127" s="59" t="s">
        <v>58</v>
      </c>
      <c r="H127" s="50"/>
      <c r="I127" s="55"/>
      <c r="J127" s="55"/>
      <c r="K127" s="55"/>
      <c r="L127" s="55"/>
      <c r="M127" s="55"/>
      <c r="N127" s="55"/>
      <c r="O127" s="55"/>
      <c r="P127" s="55"/>
    </row>
    <row r="128" spans="2:18" s="86" customFormat="1" ht="15" customHeight="1" x14ac:dyDescent="0.25">
      <c r="B128" s="16" t="s">
        <v>19</v>
      </c>
      <c r="C128" s="58">
        <v>1927</v>
      </c>
      <c r="D128" s="17">
        <v>5383</v>
      </c>
      <c r="E128" s="17">
        <v>2744</v>
      </c>
      <c r="F128" s="18">
        <f t="shared" si="13"/>
        <v>10054</v>
      </c>
      <c r="G128" s="60">
        <f>+(F128-F127)/F127</f>
        <v>2.9279279279279279E-2</v>
      </c>
      <c r="H128" s="50"/>
      <c r="I128" s="55"/>
      <c r="J128" s="55"/>
      <c r="K128" s="55"/>
      <c r="L128" s="55"/>
      <c r="M128" s="55"/>
      <c r="N128" s="55"/>
      <c r="O128" s="55"/>
      <c r="P128" s="55"/>
    </row>
    <row r="129" spans="2:16" s="86" customFormat="1" ht="15" customHeight="1" x14ac:dyDescent="0.25">
      <c r="B129" s="16" t="s">
        <v>20</v>
      </c>
      <c r="C129" s="58">
        <v>2071</v>
      </c>
      <c r="D129" s="17">
        <v>5858</v>
      </c>
      <c r="E129" s="17">
        <v>3063</v>
      </c>
      <c r="F129" s="18">
        <f t="shared" ref="F129" si="14">C129+D129+E129</f>
        <v>10992</v>
      </c>
      <c r="G129" s="60">
        <f>+(F129-F128)/F128</f>
        <v>9.3296200517207079E-2</v>
      </c>
      <c r="H129" s="50"/>
      <c r="I129" s="55"/>
      <c r="J129" s="55"/>
      <c r="K129" s="55"/>
      <c r="L129" s="55"/>
      <c r="M129" s="55"/>
      <c r="N129" s="55"/>
      <c r="O129" s="55"/>
      <c r="P129" s="55"/>
    </row>
    <row r="130" spans="2:16" s="86" customFormat="1" ht="15" customHeight="1" x14ac:dyDescent="0.25">
      <c r="B130" s="16" t="s">
        <v>21</v>
      </c>
      <c r="C130" s="58"/>
      <c r="D130" s="17"/>
      <c r="E130" s="17"/>
      <c r="F130" s="18"/>
      <c r="G130" s="60"/>
      <c r="H130" s="50"/>
      <c r="I130" s="55"/>
      <c r="J130" s="55"/>
      <c r="K130" s="55"/>
      <c r="L130" s="55"/>
      <c r="M130" s="55"/>
      <c r="N130" s="55"/>
      <c r="O130" s="55"/>
      <c r="P130" s="55"/>
    </row>
    <row r="131" spans="2:16" s="86" customFormat="1" ht="15" customHeight="1" x14ac:dyDescent="0.25">
      <c r="B131" s="16" t="s">
        <v>22</v>
      </c>
      <c r="C131" s="58"/>
      <c r="D131" s="17"/>
      <c r="E131" s="17"/>
      <c r="F131" s="18"/>
      <c r="G131" s="60"/>
      <c r="H131" s="50"/>
      <c r="I131" s="55"/>
      <c r="J131" s="55"/>
      <c r="K131" s="55"/>
      <c r="L131" s="55"/>
      <c r="M131" s="55"/>
      <c r="N131" s="55"/>
      <c r="O131" s="55"/>
      <c r="P131" s="55"/>
    </row>
    <row r="132" spans="2:16" s="86" customFormat="1" ht="15" customHeight="1" x14ac:dyDescent="0.25">
      <c r="B132" s="16" t="s">
        <v>23</v>
      </c>
      <c r="C132" s="58"/>
      <c r="D132" s="17"/>
      <c r="E132" s="17"/>
      <c r="F132" s="18"/>
      <c r="G132" s="60"/>
      <c r="H132" s="50"/>
      <c r="I132" s="55"/>
      <c r="J132" s="55"/>
      <c r="K132" s="55"/>
      <c r="L132" s="55"/>
      <c r="M132" s="55"/>
      <c r="N132" s="55"/>
      <c r="O132" s="61" t="s">
        <v>16</v>
      </c>
      <c r="P132" s="61" t="s">
        <v>17</v>
      </c>
    </row>
    <row r="133" spans="2:16" s="86" customFormat="1" ht="15" customHeight="1" x14ac:dyDescent="0.25">
      <c r="B133" s="16" t="s">
        <v>24</v>
      </c>
      <c r="C133" s="58"/>
      <c r="D133" s="17"/>
      <c r="E133" s="17"/>
      <c r="F133" s="18"/>
      <c r="G133" s="60"/>
      <c r="H133" s="50"/>
      <c r="I133" s="55"/>
      <c r="J133" s="55"/>
      <c r="K133" s="55"/>
      <c r="L133" s="55"/>
      <c r="M133" s="55"/>
      <c r="N133" s="55"/>
      <c r="O133" s="130">
        <f>C140</f>
        <v>0.18504575842149673</v>
      </c>
      <c r="P133" s="130">
        <f>D140</f>
        <v>0.54741351333809307</v>
      </c>
    </row>
    <row r="134" spans="2:16" s="86" customFormat="1" ht="15" customHeight="1" x14ac:dyDescent="0.25">
      <c r="B134" s="16" t="s">
        <v>25</v>
      </c>
      <c r="C134" s="58"/>
      <c r="D134" s="17"/>
      <c r="E134" s="17"/>
      <c r="F134" s="18"/>
      <c r="G134" s="60"/>
      <c r="H134" s="50"/>
      <c r="I134" s="55"/>
      <c r="J134" s="55"/>
      <c r="K134" s="55"/>
      <c r="L134" s="55"/>
      <c r="M134" s="55"/>
      <c r="N134" s="55"/>
      <c r="O134" s="130"/>
      <c r="P134" s="136"/>
    </row>
    <row r="135" spans="2:16" s="86" customFormat="1" ht="15" customHeight="1" x14ac:dyDescent="0.25">
      <c r="B135" s="16" t="s">
        <v>30</v>
      </c>
      <c r="C135" s="58"/>
      <c r="D135" s="17"/>
      <c r="E135" s="17"/>
      <c r="F135" s="18"/>
      <c r="G135" s="60"/>
      <c r="H135" s="50"/>
      <c r="I135" s="55"/>
      <c r="J135" s="55"/>
      <c r="K135" s="55"/>
      <c r="L135" s="55"/>
      <c r="M135" s="55"/>
      <c r="N135" s="55"/>
      <c r="O135" s="55"/>
      <c r="P135" s="55"/>
    </row>
    <row r="136" spans="2:16" s="86" customFormat="1" ht="15" customHeight="1" x14ac:dyDescent="0.25">
      <c r="B136" s="16" t="s">
        <v>27</v>
      </c>
      <c r="C136" s="58"/>
      <c r="D136" s="17"/>
      <c r="E136" s="17"/>
      <c r="F136" s="18"/>
      <c r="G136" s="60"/>
      <c r="H136" s="50"/>
      <c r="I136" s="55"/>
      <c r="J136" s="55"/>
      <c r="K136" s="55"/>
      <c r="L136" s="55"/>
      <c r="M136" s="55"/>
      <c r="N136" s="55"/>
      <c r="O136" s="55"/>
      <c r="P136" s="55"/>
    </row>
    <row r="137" spans="2:16" s="86" customFormat="1" ht="15" customHeight="1" x14ac:dyDescent="0.25">
      <c r="B137" s="16" t="s">
        <v>28</v>
      </c>
      <c r="C137" s="58"/>
      <c r="D137" s="17"/>
      <c r="E137" s="17"/>
      <c r="F137" s="18"/>
      <c r="G137" s="60"/>
      <c r="H137" s="62"/>
      <c r="I137" s="55"/>
      <c r="J137" s="55"/>
      <c r="K137" s="55"/>
      <c r="L137" s="55"/>
      <c r="M137" s="55"/>
      <c r="N137" s="55"/>
      <c r="O137" s="55"/>
      <c r="P137" s="55"/>
    </row>
    <row r="138" spans="2:16" s="86" customFormat="1" ht="15" customHeight="1" thickBot="1" x14ac:dyDescent="0.3">
      <c r="B138" s="16" t="s">
        <v>29</v>
      </c>
      <c r="C138" s="33"/>
      <c r="D138" s="17"/>
      <c r="E138" s="17"/>
      <c r="F138" s="18"/>
      <c r="G138" s="63"/>
      <c r="H138" s="55"/>
      <c r="I138" s="55"/>
      <c r="J138" s="55"/>
      <c r="K138" s="55"/>
      <c r="L138" s="55"/>
      <c r="M138" s="55"/>
      <c r="N138" s="55"/>
      <c r="O138" s="55"/>
      <c r="P138" s="55"/>
    </row>
    <row r="139" spans="2:16" s="86" customFormat="1" ht="15.75" thickTop="1" x14ac:dyDescent="0.25">
      <c r="B139" s="26" t="s">
        <v>2</v>
      </c>
      <c r="C139" s="39">
        <f>SUM(C127:C138)</f>
        <v>5702</v>
      </c>
      <c r="D139" s="39">
        <f>SUM(D127:D138)</f>
        <v>16868</v>
      </c>
      <c r="E139" s="39">
        <f>SUM(E127:E138)</f>
        <v>8244</v>
      </c>
      <c r="F139" s="39">
        <f>SUM(F127:F138)</f>
        <v>30814</v>
      </c>
      <c r="G139" s="64"/>
      <c r="H139" s="65"/>
      <c r="I139" s="65"/>
      <c r="J139" s="65"/>
      <c r="K139" s="65"/>
      <c r="L139" s="65"/>
      <c r="M139" s="55"/>
      <c r="N139" s="55"/>
      <c r="O139" s="55"/>
      <c r="P139" s="55"/>
    </row>
    <row r="140" spans="2:16" s="86" customFormat="1" x14ac:dyDescent="0.25">
      <c r="B140" s="43" t="s">
        <v>31</v>
      </c>
      <c r="C140" s="44">
        <f>C139/F139</f>
        <v>0.18504575842149673</v>
      </c>
      <c r="D140" s="44">
        <f>D139/F139</f>
        <v>0.54741351333809307</v>
      </c>
      <c r="E140" s="44">
        <f>E139/F139</f>
        <v>0.2675407282404102</v>
      </c>
      <c r="F140" s="44">
        <f>F139/F139</f>
        <v>1</v>
      </c>
      <c r="G140" s="67"/>
      <c r="H140" s="57"/>
      <c r="I140" s="57"/>
      <c r="J140" s="57"/>
      <c r="K140" s="57"/>
      <c r="L140" s="57"/>
      <c r="M140" s="55"/>
      <c r="N140" s="55"/>
      <c r="O140" s="55"/>
      <c r="P140" s="55"/>
    </row>
    <row r="141" spans="2:16" s="86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5"/>
      <c r="N141" s="55"/>
      <c r="O141" s="55"/>
      <c r="P141" s="55"/>
    </row>
    <row r="142" spans="2:16" s="86" customFormat="1" x14ac:dyDescent="0.25">
      <c r="B142" s="69" t="s">
        <v>95</v>
      </c>
      <c r="C142" s="69"/>
      <c r="D142" s="69"/>
      <c r="E142" s="69"/>
      <c r="F142" s="69"/>
      <c r="G142" s="17"/>
      <c r="H142" s="17"/>
      <c r="I142" s="17"/>
      <c r="J142" s="17"/>
      <c r="K142" s="18"/>
      <c r="L142" s="18"/>
      <c r="M142" s="55"/>
      <c r="N142" s="55"/>
      <c r="O142" s="55"/>
      <c r="P142" s="55"/>
    </row>
    <row r="143" spans="2:16" s="86" customFormat="1" ht="25.5" customHeight="1" x14ac:dyDescent="0.25">
      <c r="B143" s="127" t="s">
        <v>0</v>
      </c>
      <c r="C143" s="23" t="s">
        <v>60</v>
      </c>
      <c r="D143" s="23" t="s">
        <v>61</v>
      </c>
      <c r="E143" s="23" t="s">
        <v>32</v>
      </c>
      <c r="F143" s="23" t="s">
        <v>62</v>
      </c>
      <c r="G143" s="23" t="s">
        <v>63</v>
      </c>
      <c r="H143" s="23" t="s">
        <v>64</v>
      </c>
      <c r="I143" s="23" t="s">
        <v>65</v>
      </c>
      <c r="J143" s="127" t="s">
        <v>66</v>
      </c>
      <c r="K143" s="127" t="s">
        <v>2</v>
      </c>
      <c r="L143" s="57"/>
      <c r="M143" s="55"/>
      <c r="N143" s="55"/>
      <c r="O143" s="55"/>
      <c r="P143" s="55"/>
    </row>
    <row r="144" spans="2:16" s="86" customFormat="1" ht="13.5" customHeight="1" x14ac:dyDescent="0.25">
      <c r="B144" s="127"/>
      <c r="C144" s="70" t="s">
        <v>67</v>
      </c>
      <c r="D144" s="70" t="s">
        <v>68</v>
      </c>
      <c r="E144" s="70" t="s">
        <v>69</v>
      </c>
      <c r="F144" s="70" t="s">
        <v>70</v>
      </c>
      <c r="G144" s="70" t="s">
        <v>71</v>
      </c>
      <c r="H144" s="70" t="s">
        <v>72</v>
      </c>
      <c r="I144" s="70" t="s">
        <v>73</v>
      </c>
      <c r="J144" s="127"/>
      <c r="K144" s="127"/>
      <c r="L144" s="57"/>
      <c r="M144" s="55"/>
      <c r="N144" s="55"/>
      <c r="O144" s="55"/>
      <c r="P144" s="55"/>
    </row>
    <row r="145" spans="2:16" s="86" customFormat="1" ht="14.25" customHeight="1" x14ac:dyDescent="0.25">
      <c r="B145" s="16" t="s">
        <v>18</v>
      </c>
      <c r="C145" s="58">
        <v>0</v>
      </c>
      <c r="D145" s="17">
        <v>3</v>
      </c>
      <c r="E145" s="17">
        <v>21</v>
      </c>
      <c r="F145" s="17">
        <v>58</v>
      </c>
      <c r="G145" s="17">
        <v>1675</v>
      </c>
      <c r="H145" s="17">
        <v>5023</v>
      </c>
      <c r="I145" s="17">
        <v>323</v>
      </c>
      <c r="J145" s="17">
        <v>2665</v>
      </c>
      <c r="K145" s="18">
        <f t="shared" ref="K145:K147" si="15">SUM(C145:J145)</f>
        <v>9768</v>
      </c>
      <c r="L145" s="18"/>
      <c r="M145" s="55"/>
      <c r="N145" s="55"/>
      <c r="O145" s="55"/>
      <c r="P145" s="55"/>
    </row>
    <row r="146" spans="2:16" s="86" customFormat="1" ht="14.25" customHeight="1" x14ac:dyDescent="0.25">
      <c r="B146" s="16" t="s">
        <v>19</v>
      </c>
      <c r="C146" s="58">
        <v>0</v>
      </c>
      <c r="D146" s="17">
        <v>8</v>
      </c>
      <c r="E146" s="17">
        <v>32</v>
      </c>
      <c r="F146" s="17">
        <v>72</v>
      </c>
      <c r="G146" s="17">
        <v>1679</v>
      </c>
      <c r="H146" s="17">
        <v>4864</v>
      </c>
      <c r="I146" s="17">
        <v>362</v>
      </c>
      <c r="J146" s="17">
        <v>3037</v>
      </c>
      <c r="K146" s="18">
        <f t="shared" si="15"/>
        <v>10054</v>
      </c>
      <c r="L146" s="18"/>
      <c r="M146" s="55"/>
      <c r="N146" s="55"/>
      <c r="O146" s="55"/>
      <c r="P146" s="55"/>
    </row>
    <row r="147" spans="2:16" s="86" customFormat="1" ht="14.25" customHeight="1" x14ac:dyDescent="0.25">
      <c r="B147" s="16" t="s">
        <v>20</v>
      </c>
      <c r="C147" s="58">
        <v>0</v>
      </c>
      <c r="D147" s="17">
        <v>6</v>
      </c>
      <c r="E147" s="17">
        <v>31</v>
      </c>
      <c r="F147" s="17">
        <v>66</v>
      </c>
      <c r="G147" s="17">
        <v>1728</v>
      </c>
      <c r="H147" s="17">
        <v>5320</v>
      </c>
      <c r="I147" s="17">
        <v>378</v>
      </c>
      <c r="J147" s="17">
        <v>3463</v>
      </c>
      <c r="K147" s="18">
        <f t="shared" si="15"/>
        <v>10992</v>
      </c>
      <c r="L147" s="18"/>
      <c r="M147" s="55"/>
      <c r="N147" s="55"/>
      <c r="O147" s="55"/>
      <c r="P147" s="55"/>
    </row>
    <row r="148" spans="2:16" s="86" customFormat="1" ht="14.25" customHeight="1" x14ac:dyDescent="0.25">
      <c r="B148" s="16" t="s">
        <v>21</v>
      </c>
      <c r="C148" s="58"/>
      <c r="D148" s="17"/>
      <c r="E148" s="17"/>
      <c r="F148" s="17"/>
      <c r="G148" s="17"/>
      <c r="H148" s="17"/>
      <c r="I148" s="17"/>
      <c r="J148" s="17"/>
      <c r="K148" s="18"/>
      <c r="L148" s="18"/>
      <c r="M148" s="55"/>
      <c r="N148" s="55"/>
      <c r="O148" s="55"/>
      <c r="P148" s="55"/>
    </row>
    <row r="149" spans="2:16" s="86" customFormat="1" ht="14.25" customHeight="1" x14ac:dyDescent="0.25">
      <c r="B149" s="16" t="s">
        <v>22</v>
      </c>
      <c r="C149" s="58"/>
      <c r="D149" s="17"/>
      <c r="E149" s="17"/>
      <c r="F149" s="17"/>
      <c r="G149" s="17"/>
      <c r="H149" s="17"/>
      <c r="I149" s="17"/>
      <c r="J149" s="17"/>
      <c r="K149" s="18"/>
      <c r="L149" s="18"/>
      <c r="M149" s="55"/>
      <c r="N149" s="55"/>
      <c r="O149" s="55"/>
      <c r="P149" s="55"/>
    </row>
    <row r="150" spans="2:16" s="86" customFormat="1" ht="14.25" customHeight="1" x14ac:dyDescent="0.25">
      <c r="B150" s="16" t="s">
        <v>23</v>
      </c>
      <c r="C150" s="58"/>
      <c r="D150" s="17"/>
      <c r="E150" s="17"/>
      <c r="F150" s="17"/>
      <c r="G150" s="17"/>
      <c r="H150" s="17"/>
      <c r="I150" s="17"/>
      <c r="J150" s="17"/>
      <c r="K150" s="18"/>
      <c r="L150" s="18"/>
      <c r="M150" s="55"/>
      <c r="N150" s="55"/>
      <c r="O150" s="55"/>
      <c r="P150" s="55"/>
    </row>
    <row r="151" spans="2:16" s="86" customFormat="1" ht="14.25" customHeight="1" x14ac:dyDescent="0.25">
      <c r="B151" s="16" t="s">
        <v>24</v>
      </c>
      <c r="C151" s="58"/>
      <c r="D151" s="17"/>
      <c r="E151" s="17"/>
      <c r="F151" s="17"/>
      <c r="G151" s="17"/>
      <c r="H151" s="17"/>
      <c r="I151" s="17"/>
      <c r="J151" s="17"/>
      <c r="K151" s="18"/>
      <c r="L151" s="18"/>
      <c r="M151" s="55"/>
      <c r="N151" s="55"/>
      <c r="O151" s="55"/>
      <c r="P151" s="55"/>
    </row>
    <row r="152" spans="2:16" s="86" customFormat="1" ht="14.25" customHeight="1" x14ac:dyDescent="0.25">
      <c r="B152" s="16" t="s">
        <v>25</v>
      </c>
      <c r="C152" s="58"/>
      <c r="D152" s="17"/>
      <c r="E152" s="17"/>
      <c r="F152" s="17"/>
      <c r="G152" s="17"/>
      <c r="H152" s="17"/>
      <c r="I152" s="17"/>
      <c r="J152" s="17"/>
      <c r="K152" s="18"/>
      <c r="L152" s="18"/>
      <c r="M152" s="55"/>
      <c r="N152" s="55"/>
      <c r="O152" s="55"/>
      <c r="P152" s="55"/>
    </row>
    <row r="153" spans="2:16" s="86" customFormat="1" ht="14.25" customHeight="1" x14ac:dyDescent="0.25">
      <c r="B153" s="16" t="s">
        <v>30</v>
      </c>
      <c r="C153" s="58"/>
      <c r="D153" s="17"/>
      <c r="E153" s="17"/>
      <c r="F153" s="17"/>
      <c r="G153" s="17"/>
      <c r="H153" s="17"/>
      <c r="I153" s="17"/>
      <c r="J153" s="17"/>
      <c r="K153" s="18"/>
      <c r="L153" s="18"/>
      <c r="M153" s="55"/>
      <c r="N153" s="55"/>
      <c r="O153" s="55"/>
      <c r="P153" s="55"/>
    </row>
    <row r="154" spans="2:16" s="86" customFormat="1" ht="14.25" customHeight="1" x14ac:dyDescent="0.25">
      <c r="B154" s="16" t="s">
        <v>27</v>
      </c>
      <c r="C154" s="58"/>
      <c r="D154" s="17"/>
      <c r="E154" s="17"/>
      <c r="F154" s="17"/>
      <c r="G154" s="17"/>
      <c r="H154" s="17"/>
      <c r="I154" s="17"/>
      <c r="J154" s="17"/>
      <c r="K154" s="18"/>
      <c r="L154" s="18"/>
      <c r="M154" s="55"/>
      <c r="N154" s="55"/>
      <c r="O154" s="55"/>
      <c r="P154" s="55"/>
    </row>
    <row r="155" spans="2:16" s="86" customFormat="1" ht="14.25" customHeight="1" x14ac:dyDescent="0.25">
      <c r="B155" s="16" t="s">
        <v>28</v>
      </c>
      <c r="C155" s="58"/>
      <c r="D155" s="17"/>
      <c r="E155" s="17"/>
      <c r="F155" s="17"/>
      <c r="G155" s="17"/>
      <c r="H155" s="17"/>
      <c r="I155" s="17"/>
      <c r="J155" s="17"/>
      <c r="K155" s="18"/>
      <c r="L155" s="18"/>
      <c r="M155" s="55"/>
      <c r="N155" s="55"/>
      <c r="O155" s="55"/>
      <c r="P155" s="55"/>
    </row>
    <row r="156" spans="2:16" s="86" customFormat="1" ht="14.25" customHeight="1" x14ac:dyDescent="0.25">
      <c r="B156" s="16" t="s">
        <v>29</v>
      </c>
      <c r="C156" s="58"/>
      <c r="D156" s="17"/>
      <c r="E156" s="17"/>
      <c r="F156" s="17"/>
      <c r="G156" s="17"/>
      <c r="H156" s="17"/>
      <c r="I156" s="17"/>
      <c r="J156" s="17"/>
      <c r="K156" s="18"/>
      <c r="L156" s="18"/>
      <c r="M156" s="55"/>
      <c r="N156" s="55"/>
      <c r="O156" s="55"/>
      <c r="P156" s="55"/>
    </row>
    <row r="157" spans="2:16" s="86" customFormat="1" ht="14.25" customHeight="1" x14ac:dyDescent="0.25">
      <c r="B157" s="26" t="s">
        <v>2</v>
      </c>
      <c r="C157" s="39">
        <f t="shared" ref="C157:K157" si="16">SUM(C145:C156)</f>
        <v>0</v>
      </c>
      <c r="D157" s="39">
        <f t="shared" si="16"/>
        <v>17</v>
      </c>
      <c r="E157" s="39">
        <f t="shared" si="16"/>
        <v>84</v>
      </c>
      <c r="F157" s="39">
        <f t="shared" si="16"/>
        <v>196</v>
      </c>
      <c r="G157" s="39">
        <f t="shared" si="16"/>
        <v>5082</v>
      </c>
      <c r="H157" s="39">
        <f t="shared" si="16"/>
        <v>15207</v>
      </c>
      <c r="I157" s="39">
        <f t="shared" si="16"/>
        <v>1063</v>
      </c>
      <c r="J157" s="39">
        <f t="shared" si="16"/>
        <v>9165</v>
      </c>
      <c r="K157" s="39">
        <f t="shared" si="16"/>
        <v>30814</v>
      </c>
      <c r="L157" s="64"/>
      <c r="M157" s="55"/>
      <c r="N157" s="71"/>
      <c r="O157" s="72"/>
      <c r="P157" s="20"/>
    </row>
    <row r="158" spans="2:16" s="86" customFormat="1" ht="14.25" customHeight="1" x14ac:dyDescent="0.25">
      <c r="B158" s="43" t="s">
        <v>31</v>
      </c>
      <c r="C158" s="73">
        <f t="shared" ref="C158:K158" si="17">C157/$K$64</f>
        <v>0</v>
      </c>
      <c r="D158" s="73">
        <f t="shared" si="17"/>
        <v>5.5169728045693521E-4</v>
      </c>
      <c r="E158" s="73">
        <f t="shared" si="17"/>
        <v>2.7260336210813267E-3</v>
      </c>
      <c r="F158" s="73">
        <f t="shared" si="17"/>
        <v>6.3607451158564287E-3</v>
      </c>
      <c r="G158" s="73">
        <f t="shared" si="17"/>
        <v>0.16492503407542025</v>
      </c>
      <c r="H158" s="73">
        <f t="shared" si="17"/>
        <v>0.4935094437593302</v>
      </c>
      <c r="I158" s="73">
        <f t="shared" si="17"/>
        <v>3.4497306419160122E-2</v>
      </c>
      <c r="J158" s="73">
        <f t="shared" si="17"/>
        <v>0.29742973972869474</v>
      </c>
      <c r="K158" s="73">
        <f t="shared" si="17"/>
        <v>1</v>
      </c>
      <c r="L158" s="49"/>
      <c r="M158" s="55"/>
      <c r="N158" s="71"/>
      <c r="O158" s="72"/>
      <c r="P158" s="20"/>
    </row>
    <row r="159" spans="2:16" s="86" customFormat="1" x14ac:dyDescent="0.25">
      <c r="C159" s="87"/>
      <c r="D159" s="87"/>
      <c r="E159" s="87"/>
      <c r="F159" s="87"/>
    </row>
    <row r="160" spans="2:16" s="86" customFormat="1" x14ac:dyDescent="0.25">
      <c r="B160" s="86" t="s">
        <v>96</v>
      </c>
      <c r="C160" s="87"/>
      <c r="D160" s="87"/>
      <c r="E160" s="87"/>
      <c r="F160" s="87"/>
      <c r="J160" s="69"/>
    </row>
    <row r="161" spans="2:17" s="86" customFormat="1" ht="17.25" customHeight="1" x14ac:dyDescent="0.25">
      <c r="B161" s="23" t="s">
        <v>97</v>
      </c>
      <c r="C161" s="23" t="s">
        <v>18</v>
      </c>
      <c r="D161" s="23" t="s">
        <v>19</v>
      </c>
      <c r="E161" s="23" t="s">
        <v>20</v>
      </c>
      <c r="F161" s="23" t="s">
        <v>21</v>
      </c>
      <c r="G161" s="23" t="s">
        <v>22</v>
      </c>
      <c r="H161" s="23" t="s">
        <v>23</v>
      </c>
      <c r="I161" s="23" t="s">
        <v>24</v>
      </c>
      <c r="J161" s="23" t="s">
        <v>25</v>
      </c>
      <c r="K161" s="23" t="s">
        <v>26</v>
      </c>
      <c r="L161" s="23" t="s">
        <v>27</v>
      </c>
      <c r="M161" s="23" t="s">
        <v>28</v>
      </c>
      <c r="N161" s="23" t="s">
        <v>29</v>
      </c>
      <c r="O161" s="23" t="s">
        <v>2</v>
      </c>
      <c r="P161" s="23" t="s">
        <v>15</v>
      </c>
      <c r="Q161" s="69"/>
    </row>
    <row r="162" spans="2:17" s="86" customFormat="1" ht="14.25" customHeight="1" x14ac:dyDescent="0.25">
      <c r="B162" s="16" t="s">
        <v>33</v>
      </c>
      <c r="C162" s="58">
        <v>5419</v>
      </c>
      <c r="D162" s="17">
        <v>5730</v>
      </c>
      <c r="E162" s="17">
        <v>6277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33">
        <f t="shared" ref="O162:O186" si="18">SUM(C162:N162)</f>
        <v>17426</v>
      </c>
      <c r="P162" s="50">
        <f t="shared" ref="P162:P186" si="19">O162/$O$187</f>
        <v>0.56552216524956189</v>
      </c>
      <c r="Q162" s="53"/>
    </row>
    <row r="163" spans="2:17" s="86" customFormat="1" ht="14.25" customHeight="1" x14ac:dyDescent="0.25">
      <c r="B163" s="16" t="s">
        <v>98</v>
      </c>
      <c r="C163" s="58">
        <v>553</v>
      </c>
      <c r="D163" s="17">
        <v>618</v>
      </c>
      <c r="E163" s="17">
        <v>558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33">
        <f t="shared" si="18"/>
        <v>1729</v>
      </c>
      <c r="P163" s="50">
        <f t="shared" si="19"/>
        <v>5.6110858700590641E-2</v>
      </c>
      <c r="Q163" s="31"/>
    </row>
    <row r="164" spans="2:17" s="86" customFormat="1" ht="14.25" customHeight="1" x14ac:dyDescent="0.25">
      <c r="B164" s="16" t="s">
        <v>99</v>
      </c>
      <c r="C164" s="58">
        <v>384</v>
      </c>
      <c r="D164" s="17">
        <v>386</v>
      </c>
      <c r="E164" s="17">
        <v>379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33">
        <f t="shared" si="18"/>
        <v>1149</v>
      </c>
      <c r="P164" s="50">
        <f t="shared" si="19"/>
        <v>3.7288245602648144E-2</v>
      </c>
      <c r="Q164" s="31"/>
    </row>
    <row r="165" spans="2:17" s="86" customFormat="1" ht="14.25" customHeight="1" x14ac:dyDescent="0.25">
      <c r="B165" s="16" t="s">
        <v>100</v>
      </c>
      <c r="C165" s="58">
        <v>400</v>
      </c>
      <c r="D165" s="17">
        <v>364</v>
      </c>
      <c r="E165" s="17">
        <v>367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33">
        <f t="shared" si="18"/>
        <v>1131</v>
      </c>
      <c r="P165" s="50">
        <f t="shared" si="19"/>
        <v>3.6704095540987865E-2</v>
      </c>
      <c r="Q165" s="31"/>
    </row>
    <row r="166" spans="2:17" s="86" customFormat="1" ht="14.25" customHeight="1" x14ac:dyDescent="0.25">
      <c r="B166" s="16" t="s">
        <v>34</v>
      </c>
      <c r="C166" s="58">
        <v>313</v>
      </c>
      <c r="D166" s="17">
        <v>322</v>
      </c>
      <c r="E166" s="17">
        <v>405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33">
        <f t="shared" si="18"/>
        <v>1040</v>
      </c>
      <c r="P166" s="50">
        <f t="shared" si="19"/>
        <v>3.3750892451483092E-2</v>
      </c>
      <c r="Q166" s="31"/>
    </row>
    <row r="167" spans="2:17" s="86" customFormat="1" ht="14.25" customHeight="1" x14ac:dyDescent="0.25">
      <c r="B167" s="16" t="s">
        <v>101</v>
      </c>
      <c r="C167" s="58">
        <v>290</v>
      </c>
      <c r="D167" s="17">
        <v>289</v>
      </c>
      <c r="E167" s="17">
        <v>277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33">
        <f t="shared" si="18"/>
        <v>856</v>
      </c>
      <c r="P167" s="50">
        <f t="shared" si="19"/>
        <v>2.7779580710066854E-2</v>
      </c>
      <c r="Q167" s="31"/>
    </row>
    <row r="168" spans="2:17" s="86" customFormat="1" ht="14.25" customHeight="1" x14ac:dyDescent="0.25">
      <c r="B168" s="16" t="s">
        <v>105</v>
      </c>
      <c r="C168" s="58">
        <v>275</v>
      </c>
      <c r="D168" s="17">
        <v>284</v>
      </c>
      <c r="E168" s="17">
        <v>264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33">
        <f t="shared" si="18"/>
        <v>823</v>
      </c>
      <c r="P168" s="50">
        <f t="shared" si="19"/>
        <v>2.670863893035633E-2</v>
      </c>
      <c r="Q168" s="31"/>
    </row>
    <row r="169" spans="2:17" s="86" customFormat="1" ht="14.25" customHeight="1" x14ac:dyDescent="0.25">
      <c r="B169" s="16" t="s">
        <v>102</v>
      </c>
      <c r="C169" s="58">
        <v>276</v>
      </c>
      <c r="D169" s="17">
        <v>238</v>
      </c>
      <c r="E169" s="17">
        <v>298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33">
        <f t="shared" si="18"/>
        <v>812</v>
      </c>
      <c r="P169" s="50">
        <f t="shared" si="19"/>
        <v>2.6351658337119492E-2</v>
      </c>
      <c r="Q169" s="31"/>
    </row>
    <row r="170" spans="2:17" s="86" customFormat="1" ht="14.25" customHeight="1" x14ac:dyDescent="0.25">
      <c r="B170" s="16" t="s">
        <v>103</v>
      </c>
      <c r="C170" s="58">
        <v>252</v>
      </c>
      <c r="D170" s="17">
        <v>197</v>
      </c>
      <c r="E170" s="17">
        <v>277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33">
        <f t="shared" si="18"/>
        <v>726</v>
      </c>
      <c r="P170" s="50">
        <f t="shared" si="19"/>
        <v>2.3560719153631466E-2</v>
      </c>
      <c r="Q170" s="31"/>
    </row>
    <row r="171" spans="2:17" s="86" customFormat="1" ht="14.25" customHeight="1" x14ac:dyDescent="0.25">
      <c r="B171" s="16" t="s">
        <v>107</v>
      </c>
      <c r="C171" s="58">
        <v>218</v>
      </c>
      <c r="D171" s="17">
        <v>191</v>
      </c>
      <c r="E171" s="17">
        <v>250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33">
        <f t="shared" si="18"/>
        <v>659</v>
      </c>
      <c r="P171" s="50">
        <f t="shared" si="19"/>
        <v>2.1386382813007074E-2</v>
      </c>
      <c r="Q171" s="31"/>
    </row>
    <row r="172" spans="2:17" s="86" customFormat="1" ht="14.25" customHeight="1" x14ac:dyDescent="0.25">
      <c r="B172" s="16" t="s">
        <v>104</v>
      </c>
      <c r="C172" s="58">
        <v>194</v>
      </c>
      <c r="D172" s="17">
        <v>197</v>
      </c>
      <c r="E172" s="17">
        <v>260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33">
        <f t="shared" si="18"/>
        <v>651</v>
      </c>
      <c r="P172" s="50">
        <f t="shared" si="19"/>
        <v>2.1126760563380281E-2</v>
      </c>
      <c r="Q172" s="31"/>
    </row>
    <row r="173" spans="2:17" s="86" customFormat="1" ht="14.25" customHeight="1" x14ac:dyDescent="0.25">
      <c r="B173" s="16" t="s">
        <v>106</v>
      </c>
      <c r="C173" s="58">
        <v>163</v>
      </c>
      <c r="D173" s="17">
        <v>168</v>
      </c>
      <c r="E173" s="17">
        <v>212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33">
        <f t="shared" si="18"/>
        <v>543</v>
      </c>
      <c r="P173" s="50">
        <f t="shared" si="19"/>
        <v>1.7621860193418576E-2</v>
      </c>
      <c r="Q173" s="31"/>
    </row>
    <row r="174" spans="2:17" s="86" customFormat="1" ht="14.25" customHeight="1" x14ac:dyDescent="0.25">
      <c r="B174" s="16" t="s">
        <v>108</v>
      </c>
      <c r="C174" s="58">
        <v>145</v>
      </c>
      <c r="D174" s="17">
        <v>152</v>
      </c>
      <c r="E174" s="17">
        <v>174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33">
        <f t="shared" si="18"/>
        <v>471</v>
      </c>
      <c r="P174" s="50">
        <f t="shared" si="19"/>
        <v>1.5285259946777438E-2</v>
      </c>
      <c r="Q174" s="31"/>
    </row>
    <row r="175" spans="2:17" s="86" customFormat="1" ht="14.25" customHeight="1" x14ac:dyDescent="0.25">
      <c r="B175" s="16" t="s">
        <v>109</v>
      </c>
      <c r="C175" s="58">
        <v>146</v>
      </c>
      <c r="D175" s="17">
        <v>148</v>
      </c>
      <c r="E175" s="17">
        <v>165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33">
        <f t="shared" si="18"/>
        <v>459</v>
      </c>
      <c r="P175" s="50">
        <f t="shared" si="19"/>
        <v>1.489582657233725E-2</v>
      </c>
      <c r="Q175" s="31"/>
    </row>
    <row r="176" spans="2:17" s="86" customFormat="1" ht="14.25" customHeight="1" x14ac:dyDescent="0.25">
      <c r="B176" s="16" t="s">
        <v>110</v>
      </c>
      <c r="C176" s="58">
        <v>107</v>
      </c>
      <c r="D176" s="17">
        <v>143</v>
      </c>
      <c r="E176" s="17">
        <v>130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33">
        <f t="shared" si="18"/>
        <v>380</v>
      </c>
      <c r="P176" s="50">
        <f t="shared" si="19"/>
        <v>1.2332056857272669E-2</v>
      </c>
      <c r="Q176" s="31"/>
    </row>
    <row r="177" spans="2:18" s="86" customFormat="1" ht="14.25" customHeight="1" x14ac:dyDescent="0.25">
      <c r="B177" s="16" t="s">
        <v>111</v>
      </c>
      <c r="C177" s="58">
        <v>104</v>
      </c>
      <c r="D177" s="17">
        <v>105</v>
      </c>
      <c r="E177" s="17">
        <v>94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33">
        <f t="shared" si="18"/>
        <v>303</v>
      </c>
      <c r="P177" s="50">
        <f t="shared" si="19"/>
        <v>9.8331927046147859E-3</v>
      </c>
      <c r="Q177" s="31"/>
    </row>
    <row r="178" spans="2:18" s="86" customFormat="1" ht="14.25" customHeight="1" x14ac:dyDescent="0.25">
      <c r="B178" s="16" t="s">
        <v>115</v>
      </c>
      <c r="C178" s="58">
        <v>82</v>
      </c>
      <c r="D178" s="17">
        <v>80</v>
      </c>
      <c r="E178" s="17">
        <v>84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33">
        <f t="shared" si="18"/>
        <v>246</v>
      </c>
      <c r="P178" s="50">
        <f t="shared" si="19"/>
        <v>7.9833841760238861E-3</v>
      </c>
      <c r="Q178" s="31"/>
    </row>
    <row r="179" spans="2:18" s="86" customFormat="1" ht="14.25" customHeight="1" x14ac:dyDescent="0.25">
      <c r="B179" s="16" t="s">
        <v>113</v>
      </c>
      <c r="C179" s="58">
        <v>89</v>
      </c>
      <c r="D179" s="17">
        <v>69</v>
      </c>
      <c r="E179" s="17">
        <v>78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33">
        <f t="shared" si="18"/>
        <v>236</v>
      </c>
      <c r="P179" s="50">
        <f t="shared" si="19"/>
        <v>7.6588563639903937E-3</v>
      </c>
      <c r="Q179" s="31"/>
    </row>
    <row r="180" spans="2:18" s="86" customFormat="1" ht="14.25" customHeight="1" x14ac:dyDescent="0.25">
      <c r="B180" s="16" t="s">
        <v>114</v>
      </c>
      <c r="C180" s="58">
        <v>65</v>
      </c>
      <c r="D180" s="17">
        <v>70</v>
      </c>
      <c r="E180" s="17">
        <v>80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33">
        <f t="shared" si="18"/>
        <v>215</v>
      </c>
      <c r="P180" s="50">
        <f t="shared" si="19"/>
        <v>6.9773479587200626E-3</v>
      </c>
      <c r="Q180" s="31"/>
    </row>
    <row r="181" spans="2:18" s="86" customFormat="1" ht="14.25" customHeight="1" x14ac:dyDescent="0.25">
      <c r="B181" s="16" t="s">
        <v>112</v>
      </c>
      <c r="C181" s="58">
        <v>84</v>
      </c>
      <c r="D181" s="17">
        <v>69</v>
      </c>
      <c r="E181" s="17">
        <v>58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33">
        <f t="shared" si="18"/>
        <v>211</v>
      </c>
      <c r="P181" s="50">
        <f t="shared" si="19"/>
        <v>6.8475368339066655E-3</v>
      </c>
      <c r="Q181" s="31"/>
    </row>
    <row r="182" spans="2:18" s="86" customFormat="1" ht="14.25" customHeight="1" x14ac:dyDescent="0.25">
      <c r="B182" s="16" t="s">
        <v>116</v>
      </c>
      <c r="C182" s="58">
        <v>48</v>
      </c>
      <c r="D182" s="17">
        <v>54</v>
      </c>
      <c r="E182" s="17">
        <v>81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33">
        <f t="shared" si="18"/>
        <v>183</v>
      </c>
      <c r="P182" s="50">
        <f t="shared" si="19"/>
        <v>5.9388589602128901E-3</v>
      </c>
      <c r="Q182" s="31"/>
    </row>
    <row r="183" spans="2:18" s="86" customFormat="1" ht="14.25" customHeight="1" x14ac:dyDescent="0.25">
      <c r="B183" s="16" t="s">
        <v>117</v>
      </c>
      <c r="C183" s="58">
        <v>42</v>
      </c>
      <c r="D183" s="17">
        <v>54</v>
      </c>
      <c r="E183" s="17">
        <v>70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33">
        <f t="shared" si="18"/>
        <v>166</v>
      </c>
      <c r="P183" s="50">
        <f t="shared" si="19"/>
        <v>5.3871616797559552E-3</v>
      </c>
      <c r="Q183" s="31"/>
    </row>
    <row r="184" spans="2:18" s="86" customFormat="1" ht="14.25" customHeight="1" x14ac:dyDescent="0.25">
      <c r="B184" s="16" t="s">
        <v>118</v>
      </c>
      <c r="C184" s="58">
        <v>43</v>
      </c>
      <c r="D184" s="17">
        <v>51</v>
      </c>
      <c r="E184" s="17">
        <v>52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33">
        <f t="shared" si="18"/>
        <v>146</v>
      </c>
      <c r="P184" s="50">
        <f t="shared" si="19"/>
        <v>4.7381060556889723E-3</v>
      </c>
      <c r="Q184" s="31"/>
    </row>
    <row r="185" spans="2:18" s="86" customFormat="1" ht="14.25" customHeight="1" x14ac:dyDescent="0.25">
      <c r="B185" s="16" t="s">
        <v>120</v>
      </c>
      <c r="C185" s="58">
        <v>36</v>
      </c>
      <c r="D185" s="17">
        <v>42</v>
      </c>
      <c r="E185" s="17">
        <v>57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33">
        <f t="shared" si="18"/>
        <v>135</v>
      </c>
      <c r="P185" s="50">
        <f t="shared" si="19"/>
        <v>4.3811254624521317E-3</v>
      </c>
      <c r="Q185" s="31"/>
    </row>
    <row r="186" spans="2:18" s="86" customFormat="1" ht="14.25" customHeight="1" x14ac:dyDescent="0.25">
      <c r="B186" s="16" t="s">
        <v>119</v>
      </c>
      <c r="C186" s="58">
        <v>40</v>
      </c>
      <c r="D186" s="17">
        <v>33</v>
      </c>
      <c r="E186" s="17">
        <v>45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33">
        <f t="shared" si="18"/>
        <v>118</v>
      </c>
      <c r="P186" s="50">
        <f t="shared" si="19"/>
        <v>3.8294281819951969E-3</v>
      </c>
      <c r="Q186" s="31"/>
    </row>
    <row r="187" spans="2:18" s="86" customFormat="1" ht="14.25" customHeight="1" x14ac:dyDescent="0.25">
      <c r="B187" s="26" t="s">
        <v>2</v>
      </c>
      <c r="C187" s="39">
        <f t="shared" ref="C187:O187" si="20">SUM(C162:C186)</f>
        <v>9768</v>
      </c>
      <c r="D187" s="39">
        <f t="shared" si="20"/>
        <v>10054</v>
      </c>
      <c r="E187" s="39">
        <f t="shared" si="20"/>
        <v>10992</v>
      </c>
      <c r="F187" s="39">
        <f t="shared" si="20"/>
        <v>0</v>
      </c>
      <c r="G187" s="39">
        <f t="shared" si="20"/>
        <v>0</v>
      </c>
      <c r="H187" s="39">
        <f t="shared" si="20"/>
        <v>0</v>
      </c>
      <c r="I187" s="39">
        <f t="shared" si="20"/>
        <v>0</v>
      </c>
      <c r="J187" s="39">
        <f t="shared" si="20"/>
        <v>0</v>
      </c>
      <c r="K187" s="39">
        <f t="shared" si="20"/>
        <v>0</v>
      </c>
      <c r="L187" s="39">
        <f t="shared" si="20"/>
        <v>0</v>
      </c>
      <c r="M187" s="39">
        <f t="shared" si="20"/>
        <v>0</v>
      </c>
      <c r="N187" s="39">
        <f t="shared" si="20"/>
        <v>0</v>
      </c>
      <c r="O187" s="39">
        <f t="shared" si="20"/>
        <v>30814</v>
      </c>
      <c r="P187" s="85">
        <f>SUM(P162:P186)</f>
        <v>0.99999999999999989</v>
      </c>
      <c r="Q187" s="31"/>
      <c r="R187" s="1"/>
    </row>
    <row r="188" spans="2:18" ht="5.25" customHeight="1" thickBot="1" x14ac:dyDescent="0.3">
      <c r="G188" s="29"/>
    </row>
    <row r="189" spans="2:18" ht="16.5" customHeight="1" thickTop="1" x14ac:dyDescent="0.25">
      <c r="B189" s="88" t="s">
        <v>121</v>
      </c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9"/>
      <c r="R189" s="2"/>
    </row>
    <row r="190" spans="2:18" s="2" customFormat="1" ht="3" customHeight="1" x14ac:dyDescent="0.25">
      <c r="B190" s="90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1"/>
    </row>
    <row r="191" spans="2:18" x14ac:dyDescent="0.25">
      <c r="B191" s="92" t="s">
        <v>122</v>
      </c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</row>
    <row r="192" spans="2:18" ht="14.25" customHeight="1" x14ac:dyDescent="0.25">
      <c r="B192" s="137" t="s">
        <v>0</v>
      </c>
      <c r="C192" s="137"/>
      <c r="D192" s="94" t="s">
        <v>2</v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 ht="14.25" customHeight="1" x14ac:dyDescent="0.25">
      <c r="B193" s="96" t="s">
        <v>18</v>
      </c>
      <c r="C193" s="97"/>
      <c r="D193" s="98">
        <v>3566</v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 ht="14.25" customHeight="1" x14ac:dyDescent="0.25">
      <c r="B194" s="96" t="s">
        <v>19</v>
      </c>
      <c r="C194" s="97"/>
      <c r="D194" s="98">
        <v>3288</v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 ht="14.25" customHeight="1" x14ac:dyDescent="0.25">
      <c r="B195" s="96" t="s">
        <v>20</v>
      </c>
      <c r="C195" s="97"/>
      <c r="D195" s="98">
        <v>3547</v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 ht="14.25" customHeight="1" x14ac:dyDescent="0.25">
      <c r="B196" s="96" t="s">
        <v>21</v>
      </c>
      <c r="C196" s="97"/>
      <c r="D196" s="98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 ht="14.25" customHeight="1" x14ac:dyDescent="0.25">
      <c r="B197" s="96" t="s">
        <v>22</v>
      </c>
      <c r="C197" s="97"/>
      <c r="D197" s="98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 ht="14.25" customHeight="1" x14ac:dyDescent="0.25">
      <c r="B198" s="96" t="s">
        <v>23</v>
      </c>
      <c r="C198" s="97"/>
      <c r="D198" s="98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 ht="14.25" customHeight="1" x14ac:dyDescent="0.25">
      <c r="B199" s="99" t="s">
        <v>24</v>
      </c>
      <c r="C199" s="98"/>
      <c r="D199" s="98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 ht="14.25" customHeight="1" x14ac:dyDescent="0.25">
      <c r="B200" s="99" t="s">
        <v>25</v>
      </c>
      <c r="C200" s="98"/>
      <c r="D200" s="98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 ht="14.25" customHeight="1" x14ac:dyDescent="0.25">
      <c r="B201" s="131" t="s">
        <v>30</v>
      </c>
      <c r="C201" s="131"/>
      <c r="D201" s="98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 ht="14.25" customHeight="1" x14ac:dyDescent="0.25">
      <c r="B202" s="131" t="s">
        <v>27</v>
      </c>
      <c r="C202" s="131"/>
      <c r="D202" s="98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 ht="14.25" customHeight="1" x14ac:dyDescent="0.25">
      <c r="B203" s="100" t="s">
        <v>28</v>
      </c>
      <c r="C203" s="98"/>
      <c r="D203" s="98"/>
      <c r="E203" s="101" t="s">
        <v>123</v>
      </c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 ht="14.25" customHeight="1" thickBot="1" x14ac:dyDescent="0.3">
      <c r="B204" s="100" t="s">
        <v>29</v>
      </c>
      <c r="C204" s="98"/>
      <c r="D204" s="98"/>
      <c r="E204" s="101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 ht="14.25" customHeight="1" x14ac:dyDescent="0.25">
      <c r="B205" s="132" t="s">
        <v>2</v>
      </c>
      <c r="C205" s="132"/>
      <c r="D205" s="102">
        <f>SUM(D193:D204)</f>
        <v>10401</v>
      </c>
      <c r="E205" s="103">
        <f>O187-D205</f>
        <v>20413</v>
      </c>
      <c r="F205" s="104"/>
      <c r="G205" s="104"/>
      <c r="H205" s="104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 ht="8.25" customHeight="1" thickBot="1" x14ac:dyDescent="0.3">
      <c r="B206" s="105"/>
      <c r="C206" s="89"/>
      <c r="D206" s="106" t="s">
        <v>124</v>
      </c>
      <c r="E206" s="106" t="s">
        <v>125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</row>
    <row r="207" spans="2:17" ht="18.75" customHeight="1" thickTop="1" x14ac:dyDescent="0.25">
      <c r="B207" s="88" t="s">
        <v>126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9"/>
    </row>
    <row r="208" spans="2:17" ht="3" customHeight="1" x14ac:dyDescent="0.2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</row>
    <row r="209" spans="2:17" x14ac:dyDescent="0.25">
      <c r="B209" s="107" t="s">
        <v>127</v>
      </c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</row>
    <row r="210" spans="2:17" ht="1.5" customHeight="1" thickBot="1" x14ac:dyDescent="0.3">
      <c r="B210" s="108"/>
      <c r="C210" s="93"/>
      <c r="D210" s="93"/>
      <c r="E210" s="93"/>
      <c r="F210" s="109"/>
      <c r="G210" s="109"/>
      <c r="H210" s="89"/>
      <c r="I210" s="89"/>
      <c r="J210" s="89"/>
      <c r="K210" s="89"/>
      <c r="L210" s="89"/>
      <c r="M210" s="89"/>
      <c r="N210" s="89"/>
      <c r="O210" s="89"/>
      <c r="P210" s="89"/>
      <c r="Q210" s="89"/>
    </row>
    <row r="211" spans="2:17" ht="3.75" hidden="1" customHeight="1" thickBot="1" x14ac:dyDescent="0.3">
      <c r="B211" s="93"/>
      <c r="C211" s="93"/>
      <c r="D211" s="93"/>
      <c r="E211" s="93"/>
      <c r="F211" s="109"/>
      <c r="G211" s="109"/>
      <c r="H211" s="89"/>
      <c r="I211" s="89"/>
      <c r="J211" s="89"/>
      <c r="K211" s="89"/>
      <c r="L211" s="89"/>
      <c r="M211" s="89"/>
      <c r="N211" s="89"/>
      <c r="O211" s="89"/>
      <c r="P211" s="89"/>
      <c r="Q211" s="89"/>
    </row>
    <row r="212" spans="2:17" x14ac:dyDescent="0.25">
      <c r="B212" s="133" t="s">
        <v>1</v>
      </c>
      <c r="C212" s="134" t="s">
        <v>128</v>
      </c>
      <c r="D212" s="135"/>
      <c r="E212" s="128" t="s">
        <v>129</v>
      </c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</row>
    <row r="213" spans="2:17" x14ac:dyDescent="0.25">
      <c r="B213" s="133"/>
      <c r="C213" s="110">
        <v>2018</v>
      </c>
      <c r="D213" s="111">
        <v>2019</v>
      </c>
      <c r="E213" s="129"/>
      <c r="F213" s="89"/>
      <c r="G213" s="28"/>
      <c r="H213" s="89"/>
      <c r="I213" s="89"/>
      <c r="J213" s="89"/>
      <c r="K213" s="89"/>
      <c r="L213" s="89"/>
      <c r="M213" s="89"/>
      <c r="N213" s="89"/>
      <c r="O213" s="89"/>
      <c r="P213" s="89"/>
      <c r="Q213" s="89"/>
    </row>
    <row r="214" spans="2:17" ht="14.25" customHeight="1" x14ac:dyDescent="0.25">
      <c r="B214" s="112" t="s">
        <v>3</v>
      </c>
      <c r="C214" s="113">
        <v>4543</v>
      </c>
      <c r="D214" s="114">
        <f>F34</f>
        <v>9768</v>
      </c>
      <c r="E214" s="115">
        <f t="shared" ref="E214:E225" si="21">(D214/C214)-1</f>
        <v>1.1501210653753025</v>
      </c>
      <c r="F214" s="89"/>
      <c r="G214" s="28"/>
      <c r="H214" s="89"/>
      <c r="I214" s="89"/>
      <c r="J214" s="89"/>
      <c r="K214" s="89"/>
      <c r="L214" s="89"/>
      <c r="M214" s="89"/>
      <c r="N214" s="89"/>
      <c r="O214" s="89"/>
      <c r="P214" s="89"/>
      <c r="Q214" s="89"/>
    </row>
    <row r="215" spans="2:17" ht="14.25" customHeight="1" x14ac:dyDescent="0.25">
      <c r="B215" s="116" t="s">
        <v>4</v>
      </c>
      <c r="C215" s="117">
        <v>4361</v>
      </c>
      <c r="D215" s="114">
        <v>10054</v>
      </c>
      <c r="E215" s="115">
        <f t="shared" si="21"/>
        <v>1.3054345333639072</v>
      </c>
      <c r="F215" s="89"/>
      <c r="G215" s="28"/>
      <c r="H215" s="89"/>
      <c r="I215" s="89"/>
      <c r="J215" s="89"/>
      <c r="K215" s="89"/>
      <c r="L215" s="89"/>
      <c r="M215" s="89"/>
      <c r="N215" s="89"/>
      <c r="O215" s="89"/>
      <c r="P215" s="89"/>
      <c r="Q215" s="89"/>
    </row>
    <row r="216" spans="2:17" ht="14.25" customHeight="1" x14ac:dyDescent="0.25">
      <c r="B216" s="116" t="s">
        <v>5</v>
      </c>
      <c r="C216" s="117">
        <v>4984</v>
      </c>
      <c r="D216" s="114">
        <v>10992</v>
      </c>
      <c r="E216" s="118">
        <f t="shared" si="21"/>
        <v>1.20545746388443</v>
      </c>
      <c r="F216" s="89"/>
      <c r="G216" s="28"/>
      <c r="H216" s="89"/>
      <c r="I216" s="89"/>
      <c r="J216" s="89"/>
      <c r="K216" s="89"/>
      <c r="L216" s="89"/>
      <c r="M216" s="89"/>
      <c r="N216" s="89"/>
      <c r="O216" s="89"/>
      <c r="P216" s="89"/>
      <c r="Q216" s="89"/>
    </row>
    <row r="217" spans="2:17" ht="14.25" customHeight="1" x14ac:dyDescent="0.25">
      <c r="B217" s="116" t="s">
        <v>6</v>
      </c>
      <c r="C217" s="117"/>
      <c r="D217" s="114"/>
      <c r="E217" s="118" t="e">
        <f t="shared" si="21"/>
        <v>#DIV/0!</v>
      </c>
      <c r="F217" s="89"/>
      <c r="G217" s="28"/>
      <c r="H217" s="89"/>
      <c r="I217" s="89"/>
      <c r="J217" s="89"/>
      <c r="K217" s="89"/>
      <c r="L217" s="89"/>
      <c r="M217" s="89"/>
      <c r="N217" s="89"/>
      <c r="O217" s="89"/>
      <c r="P217" s="89"/>
      <c r="Q217" s="89"/>
    </row>
    <row r="218" spans="2:17" ht="14.25" customHeight="1" x14ac:dyDescent="0.25">
      <c r="B218" s="116" t="s">
        <v>7</v>
      </c>
      <c r="C218" s="117"/>
      <c r="D218" s="114"/>
      <c r="E218" s="118" t="e">
        <f t="shared" si="21"/>
        <v>#DIV/0!</v>
      </c>
      <c r="F218" s="89"/>
      <c r="G218" s="28"/>
      <c r="H218" s="89"/>
      <c r="I218" s="89"/>
      <c r="J218" s="89"/>
      <c r="K218" s="89"/>
      <c r="L218" s="89"/>
      <c r="M218" s="89"/>
      <c r="N218" s="89"/>
      <c r="O218" s="89"/>
      <c r="P218" s="89"/>
      <c r="Q218" s="89"/>
    </row>
    <row r="219" spans="2:17" ht="14.25" customHeight="1" x14ac:dyDescent="0.25">
      <c r="B219" s="116" t="s">
        <v>8</v>
      </c>
      <c r="C219" s="117"/>
      <c r="D219" s="114"/>
      <c r="E219" s="118" t="e">
        <f t="shared" si="21"/>
        <v>#DIV/0!</v>
      </c>
      <c r="F219" s="89"/>
      <c r="G219" s="28"/>
      <c r="H219" s="89"/>
      <c r="I219" s="89"/>
      <c r="J219" s="89"/>
      <c r="K219" s="89"/>
      <c r="L219" s="89"/>
      <c r="M219" s="89"/>
      <c r="N219" s="89"/>
      <c r="O219" s="89"/>
      <c r="P219" s="89"/>
      <c r="Q219" s="89"/>
    </row>
    <row r="220" spans="2:17" ht="14.25" customHeight="1" x14ac:dyDescent="0.25">
      <c r="B220" s="116" t="s">
        <v>9</v>
      </c>
      <c r="C220" s="117"/>
      <c r="D220" s="114"/>
      <c r="E220" s="118" t="e">
        <f t="shared" si="21"/>
        <v>#DIV/0!</v>
      </c>
      <c r="F220" s="89"/>
      <c r="G220" s="28"/>
      <c r="H220" s="89"/>
      <c r="I220" s="89"/>
      <c r="J220" s="89"/>
      <c r="K220" s="89"/>
      <c r="L220" s="89"/>
      <c r="M220" s="89"/>
      <c r="N220" s="89"/>
      <c r="O220" s="89"/>
      <c r="P220" s="89"/>
      <c r="Q220" s="89"/>
    </row>
    <row r="221" spans="2:17" ht="14.25" customHeight="1" x14ac:dyDescent="0.25">
      <c r="B221" s="116" t="s">
        <v>10</v>
      </c>
      <c r="C221" s="117"/>
      <c r="D221" s="114"/>
      <c r="E221" s="118" t="e">
        <f t="shared" si="21"/>
        <v>#DIV/0!</v>
      </c>
      <c r="F221" s="89"/>
      <c r="G221" s="28"/>
      <c r="H221" s="89"/>
      <c r="I221" s="89"/>
      <c r="J221" s="89"/>
      <c r="K221" s="89"/>
      <c r="L221" s="89"/>
      <c r="M221" s="89"/>
      <c r="N221" s="89"/>
      <c r="O221" s="89"/>
      <c r="P221" s="89"/>
      <c r="Q221" s="89"/>
    </row>
    <row r="222" spans="2:17" ht="14.25" customHeight="1" x14ac:dyDescent="0.25">
      <c r="B222" s="116" t="s">
        <v>11</v>
      </c>
      <c r="C222" s="117"/>
      <c r="D222" s="114"/>
      <c r="E222" s="118" t="e">
        <f t="shared" si="21"/>
        <v>#DIV/0!</v>
      </c>
      <c r="F222" s="89"/>
      <c r="G222" s="28"/>
      <c r="H222" s="89"/>
      <c r="I222" s="89"/>
      <c r="J222" s="89"/>
      <c r="K222" s="89"/>
      <c r="L222" s="89"/>
      <c r="M222" s="89"/>
      <c r="N222" s="89"/>
      <c r="O222" s="89"/>
      <c r="P222" s="89"/>
      <c r="Q222" s="89"/>
    </row>
    <row r="223" spans="2:17" ht="14.25" customHeight="1" x14ac:dyDescent="0.25">
      <c r="B223" s="116" t="s">
        <v>12</v>
      </c>
      <c r="C223" s="117"/>
      <c r="D223" s="114"/>
      <c r="E223" s="118" t="e">
        <f t="shared" si="21"/>
        <v>#DIV/0!</v>
      </c>
      <c r="F223" s="89"/>
      <c r="G223" s="28"/>
      <c r="H223" s="89"/>
      <c r="I223" s="89"/>
      <c r="J223" s="89"/>
      <c r="K223" s="89"/>
      <c r="L223" s="89"/>
      <c r="M223" s="89"/>
      <c r="N223" s="89"/>
      <c r="O223" s="89"/>
      <c r="P223" s="89"/>
      <c r="Q223" s="89"/>
    </row>
    <row r="224" spans="2:17" ht="14.25" customHeight="1" x14ac:dyDescent="0.25">
      <c r="B224" s="116" t="s">
        <v>13</v>
      </c>
      <c r="C224" s="117"/>
      <c r="D224" s="114"/>
      <c r="E224" s="118" t="e">
        <f t="shared" si="21"/>
        <v>#DIV/0!</v>
      </c>
      <c r="F224" s="89"/>
      <c r="G224" s="28"/>
      <c r="H224" s="89"/>
      <c r="I224" s="89"/>
      <c r="J224" s="89"/>
      <c r="K224" s="89"/>
      <c r="L224" s="89"/>
      <c r="M224" s="89"/>
      <c r="N224" s="89"/>
      <c r="O224" s="89"/>
      <c r="P224" s="89"/>
      <c r="Q224" s="89"/>
    </row>
    <row r="225" spans="2:17" ht="14.25" customHeight="1" x14ac:dyDescent="0.25">
      <c r="B225" s="116" t="s">
        <v>14</v>
      </c>
      <c r="C225" s="117"/>
      <c r="D225" s="114"/>
      <c r="E225" s="118" t="e">
        <f t="shared" si="21"/>
        <v>#DIV/0!</v>
      </c>
      <c r="F225" s="28"/>
      <c r="G225" s="28"/>
      <c r="H225" s="28"/>
      <c r="I225" s="28"/>
      <c r="J225" s="89"/>
      <c r="K225" s="89"/>
      <c r="L225" s="89"/>
      <c r="M225" s="89"/>
      <c r="N225" s="89"/>
      <c r="O225" s="89"/>
      <c r="P225" s="89"/>
      <c r="Q225" s="89"/>
    </row>
    <row r="226" spans="2:17" ht="14.25" customHeight="1" thickBot="1" x14ac:dyDescent="0.3">
      <c r="B226" s="119" t="s">
        <v>2</v>
      </c>
      <c r="C226" s="120">
        <f>SUM(C214:C225)</f>
        <v>13888</v>
      </c>
      <c r="D226" s="120">
        <f>SUM(D214:D225)</f>
        <v>30814</v>
      </c>
      <c r="E226" s="121">
        <f>(D226/C226)-1</f>
        <v>1.21875</v>
      </c>
      <c r="F226" s="28"/>
      <c r="G226" s="28"/>
      <c r="H226" s="28"/>
      <c r="I226" s="28"/>
      <c r="J226" s="89"/>
      <c r="K226" s="89"/>
      <c r="L226" s="89"/>
      <c r="M226" s="89"/>
      <c r="N226" s="89"/>
      <c r="O226" s="89"/>
      <c r="P226" s="89"/>
      <c r="Q226" s="89"/>
    </row>
    <row r="227" spans="2:17" ht="9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2:17" x14ac:dyDescent="0.25">
      <c r="B228" s="89" t="s">
        <v>130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89" t="s">
        <v>35</v>
      </c>
    </row>
  </sheetData>
  <sortState ref="B162:P186">
    <sortCondition descending="1" ref="O162:O186"/>
  </sortState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2019-04-12T16:01:27Z</dcterms:modified>
</cp:coreProperties>
</file>