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CHAT 100\"/>
    </mc:Choice>
  </mc:AlternateContent>
  <bookViews>
    <workbookView xWindow="0" yWindow="0" windowWidth="28800" windowHeight="10635" tabRatio="769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130" i="6" l="1"/>
  <c r="I105" i="6"/>
  <c r="F129" i="6" l="1"/>
  <c r="F128" i="6" l="1"/>
  <c r="F127" i="6" l="1"/>
  <c r="F126" i="6" l="1"/>
  <c r="E138" i="6"/>
  <c r="D138" i="6"/>
  <c r="D116" i="6"/>
  <c r="F85" i="6"/>
  <c r="G72" i="6" s="1"/>
  <c r="N76" i="6"/>
  <c r="P72" i="6" s="1"/>
  <c r="F65" i="6"/>
  <c r="E65" i="6"/>
  <c r="G60" i="6"/>
  <c r="G61" i="6"/>
  <c r="G62" i="6"/>
  <c r="G63" i="6"/>
  <c r="G64" i="6"/>
  <c r="G59" i="6"/>
  <c r="C25" i="6"/>
  <c r="S42" i="6"/>
  <c r="S36" i="6"/>
  <c r="H45" i="6"/>
  <c r="N28" i="6" s="1"/>
  <c r="E96" i="6" l="1"/>
  <c r="I111" i="6"/>
  <c r="P76" i="6"/>
  <c r="G79" i="6"/>
  <c r="G81" i="6"/>
  <c r="G77" i="6"/>
  <c r="G65" i="6"/>
  <c r="E66" i="6" s="1"/>
  <c r="G73" i="6"/>
  <c r="E113" i="6"/>
  <c r="P73" i="6"/>
  <c r="G71" i="6"/>
  <c r="F138" i="6"/>
  <c r="G70" i="6"/>
  <c r="E105" i="6"/>
  <c r="S52" i="6"/>
  <c r="R28" i="6" s="1"/>
  <c r="E111" i="6"/>
  <c r="E103" i="6"/>
  <c r="E95" i="6"/>
  <c r="G78" i="6"/>
  <c r="G85" i="6"/>
  <c r="E110" i="6"/>
  <c r="E102" i="6"/>
  <c r="E94" i="6"/>
  <c r="P71" i="6"/>
  <c r="G84" i="6"/>
  <c r="G76" i="6"/>
  <c r="E90" i="6"/>
  <c r="E108" i="6"/>
  <c r="E100" i="6"/>
  <c r="E92" i="6"/>
  <c r="E109" i="6"/>
  <c r="E101" i="6"/>
  <c r="P75" i="6"/>
  <c r="G83" i="6"/>
  <c r="G75" i="6"/>
  <c r="E115" i="6"/>
  <c r="E107" i="6"/>
  <c r="E99" i="6"/>
  <c r="E91" i="6"/>
  <c r="E93" i="6"/>
  <c r="P74" i="6"/>
  <c r="G82" i="6"/>
  <c r="G74" i="6"/>
  <c r="E114" i="6"/>
  <c r="E106" i="6"/>
  <c r="E98" i="6"/>
  <c r="E116" i="6"/>
  <c r="E97" i="6"/>
  <c r="G80" i="6"/>
  <c r="E112" i="6"/>
  <c r="E104" i="6"/>
  <c r="I40" i="6"/>
  <c r="I42" i="6"/>
  <c r="I41" i="6"/>
  <c r="I36" i="6"/>
  <c r="I37" i="6"/>
  <c r="I43" i="6"/>
  <c r="I44" i="6"/>
  <c r="I39" i="6"/>
  <c r="H63" i="6" l="1"/>
  <c r="H61" i="6"/>
  <c r="G66" i="6"/>
  <c r="H59" i="6"/>
  <c r="H64" i="6"/>
  <c r="H62" i="6"/>
  <c r="H60" i="6"/>
  <c r="F66" i="6"/>
  <c r="T51" i="6"/>
  <c r="T41" i="6"/>
  <c r="T39" i="6"/>
  <c r="T50" i="6"/>
  <c r="T49" i="6"/>
  <c r="T37" i="6"/>
  <c r="T47" i="6"/>
  <c r="T40" i="6"/>
  <c r="T42" i="6"/>
  <c r="T44" i="6"/>
  <c r="T38" i="6"/>
  <c r="T45" i="6"/>
  <c r="T46" i="6"/>
  <c r="T43" i="6"/>
  <c r="T48" i="6"/>
  <c r="T36" i="6"/>
  <c r="J98" i="6"/>
  <c r="J90" i="6"/>
  <c r="J104" i="6"/>
  <c r="J100" i="6"/>
  <c r="J96" i="6"/>
  <c r="J91" i="6"/>
  <c r="J101" i="6"/>
  <c r="J99" i="6"/>
  <c r="J95" i="6"/>
  <c r="J94" i="6"/>
  <c r="J97" i="6"/>
  <c r="J103" i="6"/>
  <c r="J102" i="6"/>
  <c r="J105" i="6"/>
  <c r="J93" i="6"/>
  <c r="J92" i="6"/>
  <c r="I112" i="6"/>
  <c r="I114" i="6" s="1"/>
  <c r="J111" i="6" l="1"/>
  <c r="J113" i="6"/>
  <c r="J114" i="6"/>
  <c r="J112" i="6"/>
</calcChain>
</file>

<file path=xl/sharedStrings.xml><?xml version="1.0" encoding="utf-8"?>
<sst xmlns="http://schemas.openxmlformats.org/spreadsheetml/2006/main" count="186" uniqueCount="143">
  <si>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</si>
  <si>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</si>
  <si>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</si>
  <si>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</si>
  <si>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</si>
  <si>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</si>
  <si>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</si>
  <si>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</si>
  <si>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</si>
  <si>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</si>
  <si>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</si>
  <si>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</si>
  <si>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</si>
  <si>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</si>
  <si>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</si>
  <si>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</si>
  <si>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</si>
  <si>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</si>
  <si>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</si>
  <si>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</si>
  <si>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</si>
  <si>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</si>
  <si>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</si>
  <si>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</si>
  <si>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</si>
  <si>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</si>
  <si>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</si>
  <si>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</si>
  <si>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</si>
  <si>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</si>
  <si>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</si>
  <si>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</si>
  <si>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</si>
  <si>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</si>
  <si>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</si>
  <si>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</si>
  <si>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</si>
  <si>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</si>
  <si>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</si>
  <si>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</si>
  <si>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</si>
  <si>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</si>
  <si>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</si>
  <si>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</si>
  <si>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</si>
  <si>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</si>
  <si>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</si>
  <si>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</si>
  <si>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</si>
  <si>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</si>
  <si>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</si>
  <si>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</si>
  <si>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</si>
  <si>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</si>
  <si>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</si>
  <si>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</si>
  <si>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</si>
  <si>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</si>
  <si>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</si>
  <si>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</si>
  <si>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</si>
  <si>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</si>
  <si>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</si>
  <si>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</si>
  <si>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</si>
  <si>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</si>
  <si>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</si>
  <si>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</si>
  <si>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</si>
  <si>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</si>
  <si>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</si>
  <si>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</si>
  <si>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</si>
  <si>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</si>
  <si>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</si>
  <si>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</si>
  <si>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</si>
  <si>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</si>
  <si>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</si>
  <si>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</si>
  <si>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</si>
  <si>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</si>
  <si>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</si>
  <si>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</si>
  <si>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</si>
  <si>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</si>
  <si>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</si>
  <si>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</si>
  <si>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</si>
  <si>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</si>
  <si>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</si>
  <si>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</si>
  <si>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</si>
  <si>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</si>
  <si>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</si>
  <si>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</si>
  <si>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</si>
  <si>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</si>
  <si>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</si>
  <si>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</si>
  <si>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</si>
  <si>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</si>
  <si>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</si>
  <si>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</si>
  <si>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</si>
  <si>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</si>
  <si>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</si>
  <si>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</si>
  <si>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</si>
  <si>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</si>
  <si>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</si>
  <si>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</si>
  <si>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</si>
  <si>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</si>
  <si>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</si>
  <si>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</si>
  <si>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</si>
  <si>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</si>
  <si>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</si>
  <si>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</si>
  <si>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Huanuco</t>
  </si>
  <si>
    <t>Italia</t>
  </si>
  <si>
    <t>Junin</t>
  </si>
  <si>
    <t>Mexico</t>
  </si>
  <si>
    <t>Lima Metropolitana 2/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</si>
  <si>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</si>
  <si>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</si>
  <si>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</si>
  <si>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</si>
  <si>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</si>
  <si>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</si>
  <si>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</si>
  <si>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</si>
  <si>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</si>
  <si>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</si>
  <si>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Venezuela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</si>
  <si>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</si>
  <si>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Bolivia</t>
  </si>
  <si>
    <t>Paraguay</t>
  </si>
  <si>
    <t>Periodo: Enero - Mayo 2019</t>
  </si>
  <si>
    <t>Eeuu</t>
  </si>
  <si>
    <t>Gran Bretaña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</si>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</sst>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194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4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1" fillId="2" borderId="0" xfId="7" applyFont="1" applyFill="1" applyBorder="1" applyAlignment="1"/>
    <xf numFmtId="0" fontId="12" fillId="2" borderId="0" xfId="7" applyFont="1" applyFill="1" applyBorder="1" applyAlignment="1"/>
    <xf numFmtId="0" fontId="12" fillId="2" borderId="0" xfId="7" applyFont="1" applyFill="1" applyBorder="1"/>
    <xf numFmtId="0" fontId="11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1" fillId="2" borderId="0" xfId="7" applyNumberFormat="1" applyFont="1" applyFill="1" applyBorder="1" applyAlignment="1"/>
    <xf numFmtId="1" fontId="12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1" fillId="2" borderId="0" xfId="8" applyNumberFormat="1" applyFont="1" applyFill="1" applyBorder="1" applyAlignment="1"/>
    <xf numFmtId="1" fontId="12" fillId="2" borderId="0" xfId="8" applyNumberFormat="1" applyFont="1" applyFill="1" applyBorder="1" applyAlignment="1"/>
    <xf numFmtId="0" fontId="6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horizontal="center"/>
    </xf>
    <xf numFmtId="0" fontId="12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1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/>
    </xf>
    <xf numFmtId="3" fontId="5" fillId="0" borderId="12" xfId="7" applyNumberFormat="1" applyFont="1" applyFill="1" applyBorder="1" applyAlignment="1">
      <alignment vertical="center"/>
    </xf>
    <xf numFmtId="9" fontId="5" fillId="0" borderId="12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2" xfId="7" applyFont="1" applyFill="1" applyBorder="1"/>
    <xf numFmtId="9" fontId="6" fillId="2" borderId="12" xfId="7" applyNumberFormat="1" applyFont="1" applyFill="1" applyBorder="1"/>
    <xf numFmtId="0" fontId="6" fillId="0" borderId="12" xfId="7" applyFont="1" applyFill="1" applyBorder="1" applyAlignment="1">
      <alignment vertical="center"/>
    </xf>
    <xf numFmtId="3" fontId="5" fillId="0" borderId="12" xfId="7" applyNumberFormat="1" applyFont="1" applyFill="1" applyBorder="1" applyAlignment="1">
      <alignment horizontal="right" vertical="center"/>
    </xf>
    <xf numFmtId="9" fontId="5" fillId="0" borderId="12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6" fillId="0" borderId="4" xfId="7" applyFont="1" applyFill="1" applyBorder="1" applyAlignment="1">
      <alignment horizontal="left" vertical="center"/>
    </xf>
    <xf numFmtId="3" fontId="6" fillId="0" borderId="4" xfId="7" applyNumberFormat="1" applyFont="1" applyFill="1" applyBorder="1" applyAlignment="1">
      <alignment horizontal="right" vertical="center"/>
    </xf>
    <xf numFmtId="9" fontId="6" fillId="0" borderId="4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1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1" fillId="2" borderId="0" xfId="8" applyFont="1" applyFill="1" applyBorder="1"/>
    <xf numFmtId="0" fontId="5" fillId="2" borderId="0" xfId="7" applyFont="1" applyFill="1" applyAlignment="1">
      <alignment horizontal="center"/>
    </xf>
    <xf numFmtId="0" fontId="13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6" xfId="7" applyFont="1" applyFill="1" applyBorder="1" applyAlignment="1">
      <alignment vertical="center"/>
    </xf>
    <xf numFmtId="0" fontId="24" fillId="2" borderId="7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1" fillId="4" borderId="0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11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0" fontId="6" fillId="0" borderId="13" xfId="7" applyFont="1" applyFill="1" applyBorder="1" applyAlignment="1">
      <alignment horizontal="left" vertical="center"/>
    </xf>
    <xf numFmtId="0" fontId="6" fillId="2" borderId="14" xfId="7" applyFont="1" applyFill="1" applyBorder="1"/>
    <xf numFmtId="0" fontId="6" fillId="10" borderId="7" xfId="7" applyFont="1" applyFill="1" applyBorder="1"/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0" fontId="7" fillId="4" borderId="15" xfId="7" applyFont="1" applyFill="1" applyBorder="1" applyAlignment="1">
      <alignment horizontal="center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0" fontId="6" fillId="10" borderId="9" xfId="7" applyFont="1" applyFill="1" applyBorder="1"/>
    <xf numFmtId="0" fontId="6" fillId="10" borderId="1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9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10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6" fillId="2" borderId="8" xfId="7" applyFont="1" applyFill="1" applyBorder="1"/>
    <xf numFmtId="0" fontId="6" fillId="0" borderId="13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19" xfId="7" applyNumberFormat="1" applyFont="1" applyFill="1" applyBorder="1" applyAlignment="1">
      <alignment horizontal="center" vertical="center"/>
    </xf>
    <xf numFmtId="164" fontId="6" fillId="11" borderId="18" xfId="9" applyNumberFormat="1" applyFont="1" applyFill="1" applyBorder="1" applyAlignment="1">
      <alignment horizontal="center" vertical="center"/>
    </xf>
    <xf numFmtId="9" fontId="6" fillId="11" borderId="18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1" fillId="4" borderId="20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13" xfId="7" applyFont="1" applyFill="1" applyBorder="1"/>
    <xf numFmtId="0" fontId="6" fillId="2" borderId="9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7" fillId="4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/>
    </xf>
    <xf numFmtId="164" fontId="6" fillId="5" borderId="0" xfId="8" applyNumberFormat="1" applyFont="1" applyFill="1" applyBorder="1" applyAlignment="1">
      <alignment horizontal="right" vertical="center"/>
    </xf>
    <xf numFmtId="164" fontId="7" fillId="4" borderId="2" xfId="9" applyNumberFormat="1" applyFont="1" applyFill="1" applyBorder="1" applyAlignment="1">
      <alignment horizontal="right" vertical="center"/>
    </xf>
    <xf numFmtId="164" fontId="6" fillId="10" borderId="0" xfId="8" applyNumberFormat="1" applyFont="1" applyFill="1" applyBorder="1" applyAlignment="1">
      <alignment horizontal="right" vertical="center"/>
    </xf>
    <xf numFmtId="0" fontId="24" fillId="0" borderId="13" xfId="7" applyFont="1" applyFill="1" applyBorder="1" applyAlignment="1">
      <alignment vertical="center"/>
    </xf>
    <xf numFmtId="0" fontId="11" fillId="0" borderId="13" xfId="7" applyFont="1" applyFill="1" applyBorder="1" applyAlignment="1">
      <alignment horizontal="right" vertical="center"/>
    </xf>
    <xf numFmtId="9" fontId="6" fillId="0" borderId="13" xfId="8" applyNumberFormat="1" applyFont="1" applyFill="1" applyBorder="1" applyAlignment="1">
      <alignment horizontal="right" vertical="center"/>
    </xf>
    <xf numFmtId="9" fontId="6" fillId="0" borderId="13" xfId="3" applyNumberFormat="1" applyFont="1" applyFill="1" applyBorder="1"/>
    <xf numFmtId="9" fontId="7" fillId="0" borderId="13" xfId="9" applyNumberFormat="1" applyFont="1" applyFill="1" applyBorder="1" applyAlignment="1">
      <alignment horizontal="right" vertical="center"/>
    </xf>
    <xf numFmtId="164" fontId="6" fillId="0" borderId="13" xfId="8" applyNumberFormat="1" applyFont="1" applyFill="1" applyBorder="1" applyAlignment="1">
      <alignment horizontal="right" vertical="center"/>
    </xf>
    <xf numFmtId="164" fontId="7" fillId="0" borderId="13" xfId="9" applyNumberFormat="1" applyFont="1" applyFill="1" applyBorder="1" applyAlignment="1">
      <alignment horizontal="right" vertical="center"/>
    </xf>
    <xf numFmtId="3" fontId="21" fillId="9" borderId="0" xfId="7" applyNumberFormat="1" applyFont="1" applyFill="1" applyAlignment="1">
      <alignment horizontal="center" vertical="center" wrapText="1"/>
    </xf>
    <xf numFmtId="0" fontId="6" fillId="0" borderId="0" xfId="7" applyFont="1" applyFill="1" applyBorder="1" applyAlignment="1">
      <alignment horizontal="left" vertical="center"/>
    </xf>
    <xf numFmtId="0" fontId="5" fillId="10" borderId="6" xfId="7" applyFont="1" applyFill="1" applyBorder="1"/>
    <xf numFmtId="0" fontId="6" fillId="10" borderId="8" xfId="7" applyFont="1" applyFill="1" applyBorder="1"/>
    <xf numFmtId="0" fontId="6" fillId="0" borderId="0" xfId="7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  <xf numFmtId="0" fontId="6" fillId="0" borderId="0" xfId="7" applyFont="1" applyFill="1"/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2.4799694772987411E-2</c:v>
                </c:pt>
                <c:pt idx="1">
                  <c:v>0.2575352918733308</c:v>
                </c:pt>
                <c:pt idx="2">
                  <c:v>0.21175123998473866</c:v>
                </c:pt>
                <c:pt idx="3">
                  <c:v>0.36169400991987793</c:v>
                </c:pt>
                <c:pt idx="4">
                  <c:v>4.6547119420068679E-2</c:v>
                </c:pt>
                <c:pt idx="5">
                  <c:v>9.7672644028996572E-2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427</c:v>
                </c:pt>
                <c:pt idx="1">
                  <c:v>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1993</c:v>
                </c:pt>
                <c:pt idx="1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38</c:v>
                  </c:pt>
                  <c:pt idx="1">
                    <c:v>0</c:v>
                  </c:pt>
                  <c:pt idx="2">
                    <c:v>820</c:v>
                  </c:pt>
                  <c:pt idx="3">
                    <c:v>899</c:v>
                  </c:pt>
                  <c:pt idx="4">
                    <c:v>864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38</c:v>
                </c:pt>
                <c:pt idx="1">
                  <c:v>0</c:v>
                </c:pt>
                <c:pt idx="2">
                  <c:v>820</c:v>
                </c:pt>
                <c:pt idx="3">
                  <c:v>899</c:v>
                </c:pt>
                <c:pt idx="4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7336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904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532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8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657601" y="5457825"/>
          <a:ext cx="531494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mayo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2 621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mayo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81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12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6" name="Imagen 15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57725" y="15192376"/>
          <a:ext cx="444817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mayo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57150</xdr:colOff>
      <xdr:row>88</xdr:row>
      <xdr:rowOff>72674</xdr:rowOff>
    </xdr:from>
    <xdr:to>
      <xdr:col>20</xdr:col>
      <xdr:colOff>476250</xdr:colOff>
      <xdr:row>115</xdr:row>
      <xdr:rowOff>150852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0100" y="15541274"/>
          <a:ext cx="4648200" cy="522167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74,0%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topLeftCell="A52" zoomScaleNormal="90" zoomScaleSheetLayoutView="100" workbookViewId="0">
      <selection activeCell="F138" sqref="F13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8" t="s">
        <v>48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22" s="2" customFormat="1" ht="4.5" customHeight="1" x14ac:dyDescent="0.25">
      <c r="A4" s="5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9"/>
    </row>
    <row r="5" spans="1:22" s="6" customFormat="1" ht="20.25" customHeight="1" x14ac:dyDescent="0.25">
      <c r="B5" s="190" t="s">
        <v>139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1" t="s">
        <v>49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ht="23.25" customHeight="1" x14ac:dyDescent="0.25">
      <c r="A8" s="1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136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1">
        <v>2014</v>
      </c>
      <c r="I12" s="21">
        <v>2013</v>
      </c>
      <c r="J12" s="21">
        <v>2012</v>
      </c>
      <c r="K12" s="21">
        <v>2011</v>
      </c>
      <c r="L12" s="22"/>
      <c r="M12" s="23"/>
      <c r="N12" s="24"/>
      <c r="O12" s="25"/>
      <c r="P12" s="26"/>
      <c r="Q12" s="26"/>
    </row>
    <row r="13" spans="1:22" s="13" customFormat="1" ht="15" customHeight="1" x14ac:dyDescent="0.2">
      <c r="B13" s="27" t="s">
        <v>2</v>
      </c>
      <c r="C13" s="27">
        <v>450</v>
      </c>
      <c r="D13" s="28">
        <v>211</v>
      </c>
      <c r="E13" s="28">
        <v>211</v>
      </c>
      <c r="F13" s="28">
        <v>257</v>
      </c>
      <c r="G13" s="28">
        <v>270</v>
      </c>
      <c r="H13" s="28">
        <v>75</v>
      </c>
      <c r="I13" s="28">
        <v>155</v>
      </c>
      <c r="J13" s="28">
        <v>63</v>
      </c>
      <c r="K13" s="29"/>
      <c r="L13" s="28"/>
      <c r="M13" s="30">
        <v>20</v>
      </c>
      <c r="N13" s="31"/>
      <c r="O13" s="25"/>
      <c r="P13" s="19"/>
      <c r="Q13" s="19"/>
    </row>
    <row r="14" spans="1:22" s="13" customFormat="1" ht="15" customHeight="1" x14ac:dyDescent="0.2">
      <c r="B14" s="27" t="s">
        <v>3</v>
      </c>
      <c r="C14" s="27">
        <v>367</v>
      </c>
      <c r="D14" s="28">
        <v>248</v>
      </c>
      <c r="E14" s="28">
        <v>254</v>
      </c>
      <c r="F14" s="28">
        <v>280</v>
      </c>
      <c r="G14" s="28">
        <v>313</v>
      </c>
      <c r="H14" s="28">
        <v>102</v>
      </c>
      <c r="I14" s="28">
        <v>116</v>
      </c>
      <c r="J14" s="28">
        <v>101</v>
      </c>
      <c r="K14" s="29"/>
      <c r="L14" s="28"/>
      <c r="M14" s="30">
        <v>20</v>
      </c>
      <c r="N14" s="31"/>
      <c r="O14" s="25"/>
      <c r="P14" s="19"/>
      <c r="Q14" s="19"/>
    </row>
    <row r="15" spans="1:22" s="13" customFormat="1" ht="15" customHeight="1" x14ac:dyDescent="0.2">
      <c r="B15" s="27" t="s">
        <v>4</v>
      </c>
      <c r="C15" s="27">
        <v>602</v>
      </c>
      <c r="D15" s="28">
        <v>301</v>
      </c>
      <c r="E15" s="28">
        <v>299</v>
      </c>
      <c r="F15" s="28">
        <v>332</v>
      </c>
      <c r="G15" s="28">
        <v>329</v>
      </c>
      <c r="H15" s="28">
        <v>82</v>
      </c>
      <c r="I15" s="28">
        <v>133</v>
      </c>
      <c r="J15" s="28">
        <v>108</v>
      </c>
      <c r="K15" s="32"/>
      <c r="L15" s="33"/>
      <c r="M15" s="34">
        <v>20</v>
      </c>
      <c r="N15" s="35"/>
      <c r="O15" s="25"/>
      <c r="P15" s="19"/>
      <c r="Q15" s="19"/>
    </row>
    <row r="16" spans="1:22" s="13" customFormat="1" ht="15" customHeight="1" x14ac:dyDescent="0.2">
      <c r="B16" s="27" t="s">
        <v>5</v>
      </c>
      <c r="C16" s="27">
        <v>639</v>
      </c>
      <c r="D16" s="28">
        <v>372</v>
      </c>
      <c r="E16" s="28">
        <v>403</v>
      </c>
      <c r="F16" s="28">
        <v>359</v>
      </c>
      <c r="G16" s="28">
        <v>310</v>
      </c>
      <c r="H16" s="28">
        <v>84</v>
      </c>
      <c r="I16" s="28">
        <v>132</v>
      </c>
      <c r="J16" s="28">
        <v>137</v>
      </c>
      <c r="K16" s="28">
        <v>55</v>
      </c>
      <c r="L16" s="28"/>
      <c r="M16" s="30">
        <v>20</v>
      </c>
      <c r="N16" s="31"/>
      <c r="O16" s="25"/>
      <c r="P16" s="19"/>
      <c r="Q16" s="19"/>
      <c r="V16" s="19"/>
    </row>
    <row r="17" spans="2:22" s="13" customFormat="1" ht="15" customHeight="1" x14ac:dyDescent="0.2">
      <c r="B17" s="27" t="s">
        <v>6</v>
      </c>
      <c r="C17" s="27">
        <v>563</v>
      </c>
      <c r="D17" s="28">
        <v>374</v>
      </c>
      <c r="E17" s="28">
        <v>330</v>
      </c>
      <c r="F17" s="28">
        <v>411</v>
      </c>
      <c r="G17" s="28">
        <v>311</v>
      </c>
      <c r="H17" s="28">
        <v>145</v>
      </c>
      <c r="I17" s="28">
        <v>134</v>
      </c>
      <c r="J17" s="28">
        <v>153</v>
      </c>
      <c r="K17" s="28">
        <v>57</v>
      </c>
      <c r="L17" s="28"/>
      <c r="M17" s="30">
        <v>23</v>
      </c>
      <c r="N17" s="31"/>
      <c r="O17" s="25"/>
      <c r="P17" s="19"/>
      <c r="Q17" s="19"/>
    </row>
    <row r="18" spans="2:22" s="13" customFormat="1" ht="15" customHeight="1" x14ac:dyDescent="0.2">
      <c r="B18" s="27" t="s">
        <v>7</v>
      </c>
      <c r="C18" s="27"/>
      <c r="D18" s="28">
        <v>361</v>
      </c>
      <c r="E18" s="28">
        <v>367</v>
      </c>
      <c r="F18" s="28">
        <v>352</v>
      </c>
      <c r="G18" s="28">
        <v>266</v>
      </c>
      <c r="H18" s="28">
        <v>192</v>
      </c>
      <c r="I18" s="28">
        <v>104</v>
      </c>
      <c r="J18" s="28">
        <v>157</v>
      </c>
      <c r="K18" s="28">
        <v>64</v>
      </c>
      <c r="L18" s="28"/>
      <c r="M18" s="30"/>
      <c r="N18" s="31"/>
      <c r="O18" s="25"/>
      <c r="P18" s="19"/>
      <c r="Q18" s="19"/>
    </row>
    <row r="19" spans="2:22" s="13" customFormat="1" ht="15" customHeight="1" x14ac:dyDescent="0.2">
      <c r="B19" s="27" t="s">
        <v>8</v>
      </c>
      <c r="C19" s="27"/>
      <c r="D19" s="28">
        <v>392</v>
      </c>
      <c r="E19" s="28">
        <v>284</v>
      </c>
      <c r="F19" s="28">
        <v>320</v>
      </c>
      <c r="G19" s="28">
        <v>318</v>
      </c>
      <c r="H19" s="28">
        <v>303</v>
      </c>
      <c r="I19" s="28">
        <v>109</v>
      </c>
      <c r="J19" s="28">
        <v>170</v>
      </c>
      <c r="K19" s="28">
        <v>54</v>
      </c>
      <c r="L19" s="28"/>
      <c r="M19" s="30"/>
      <c r="N19" s="31"/>
      <c r="O19" s="25"/>
      <c r="P19" s="19"/>
      <c r="Q19" s="19"/>
    </row>
    <row r="20" spans="2:22" s="13" customFormat="1" ht="15" customHeight="1" x14ac:dyDescent="0.2">
      <c r="B20" s="27" t="s">
        <v>9</v>
      </c>
      <c r="C20" s="27"/>
      <c r="D20" s="28">
        <v>361</v>
      </c>
      <c r="E20" s="28">
        <v>279</v>
      </c>
      <c r="F20" s="28">
        <v>287</v>
      </c>
      <c r="G20" s="28">
        <v>342</v>
      </c>
      <c r="H20" s="28">
        <v>260</v>
      </c>
      <c r="I20" s="28">
        <v>94</v>
      </c>
      <c r="J20" s="28">
        <v>131</v>
      </c>
      <c r="K20" s="28">
        <v>59</v>
      </c>
      <c r="L20" s="28"/>
      <c r="M20" s="30"/>
      <c r="N20" s="31"/>
      <c r="O20" s="25"/>
      <c r="P20" s="19"/>
      <c r="Q20" s="19"/>
    </row>
    <row r="21" spans="2:22" s="13" customFormat="1" ht="15" customHeight="1" x14ac:dyDescent="0.2">
      <c r="B21" s="27" t="s">
        <v>17</v>
      </c>
      <c r="C21" s="27"/>
      <c r="D21" s="28">
        <v>384</v>
      </c>
      <c r="E21" s="28">
        <v>350</v>
      </c>
      <c r="F21" s="28">
        <v>359</v>
      </c>
      <c r="G21" s="28">
        <v>342</v>
      </c>
      <c r="H21" s="28">
        <v>290</v>
      </c>
      <c r="I21" s="28">
        <v>113</v>
      </c>
      <c r="J21" s="28">
        <v>188</v>
      </c>
      <c r="K21" s="28">
        <v>51</v>
      </c>
      <c r="L21" s="28"/>
      <c r="M21" s="23"/>
      <c r="N21" s="24"/>
      <c r="O21" s="25"/>
      <c r="P21" s="19"/>
      <c r="Q21" s="19"/>
    </row>
    <row r="22" spans="2:22" s="13" customFormat="1" ht="15" customHeight="1" x14ac:dyDescent="0.2">
      <c r="B22" s="27" t="s">
        <v>10</v>
      </c>
      <c r="C22" s="27"/>
      <c r="D22" s="28">
        <v>468</v>
      </c>
      <c r="E22" s="28">
        <v>393</v>
      </c>
      <c r="F22" s="28">
        <v>359</v>
      </c>
      <c r="G22" s="28">
        <v>299</v>
      </c>
      <c r="H22" s="28">
        <v>299</v>
      </c>
      <c r="I22" s="28">
        <v>93</v>
      </c>
      <c r="J22" s="28">
        <v>191</v>
      </c>
      <c r="K22" s="28">
        <v>87</v>
      </c>
      <c r="L22" s="28"/>
      <c r="M22" s="23"/>
      <c r="N22" s="24"/>
      <c r="O22" s="25"/>
      <c r="P22" s="19"/>
      <c r="Q22" s="19"/>
    </row>
    <row r="23" spans="2:22" s="13" customFormat="1" ht="15" customHeight="1" x14ac:dyDescent="0.2">
      <c r="B23" s="27" t="s">
        <v>11</v>
      </c>
      <c r="C23" s="27"/>
      <c r="D23" s="28">
        <v>334</v>
      </c>
      <c r="E23" s="28">
        <v>299</v>
      </c>
      <c r="F23" s="28">
        <v>510</v>
      </c>
      <c r="G23" s="28">
        <v>302</v>
      </c>
      <c r="H23" s="28">
        <v>306</v>
      </c>
      <c r="I23" s="28">
        <v>77</v>
      </c>
      <c r="J23" s="28">
        <v>184</v>
      </c>
      <c r="K23" s="28">
        <v>66</v>
      </c>
      <c r="L23" s="28"/>
      <c r="M23" s="23"/>
      <c r="N23" s="24"/>
      <c r="O23" s="25"/>
      <c r="P23" s="19"/>
      <c r="Q23" s="19"/>
    </row>
    <row r="24" spans="2:22" s="13" customFormat="1" ht="15" customHeight="1" thickBot="1" x14ac:dyDescent="0.25">
      <c r="B24" s="36" t="s">
        <v>12</v>
      </c>
      <c r="C24" s="36"/>
      <c r="D24" s="37">
        <v>283</v>
      </c>
      <c r="E24" s="37">
        <v>270</v>
      </c>
      <c r="F24" s="37">
        <v>293</v>
      </c>
      <c r="G24" s="37">
        <v>234</v>
      </c>
      <c r="H24" s="37">
        <v>307</v>
      </c>
      <c r="I24" s="37">
        <v>226</v>
      </c>
      <c r="J24" s="37">
        <v>249</v>
      </c>
      <c r="K24" s="37">
        <v>56</v>
      </c>
      <c r="L24" s="28"/>
      <c r="M24" s="38"/>
      <c r="N24" s="39"/>
      <c r="O24" s="25"/>
      <c r="P24" s="19"/>
      <c r="Q24" s="19"/>
    </row>
    <row r="25" spans="2:22" s="13" customFormat="1" ht="15" customHeight="1" x14ac:dyDescent="0.2">
      <c r="B25" s="40" t="s">
        <v>1</v>
      </c>
      <c r="C25" s="40">
        <f>+SUM(C13:C24)</f>
        <v>2621</v>
      </c>
      <c r="D25" s="41">
        <v>4089</v>
      </c>
      <c r="E25" s="41">
        <v>3739</v>
      </c>
      <c r="F25" s="41">
        <v>4119</v>
      </c>
      <c r="G25" s="41">
        <v>3636</v>
      </c>
      <c r="H25" s="41">
        <v>2445</v>
      </c>
      <c r="I25" s="41">
        <v>1486</v>
      </c>
      <c r="J25" s="41">
        <v>1832</v>
      </c>
      <c r="K25" s="41">
        <v>549</v>
      </c>
      <c r="L25" s="42"/>
      <c r="M25" s="30">
        <v>103</v>
      </c>
      <c r="N25" s="31"/>
      <c r="O25" s="25"/>
      <c r="P25" s="26"/>
      <c r="Q25" s="26"/>
    </row>
    <row r="26" spans="2:22" s="13" customFormat="1" ht="15" customHeight="1" x14ac:dyDescent="0.2">
      <c r="B26" s="43" t="s">
        <v>27</v>
      </c>
      <c r="C26" s="44" t="s">
        <v>28</v>
      </c>
      <c r="D26" s="44">
        <v>9.3607916555228599E-2</v>
      </c>
      <c r="E26" s="44">
        <v>-9.2255401796552561E-2</v>
      </c>
      <c r="F26" s="44">
        <v>0.13283828382838281</v>
      </c>
      <c r="G26" s="44">
        <v>0.48711656441717799</v>
      </c>
      <c r="H26" s="44">
        <v>0.64535666218034993</v>
      </c>
      <c r="I26" s="44">
        <v>-0.18886462882096067</v>
      </c>
      <c r="J26" s="44">
        <v>2.336976320582878</v>
      </c>
      <c r="K26" s="44" t="s">
        <v>28</v>
      </c>
      <c r="L26" s="45"/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</row>
    <row r="27" spans="2:22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2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92" t="s">
        <v>50</v>
      </c>
      <c r="K28" s="192"/>
      <c r="L28" s="192"/>
      <c r="M28" s="192"/>
      <c r="N28" s="49">
        <f>+H45</f>
        <v>427</v>
      </c>
      <c r="O28" s="48"/>
      <c r="P28" s="50" t="s">
        <v>51</v>
      </c>
      <c r="Q28" s="48"/>
      <c r="R28" s="171">
        <f>+S52</f>
        <v>2194</v>
      </c>
      <c r="S28" s="51" t="s">
        <v>52</v>
      </c>
      <c r="T28" s="48"/>
      <c r="U28" s="48"/>
    </row>
    <row r="29" spans="2:22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2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0"/>
    </row>
    <row r="31" spans="2:22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2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53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54</v>
      </c>
      <c r="M34" s="58"/>
    </row>
    <row r="35" spans="2:21" s="13" customFormat="1" ht="15" customHeight="1" x14ac:dyDescent="0.2">
      <c r="B35" s="20" t="s">
        <v>55</v>
      </c>
      <c r="C35" s="20"/>
      <c r="D35" s="20"/>
      <c r="E35" s="20"/>
      <c r="F35" s="20"/>
      <c r="G35" s="20"/>
      <c r="H35" s="59" t="s">
        <v>56</v>
      </c>
      <c r="I35" s="59" t="s">
        <v>13</v>
      </c>
      <c r="J35" s="60"/>
      <c r="K35" s="60"/>
      <c r="L35" s="20" t="s">
        <v>57</v>
      </c>
      <c r="M35" s="20"/>
      <c r="N35" s="20"/>
      <c r="O35" s="20"/>
      <c r="P35" s="20"/>
      <c r="Q35" s="61"/>
      <c r="R35" s="62"/>
      <c r="S35" s="20" t="s">
        <v>56</v>
      </c>
      <c r="T35" s="20" t="s">
        <v>13</v>
      </c>
    </row>
    <row r="36" spans="2:21" s="13" customFormat="1" ht="15" customHeight="1" x14ac:dyDescent="0.2">
      <c r="B36" s="27" t="s">
        <v>58</v>
      </c>
      <c r="C36" s="27"/>
      <c r="D36" s="27"/>
      <c r="E36" s="27"/>
      <c r="F36" s="27"/>
      <c r="G36" s="27"/>
      <c r="H36" s="63">
        <v>261</v>
      </c>
      <c r="I36" s="64">
        <f>+H36/$H$45</f>
        <v>0.61124121779859486</v>
      </c>
      <c r="J36" s="27"/>
      <c r="K36" s="27"/>
      <c r="L36" s="65" t="s">
        <v>59</v>
      </c>
      <c r="M36" s="65"/>
      <c r="N36" s="65"/>
      <c r="O36" s="65"/>
      <c r="P36" s="65"/>
      <c r="Q36" s="65"/>
      <c r="R36" s="66" t="s">
        <v>26</v>
      </c>
      <c r="S36" s="67">
        <f>+SUM(S37:S41)</f>
        <v>645</v>
      </c>
      <c r="T36" s="68">
        <f>+S36/S52</f>
        <v>0.29398359161349136</v>
      </c>
    </row>
    <row r="37" spans="2:21" s="13" customFormat="1" ht="15" customHeight="1" x14ac:dyDescent="0.2">
      <c r="B37" s="27" t="s">
        <v>60</v>
      </c>
      <c r="C37" s="27"/>
      <c r="D37" s="27"/>
      <c r="E37" s="27"/>
      <c r="F37" s="27"/>
      <c r="G37" s="27"/>
      <c r="H37" s="63">
        <v>94</v>
      </c>
      <c r="I37" s="64">
        <f>+H37/$H$45</f>
        <v>0.22014051522248243</v>
      </c>
      <c r="J37" s="27"/>
      <c r="K37" s="27"/>
      <c r="L37" s="69" t="s">
        <v>61</v>
      </c>
      <c r="M37" s="69"/>
      <c r="N37" s="69"/>
      <c r="O37" s="69"/>
      <c r="P37" s="69"/>
      <c r="Q37" s="69"/>
      <c r="S37" s="70">
        <v>220</v>
      </c>
      <c r="T37" s="71">
        <f>+S37/$S$52</f>
        <v>0.10027347310847767</v>
      </c>
    </row>
    <row r="38" spans="2:21" s="13" customFormat="1" ht="15" customHeight="1" x14ac:dyDescent="0.2">
      <c r="B38" s="65" t="s">
        <v>62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23</v>
      </c>
      <c r="M38" s="27"/>
      <c r="N38" s="27"/>
      <c r="O38" s="27"/>
      <c r="P38" s="27"/>
      <c r="Q38" s="27"/>
      <c r="S38" s="70">
        <v>315</v>
      </c>
      <c r="T38" s="71">
        <f>+S38/$S$52</f>
        <v>0.14357338195077485</v>
      </c>
    </row>
    <row r="39" spans="2:21" s="13" customFormat="1" ht="15" customHeight="1" x14ac:dyDescent="0.2">
      <c r="B39" s="27" t="s">
        <v>63</v>
      </c>
      <c r="C39" s="27"/>
      <c r="D39" s="27"/>
      <c r="E39" s="27"/>
      <c r="F39" s="27"/>
      <c r="G39" s="27"/>
      <c r="H39" s="63">
        <v>14</v>
      </c>
      <c r="I39" s="64">
        <f>+H39/$H$45</f>
        <v>3.2786885245901641E-2</v>
      </c>
      <c r="J39" s="27"/>
      <c r="K39" s="27"/>
      <c r="L39" s="27" t="s">
        <v>24</v>
      </c>
      <c r="M39" s="27"/>
      <c r="N39" s="27"/>
      <c r="O39" s="27"/>
      <c r="P39" s="27"/>
      <c r="Q39" s="27"/>
      <c r="S39" s="70">
        <v>110</v>
      </c>
      <c r="T39" s="71">
        <f t="shared" ref="T39:T41" si="0">+S39/$S$52</f>
        <v>5.0136736554238837E-2</v>
      </c>
    </row>
    <row r="40" spans="2:21" s="13" customFormat="1" ht="15" customHeight="1" x14ac:dyDescent="0.2">
      <c r="B40" s="27" t="s">
        <v>64</v>
      </c>
      <c r="C40" s="27"/>
      <c r="D40" s="27"/>
      <c r="E40" s="27"/>
      <c r="F40" s="27"/>
      <c r="G40" s="27"/>
      <c r="H40" s="63">
        <v>0</v>
      </c>
      <c r="I40" s="64">
        <f>+H40/$H$45</f>
        <v>0</v>
      </c>
      <c r="J40" s="27"/>
      <c r="K40" s="27"/>
      <c r="L40" s="27" t="s">
        <v>25</v>
      </c>
      <c r="M40" s="27"/>
      <c r="N40" s="27"/>
      <c r="O40" s="27"/>
      <c r="P40" s="27"/>
      <c r="Q40" s="27"/>
      <c r="S40" s="70">
        <v>0</v>
      </c>
      <c r="T40" s="71">
        <f t="shared" si="0"/>
        <v>0</v>
      </c>
    </row>
    <row r="41" spans="2:21" s="13" customFormat="1" ht="15" customHeight="1" x14ac:dyDescent="0.2">
      <c r="B41" s="27" t="s">
        <v>65</v>
      </c>
      <c r="C41" s="27"/>
      <c r="D41" s="27"/>
      <c r="E41" s="27"/>
      <c r="F41" s="27"/>
      <c r="G41" s="27"/>
      <c r="H41" s="63">
        <v>1</v>
      </c>
      <c r="I41" s="64">
        <f t="shared" ref="I41:I42" si="1">+H41/$H$45</f>
        <v>2.34192037470726E-3</v>
      </c>
      <c r="J41" s="27"/>
      <c r="K41" s="27"/>
      <c r="L41" s="27" t="s">
        <v>66</v>
      </c>
      <c r="M41" s="27"/>
      <c r="N41" s="27"/>
      <c r="O41" s="27"/>
      <c r="P41" s="27"/>
      <c r="Q41" s="27"/>
      <c r="S41" s="70">
        <v>0</v>
      </c>
      <c r="T41" s="71">
        <f t="shared" si="0"/>
        <v>0</v>
      </c>
    </row>
    <row r="42" spans="2:21" s="13" customFormat="1" ht="15" customHeight="1" x14ac:dyDescent="0.2">
      <c r="B42" s="27" t="s">
        <v>67</v>
      </c>
      <c r="C42" s="27"/>
      <c r="D42" s="27"/>
      <c r="E42" s="27"/>
      <c r="F42" s="27"/>
      <c r="G42" s="27"/>
      <c r="H42" s="63">
        <v>8</v>
      </c>
      <c r="I42" s="64">
        <f t="shared" si="1"/>
        <v>1.873536299765808E-2</v>
      </c>
      <c r="J42" s="27"/>
      <c r="K42" s="27"/>
      <c r="L42" s="65" t="s">
        <v>68</v>
      </c>
      <c r="M42" s="65"/>
      <c r="N42" s="74"/>
      <c r="O42" s="74"/>
      <c r="P42" s="74"/>
      <c r="Q42" s="74"/>
      <c r="R42" s="66" t="s">
        <v>26</v>
      </c>
      <c r="S42" s="75">
        <f>+SUM(S43:S51)</f>
        <v>1549</v>
      </c>
      <c r="T42" s="76">
        <f>+S42/S52</f>
        <v>0.7060164083865087</v>
      </c>
    </row>
    <row r="43" spans="2:21" s="13" customFormat="1" ht="15" customHeight="1" x14ac:dyDescent="0.2">
      <c r="B43" s="74" t="s">
        <v>69</v>
      </c>
      <c r="C43" s="74"/>
      <c r="D43" s="74"/>
      <c r="E43" s="74"/>
      <c r="F43" s="74"/>
      <c r="G43" s="74"/>
      <c r="H43" s="77">
        <v>0</v>
      </c>
      <c r="I43" s="78">
        <f>+H43/$H$45</f>
        <v>0</v>
      </c>
      <c r="J43" s="27"/>
      <c r="K43" s="27"/>
      <c r="L43" s="79" t="s">
        <v>70</v>
      </c>
      <c r="M43" s="79"/>
      <c r="N43" s="79"/>
      <c r="O43" s="79"/>
      <c r="P43" s="79"/>
      <c r="Q43" s="79"/>
      <c r="R43" s="79"/>
      <c r="S43" s="80">
        <v>74</v>
      </c>
      <c r="T43" s="81">
        <f>+S43/$S$52</f>
        <v>3.372835004557885E-2</v>
      </c>
    </row>
    <row r="44" spans="2:21" s="13" customFormat="1" ht="15" customHeight="1" thickBot="1" x14ac:dyDescent="0.25">
      <c r="B44" s="69" t="s">
        <v>14</v>
      </c>
      <c r="C44" s="69"/>
      <c r="D44" s="69"/>
      <c r="E44" s="69"/>
      <c r="F44" s="69"/>
      <c r="G44" s="69"/>
      <c r="H44" s="63">
        <v>49</v>
      </c>
      <c r="I44" s="64">
        <f>+H44/$H$45</f>
        <v>0.11475409836065574</v>
      </c>
      <c r="J44" s="69"/>
      <c r="K44" s="69"/>
      <c r="L44" s="69" t="s">
        <v>71</v>
      </c>
      <c r="M44" s="69"/>
      <c r="N44" s="69"/>
      <c r="O44" s="69"/>
      <c r="P44" s="69"/>
      <c r="Q44" s="69"/>
      <c r="R44" s="69"/>
      <c r="S44" s="28">
        <v>74</v>
      </c>
      <c r="T44" s="64">
        <f>+S44/$S$52</f>
        <v>3.372835004557885E-2</v>
      </c>
    </row>
    <row r="45" spans="2:21" s="13" customFormat="1" ht="15" customHeight="1" x14ac:dyDescent="0.2">
      <c r="B45" s="178" t="s">
        <v>1</v>
      </c>
      <c r="C45" s="178"/>
      <c r="D45" s="178"/>
      <c r="E45" s="178"/>
      <c r="F45" s="178"/>
      <c r="G45" s="178"/>
      <c r="H45" s="82">
        <f>+SUM(H36:H44)</f>
        <v>427</v>
      </c>
      <c r="I45" s="83">
        <v>1</v>
      </c>
      <c r="J45" s="84"/>
      <c r="K45" s="84"/>
      <c r="L45" s="69" t="s">
        <v>72</v>
      </c>
      <c r="M45" s="69"/>
      <c r="N45" s="69"/>
      <c r="O45" s="69"/>
      <c r="P45" s="69"/>
      <c r="Q45" s="69"/>
      <c r="R45" s="69"/>
      <c r="S45" s="28">
        <v>614</v>
      </c>
      <c r="T45" s="64">
        <f t="shared" ref="T45:T51" si="2">+S45/$S$52</f>
        <v>0.27985414767547856</v>
      </c>
    </row>
    <row r="46" spans="2:21" s="13" customFormat="1" ht="15" customHeight="1" x14ac:dyDescent="0.2">
      <c r="L46" s="27" t="s">
        <v>73</v>
      </c>
      <c r="M46" s="27"/>
      <c r="N46" s="27"/>
      <c r="O46" s="27"/>
      <c r="P46" s="27"/>
      <c r="Q46" s="27"/>
      <c r="R46" s="27"/>
      <c r="S46" s="28">
        <v>35</v>
      </c>
      <c r="T46" s="64">
        <f t="shared" si="2"/>
        <v>1.5952597994530537E-2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74</v>
      </c>
      <c r="M47" s="27"/>
      <c r="N47" s="27"/>
      <c r="O47" s="27"/>
      <c r="P47" s="27"/>
      <c r="Q47" s="27"/>
      <c r="R47" s="27"/>
      <c r="S47" s="28">
        <v>256</v>
      </c>
      <c r="T47" s="64">
        <f t="shared" si="2"/>
        <v>0.11668185961713765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75</v>
      </c>
      <c r="M48" s="27"/>
      <c r="N48" s="27"/>
      <c r="O48" s="27"/>
      <c r="P48" s="27"/>
      <c r="Q48" s="27"/>
      <c r="R48" s="27"/>
      <c r="S48" s="28">
        <v>19</v>
      </c>
      <c r="T48" s="64">
        <f t="shared" si="2"/>
        <v>8.6599817684594356E-3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76</v>
      </c>
      <c r="M49" s="27"/>
      <c r="N49" s="27"/>
      <c r="O49" s="27"/>
      <c r="P49" s="27"/>
      <c r="Q49" s="27"/>
      <c r="R49" s="27"/>
      <c r="S49" s="28">
        <v>74</v>
      </c>
      <c r="T49" s="64">
        <f t="shared" si="2"/>
        <v>3.372835004557885E-2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77</v>
      </c>
      <c r="M50" s="27"/>
      <c r="N50" s="27"/>
      <c r="O50" s="27"/>
      <c r="P50" s="27"/>
      <c r="Q50" s="27"/>
      <c r="R50" s="27"/>
      <c r="S50" s="28">
        <v>317</v>
      </c>
      <c r="T50" s="64">
        <f t="shared" si="2"/>
        <v>0.14448495897903374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14</v>
      </c>
      <c r="M51" s="27"/>
      <c r="N51" s="27"/>
      <c r="O51" s="27"/>
      <c r="P51" s="27"/>
      <c r="Q51" s="27"/>
      <c r="R51" s="27"/>
      <c r="S51" s="28">
        <v>86</v>
      </c>
      <c r="T51" s="64">
        <f t="shared" si="2"/>
        <v>3.9197812215132181E-2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78" t="s">
        <v>1</v>
      </c>
      <c r="M52" s="178"/>
      <c r="N52" s="178"/>
      <c r="O52" s="178"/>
      <c r="P52" s="178"/>
      <c r="Q52" s="178"/>
      <c r="R52" s="178"/>
      <c r="S52" s="41">
        <f>+S36+S42</f>
        <v>2194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78</v>
      </c>
      <c r="C56" s="14"/>
      <c r="D56" s="18"/>
      <c r="E56" s="18"/>
      <c r="F56" s="18"/>
      <c r="G56" s="18"/>
      <c r="H56" s="18"/>
      <c r="I56" s="18"/>
      <c r="L56" s="186"/>
      <c r="M56" s="186"/>
      <c r="N56" s="186"/>
      <c r="O56" s="186"/>
      <c r="P56" s="186"/>
      <c r="Q56" s="186"/>
    </row>
    <row r="57" spans="1:21" s="13" customFormat="1" ht="11.25" customHeight="1" thickBot="1" x14ac:dyDescent="0.25">
      <c r="B57" s="180" t="s">
        <v>20</v>
      </c>
      <c r="C57" s="180"/>
      <c r="D57" s="180"/>
      <c r="E57" s="187" t="s">
        <v>19</v>
      </c>
      <c r="F57" s="187"/>
      <c r="G57" s="180" t="s">
        <v>1</v>
      </c>
      <c r="H57" s="180" t="s">
        <v>13</v>
      </c>
      <c r="P57" s="85"/>
      <c r="Q57" s="85"/>
      <c r="R57" s="55"/>
    </row>
    <row r="58" spans="1:21" s="13" customFormat="1" ht="12.75" customHeight="1" x14ac:dyDescent="0.2">
      <c r="B58" s="180"/>
      <c r="C58" s="180"/>
      <c r="D58" s="180"/>
      <c r="E58" s="59" t="s">
        <v>15</v>
      </c>
      <c r="F58" s="59" t="s">
        <v>16</v>
      </c>
      <c r="G58" s="180"/>
      <c r="H58" s="180"/>
      <c r="P58" s="85"/>
      <c r="Q58" s="85"/>
      <c r="R58" s="55"/>
    </row>
    <row r="59" spans="1:21" s="13" customFormat="1" ht="13.5" customHeight="1" x14ac:dyDescent="0.2">
      <c r="B59" s="177" t="s">
        <v>79</v>
      </c>
      <c r="C59" s="177"/>
      <c r="D59" s="177"/>
      <c r="E59" s="28">
        <v>32</v>
      </c>
      <c r="F59" s="28">
        <v>33</v>
      </c>
      <c r="G59" s="28">
        <f>+E59+F59</f>
        <v>65</v>
      </c>
      <c r="H59" s="90">
        <f>+G59/$G$65</f>
        <v>2.4799694772987411E-2</v>
      </c>
      <c r="P59" s="91"/>
    </row>
    <row r="60" spans="1:21" s="13" customFormat="1" ht="13.5" customHeight="1" x14ac:dyDescent="0.2">
      <c r="B60" s="177" t="s">
        <v>80</v>
      </c>
      <c r="C60" s="177"/>
      <c r="D60" s="177"/>
      <c r="E60" s="28">
        <v>447</v>
      </c>
      <c r="F60" s="28">
        <v>228</v>
      </c>
      <c r="G60" s="28">
        <f t="shared" ref="G60:G64" si="3">+E60+F60</f>
        <v>675</v>
      </c>
      <c r="H60" s="90">
        <f t="shared" ref="H60:H64" si="4">+G60/$G$65</f>
        <v>0.2575352918733308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77" t="s">
        <v>81</v>
      </c>
      <c r="C61" s="177"/>
      <c r="D61" s="177"/>
      <c r="E61" s="28">
        <v>463</v>
      </c>
      <c r="F61" s="28">
        <v>92</v>
      </c>
      <c r="G61" s="28">
        <f t="shared" si="3"/>
        <v>555</v>
      </c>
      <c r="H61" s="90">
        <f t="shared" si="4"/>
        <v>0.21175123998473866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77" t="s">
        <v>82</v>
      </c>
      <c r="C62" s="177"/>
      <c r="D62" s="177"/>
      <c r="E62" s="28">
        <v>781</v>
      </c>
      <c r="F62" s="28">
        <v>167</v>
      </c>
      <c r="G62" s="28">
        <f t="shared" si="3"/>
        <v>948</v>
      </c>
      <c r="H62" s="90">
        <f t="shared" si="4"/>
        <v>0.36169400991987793</v>
      </c>
    </row>
    <row r="63" spans="1:21" s="13" customFormat="1" ht="13.5" customHeight="1" x14ac:dyDescent="0.2">
      <c r="B63" s="177" t="s">
        <v>83</v>
      </c>
      <c r="C63" s="177"/>
      <c r="D63" s="177"/>
      <c r="E63" s="28">
        <v>86</v>
      </c>
      <c r="F63" s="28">
        <v>36</v>
      </c>
      <c r="G63" s="28">
        <f t="shared" si="3"/>
        <v>122</v>
      </c>
      <c r="H63" s="90">
        <f t="shared" si="4"/>
        <v>4.6547119420068679E-2</v>
      </c>
      <c r="Q63" s="185"/>
      <c r="R63" s="185"/>
      <c r="S63" s="38"/>
      <c r="T63" s="38"/>
    </row>
    <row r="64" spans="1:21" s="13" customFormat="1" ht="13.5" customHeight="1" thickBot="1" x14ac:dyDescent="0.25">
      <c r="B64" s="177" t="s">
        <v>84</v>
      </c>
      <c r="C64" s="177"/>
      <c r="D64" s="177"/>
      <c r="E64" s="28">
        <v>184</v>
      </c>
      <c r="F64" s="28">
        <v>72</v>
      </c>
      <c r="G64" s="28">
        <f t="shared" si="3"/>
        <v>256</v>
      </c>
      <c r="H64" s="90">
        <f t="shared" si="4"/>
        <v>9.7672644028996572E-2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78" t="s">
        <v>1</v>
      </c>
      <c r="C65" s="178"/>
      <c r="D65" s="178"/>
      <c r="E65" s="41">
        <f>SUM(E59:E64)</f>
        <v>1993</v>
      </c>
      <c r="F65" s="41">
        <f t="shared" ref="F65:G65" si="5">SUM(F59:F64)</f>
        <v>628</v>
      </c>
      <c r="G65" s="41">
        <f t="shared" si="5"/>
        <v>2621</v>
      </c>
      <c r="H65" s="99"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79" t="s">
        <v>18</v>
      </c>
      <c r="C66" s="179"/>
      <c r="D66" s="179"/>
      <c r="E66" s="100">
        <f>+E65/G65</f>
        <v>0.76039679511636782</v>
      </c>
      <c r="F66" s="100">
        <f>+F65/G65</f>
        <v>0.23960320488363221</v>
      </c>
      <c r="G66" s="100">
        <f>+G65/G65</f>
        <v>1</v>
      </c>
      <c r="H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/>
      <c r="Q67" s="102"/>
      <c r="R67" s="97"/>
      <c r="S67" s="97"/>
      <c r="T67" s="98"/>
    </row>
    <row r="68" spans="2:21" s="13" customFormat="1" ht="15.75" customHeight="1" x14ac:dyDescent="0.2">
      <c r="B68" s="57" t="s">
        <v>85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86</v>
      </c>
      <c r="C69" s="20"/>
      <c r="D69" s="20"/>
      <c r="E69" s="20"/>
      <c r="F69" s="59" t="s">
        <v>56</v>
      </c>
      <c r="G69" s="59" t="s">
        <v>13</v>
      </c>
      <c r="I69" s="57" t="s">
        <v>87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88</v>
      </c>
      <c r="C70" s="27"/>
      <c r="D70" s="27"/>
      <c r="E70" s="27"/>
      <c r="F70" s="63">
        <v>40</v>
      </c>
      <c r="G70" s="64">
        <f>+F70/$F$85</f>
        <v>1.5261350629530714E-2</v>
      </c>
      <c r="I70" s="20" t="s">
        <v>89</v>
      </c>
      <c r="J70" s="20"/>
      <c r="K70" s="20"/>
      <c r="L70" s="20"/>
      <c r="M70" s="20"/>
      <c r="N70" s="59" t="s">
        <v>56</v>
      </c>
      <c r="O70" s="20"/>
      <c r="P70" s="59" t="s">
        <v>13</v>
      </c>
      <c r="S70" s="103"/>
      <c r="T70" s="103"/>
      <c r="U70" s="103"/>
    </row>
    <row r="71" spans="2:21" s="13" customFormat="1" ht="12.75" customHeight="1" x14ac:dyDescent="0.2">
      <c r="B71" s="27" t="s">
        <v>90</v>
      </c>
      <c r="C71" s="27"/>
      <c r="D71" s="27"/>
      <c r="E71" s="27"/>
      <c r="F71" s="63">
        <v>3</v>
      </c>
      <c r="G71" s="64">
        <f t="shared" ref="G71:G84" si="6">+F71/$F$85</f>
        <v>1.1446012972148034E-3</v>
      </c>
      <c r="I71" s="27" t="s">
        <v>91</v>
      </c>
      <c r="J71" s="27"/>
      <c r="K71" s="27"/>
      <c r="L71" s="27"/>
      <c r="M71" s="27"/>
      <c r="N71" s="28">
        <v>38</v>
      </c>
      <c r="O71" s="104"/>
      <c r="P71" s="64">
        <f>+N71/$N$76</f>
        <v>1.4498283098054178E-2</v>
      </c>
    </row>
    <row r="72" spans="2:21" s="13" customFormat="1" ht="12.75" customHeight="1" x14ac:dyDescent="0.2">
      <c r="B72" s="27" t="s">
        <v>92</v>
      </c>
      <c r="C72" s="27"/>
      <c r="D72" s="27"/>
      <c r="E72" s="27"/>
      <c r="F72" s="63">
        <v>102</v>
      </c>
      <c r="G72" s="64">
        <f t="shared" si="6"/>
        <v>3.8916444105303316E-2</v>
      </c>
      <c r="I72" s="27" t="s">
        <v>93</v>
      </c>
      <c r="J72" s="27"/>
      <c r="K72" s="27"/>
      <c r="L72" s="27"/>
      <c r="M72" s="27"/>
      <c r="N72" s="28">
        <v>0</v>
      </c>
      <c r="O72" s="104"/>
      <c r="P72" s="64">
        <f t="shared" ref="P72:P75" si="7">+N72/$N$76</f>
        <v>0</v>
      </c>
    </row>
    <row r="73" spans="2:21" s="13" customFormat="1" ht="12.75" customHeight="1" x14ac:dyDescent="0.2">
      <c r="B73" s="27" t="s">
        <v>94</v>
      </c>
      <c r="C73" s="27"/>
      <c r="D73" s="27"/>
      <c r="E73" s="27"/>
      <c r="F73" s="63">
        <v>0</v>
      </c>
      <c r="G73" s="64">
        <f t="shared" si="6"/>
        <v>0</v>
      </c>
      <c r="I73" s="27" t="s">
        <v>95</v>
      </c>
      <c r="J73" s="27"/>
      <c r="K73" s="27"/>
      <c r="L73" s="27"/>
      <c r="M73" s="27"/>
      <c r="N73" s="28">
        <v>820</v>
      </c>
      <c r="O73" s="104"/>
      <c r="P73" s="64">
        <f t="shared" si="7"/>
        <v>0.3128576879053796</v>
      </c>
    </row>
    <row r="74" spans="2:21" s="13" customFormat="1" ht="12.75" customHeight="1" x14ac:dyDescent="0.2">
      <c r="B74" s="27" t="s">
        <v>96</v>
      </c>
      <c r="C74" s="27"/>
      <c r="D74" s="27"/>
      <c r="E74" s="105"/>
      <c r="F74" s="63">
        <v>993</v>
      </c>
      <c r="G74" s="64">
        <f t="shared" si="6"/>
        <v>0.37886302937809996</v>
      </c>
      <c r="I74" s="27" t="s">
        <v>97</v>
      </c>
      <c r="J74" s="27"/>
      <c r="K74" s="27"/>
      <c r="L74" s="27"/>
      <c r="M74" s="27"/>
      <c r="N74" s="28">
        <v>899</v>
      </c>
      <c r="O74" s="104"/>
      <c r="P74" s="64">
        <f t="shared" si="7"/>
        <v>0.34299885539870278</v>
      </c>
    </row>
    <row r="75" spans="2:21" s="13" customFormat="1" ht="12.75" customHeight="1" thickBot="1" x14ac:dyDescent="0.25">
      <c r="B75" s="27" t="s">
        <v>98</v>
      </c>
      <c r="C75" s="27"/>
      <c r="D75" s="27"/>
      <c r="E75" s="27"/>
      <c r="F75" s="63">
        <v>5</v>
      </c>
      <c r="G75" s="64">
        <f t="shared" si="6"/>
        <v>1.9076688286913392E-3</v>
      </c>
      <c r="I75" s="27" t="s">
        <v>99</v>
      </c>
      <c r="J75" s="27"/>
      <c r="K75" s="27"/>
      <c r="L75" s="27"/>
      <c r="M75" s="27"/>
      <c r="N75" s="28">
        <v>864</v>
      </c>
      <c r="O75" s="104"/>
      <c r="P75" s="64">
        <f t="shared" si="7"/>
        <v>0.32964517359786338</v>
      </c>
    </row>
    <row r="76" spans="2:21" s="13" customFormat="1" ht="12.75" customHeight="1" x14ac:dyDescent="0.2">
      <c r="B76" s="27" t="s">
        <v>100</v>
      </c>
      <c r="C76" s="27"/>
      <c r="D76" s="27"/>
      <c r="E76" s="27"/>
      <c r="F76" s="63">
        <v>12</v>
      </c>
      <c r="G76" s="64">
        <f t="shared" si="6"/>
        <v>4.5784051888592137E-3</v>
      </c>
      <c r="I76" s="40" t="s">
        <v>1</v>
      </c>
      <c r="J76" s="40"/>
      <c r="K76" s="40"/>
      <c r="L76" s="40"/>
      <c r="M76" s="40"/>
      <c r="N76" s="41">
        <f>SUM(N71:N75)</f>
        <v>2621</v>
      </c>
      <c r="O76" s="40"/>
      <c r="P76" s="106">
        <f>+N76/N76</f>
        <v>1</v>
      </c>
    </row>
    <row r="77" spans="2:21" s="13" customFormat="1" ht="12.75" customHeight="1" x14ac:dyDescent="0.2">
      <c r="B77" s="27" t="s">
        <v>101</v>
      </c>
      <c r="C77" s="27"/>
      <c r="D77" s="27"/>
      <c r="E77" s="27"/>
      <c r="F77" s="63">
        <v>131</v>
      </c>
      <c r="G77" s="64">
        <f t="shared" si="6"/>
        <v>4.9980923311713089E-2</v>
      </c>
      <c r="I77" s="107" t="s">
        <v>102</v>
      </c>
    </row>
    <row r="78" spans="2:21" s="13" customFormat="1" ht="12.75" customHeight="1" x14ac:dyDescent="0.2">
      <c r="B78" s="27" t="s">
        <v>103</v>
      </c>
      <c r="C78" s="27"/>
      <c r="D78" s="27"/>
      <c r="E78" s="27"/>
      <c r="F78" s="63">
        <v>220</v>
      </c>
      <c r="G78" s="64">
        <f t="shared" si="6"/>
        <v>8.3937428462418931E-2</v>
      </c>
      <c r="I78" s="107" t="s">
        <v>104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105</v>
      </c>
      <c r="C79" s="27"/>
      <c r="D79" s="27"/>
      <c r="E79" s="27"/>
      <c r="F79" s="63">
        <v>13</v>
      </c>
      <c r="G79" s="64">
        <f t="shared" si="6"/>
        <v>4.9599389545974815E-3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106</v>
      </c>
      <c r="C80" s="27"/>
      <c r="D80" s="27"/>
      <c r="E80" s="27"/>
      <c r="F80" s="63">
        <v>4</v>
      </c>
      <c r="G80" s="64">
        <f t="shared" si="6"/>
        <v>1.5261350629530714E-3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107</v>
      </c>
      <c r="C81" s="27"/>
      <c r="D81" s="27"/>
      <c r="E81" s="27"/>
      <c r="F81" s="63">
        <v>3</v>
      </c>
      <c r="G81" s="64">
        <f t="shared" si="6"/>
        <v>1.1446012972148034E-3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108</v>
      </c>
      <c r="C82" s="69"/>
      <c r="D82" s="69"/>
      <c r="E82" s="69"/>
      <c r="F82" s="63">
        <v>721</v>
      </c>
      <c r="G82" s="64">
        <f t="shared" si="6"/>
        <v>0.27508584509729112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14</v>
      </c>
      <c r="C83" s="27"/>
      <c r="D83" s="27"/>
      <c r="E83" s="27"/>
      <c r="F83" s="63">
        <v>73</v>
      </c>
      <c r="G83" s="64">
        <f t="shared" si="6"/>
        <v>2.7851964898893553E-2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84</v>
      </c>
      <c r="C84" s="27"/>
      <c r="D84" s="27"/>
      <c r="E84" s="27"/>
      <c r="F84" s="63">
        <v>301</v>
      </c>
      <c r="G84" s="64">
        <f t="shared" si="6"/>
        <v>0.11484166348721862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41">
        <f>SUM(F70:F84)</f>
        <v>2621</v>
      </c>
      <c r="G85" s="106">
        <f>+F85/F85</f>
        <v>1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77"/>
      <c r="Q86" s="177"/>
      <c r="R86" s="177"/>
      <c r="S86" s="177"/>
      <c r="T86" s="177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109</v>
      </c>
      <c r="C88" s="112"/>
      <c r="D88" s="112"/>
      <c r="E88" s="112"/>
      <c r="F88" s="112"/>
      <c r="G88" s="112"/>
      <c r="H88" s="112"/>
      <c r="I88" s="112"/>
      <c r="J88" s="112"/>
      <c r="K88" s="164"/>
      <c r="L88" s="113"/>
      <c r="M88" s="114"/>
      <c r="N88" s="19"/>
    </row>
    <row r="89" spans="2:21" s="13" customFormat="1" ht="15" customHeight="1" x14ac:dyDescent="0.2">
      <c r="B89" s="115" t="s">
        <v>29</v>
      </c>
      <c r="C89" s="20"/>
      <c r="D89" s="21" t="s">
        <v>56</v>
      </c>
      <c r="E89" s="21" t="s">
        <v>13</v>
      </c>
      <c r="G89" s="20" t="s">
        <v>110</v>
      </c>
      <c r="H89" s="20"/>
      <c r="I89" s="116" t="s">
        <v>56</v>
      </c>
      <c r="J89" s="59" t="s">
        <v>13</v>
      </c>
      <c r="K89" s="165"/>
      <c r="M89" s="19"/>
      <c r="N89" s="19"/>
    </row>
    <row r="90" spans="2:21" s="13" customFormat="1" ht="15" customHeight="1" x14ac:dyDescent="0.2">
      <c r="B90" s="117" t="s">
        <v>42</v>
      </c>
      <c r="C90" s="27"/>
      <c r="D90" s="28">
        <v>6</v>
      </c>
      <c r="E90" s="64">
        <f>+D90/$D$116</f>
        <v>2.4067388688327317E-3</v>
      </c>
      <c r="G90" s="69" t="s">
        <v>111</v>
      </c>
      <c r="H90" s="69"/>
      <c r="I90" s="118">
        <v>7</v>
      </c>
      <c r="J90" s="64">
        <f>+I90/$I$105</f>
        <v>0.1891891891891892</v>
      </c>
      <c r="K90" s="166"/>
      <c r="M90" s="19"/>
      <c r="N90" s="19"/>
    </row>
    <row r="91" spans="2:21" s="13" customFormat="1" ht="15" customHeight="1" x14ac:dyDescent="0.2">
      <c r="B91" s="117" t="s">
        <v>38</v>
      </c>
      <c r="C91" s="27"/>
      <c r="D91" s="28">
        <v>11</v>
      </c>
      <c r="E91" s="64">
        <f>+D91/$D$116</f>
        <v>4.4123545928600079E-3</v>
      </c>
      <c r="G91" s="13" t="s">
        <v>137</v>
      </c>
      <c r="I91" s="125">
        <v>1</v>
      </c>
      <c r="J91" s="64">
        <f>+I91/$I$105</f>
        <v>2.7027027027027029E-2</v>
      </c>
      <c r="K91" s="166"/>
      <c r="L91" s="19"/>
      <c r="M91" s="119"/>
      <c r="N91" s="19"/>
    </row>
    <row r="92" spans="2:21" s="13" customFormat="1" ht="15" customHeight="1" x14ac:dyDescent="0.2">
      <c r="B92" s="117" t="s">
        <v>113</v>
      </c>
      <c r="C92" s="27"/>
      <c r="D92" s="28">
        <v>4</v>
      </c>
      <c r="E92" s="64">
        <f>+D92/$D$116</f>
        <v>1.604492579221821E-3</v>
      </c>
      <c r="G92" s="13" t="s">
        <v>112</v>
      </c>
      <c r="I92" s="118">
        <v>1</v>
      </c>
      <c r="J92" s="64">
        <f>+I92/$I$105</f>
        <v>2.7027027027027029E-2</v>
      </c>
      <c r="K92" s="166"/>
      <c r="L92" s="19"/>
      <c r="M92" s="119"/>
      <c r="N92" s="19"/>
    </row>
    <row r="93" spans="2:21" s="13" customFormat="1" ht="15" customHeight="1" x14ac:dyDescent="0.2">
      <c r="B93" s="117" t="s">
        <v>21</v>
      </c>
      <c r="C93" s="27"/>
      <c r="D93" s="28">
        <v>72</v>
      </c>
      <c r="E93" s="64">
        <f>+D93/$D$116</f>
        <v>2.8880866425992781E-2</v>
      </c>
      <c r="G93" s="69" t="s">
        <v>114</v>
      </c>
      <c r="H93" s="69"/>
      <c r="I93" s="118">
        <v>1</v>
      </c>
      <c r="J93" s="64">
        <f>+I93/$I$105</f>
        <v>2.7027027027027029E-2</v>
      </c>
      <c r="K93" s="166"/>
      <c r="L93" s="19"/>
      <c r="M93" s="119"/>
      <c r="N93" s="19"/>
    </row>
    <row r="94" spans="2:21" s="13" customFormat="1" ht="15" customHeight="1" x14ac:dyDescent="0.2">
      <c r="B94" s="117" t="s">
        <v>39</v>
      </c>
      <c r="C94" s="27"/>
      <c r="D94" s="28">
        <v>17</v>
      </c>
      <c r="E94" s="64">
        <f>+D94/$D$116</f>
        <v>6.8190934616927396E-3</v>
      </c>
      <c r="G94" s="69" t="s">
        <v>115</v>
      </c>
      <c r="H94" s="69"/>
      <c r="I94" s="118">
        <v>2</v>
      </c>
      <c r="J94" s="64">
        <f>+I94/$I$105</f>
        <v>5.4054054054054057E-2</v>
      </c>
      <c r="K94" s="166"/>
      <c r="L94" s="19"/>
      <c r="M94" s="119"/>
      <c r="N94" s="19"/>
    </row>
    <row r="95" spans="2:21" s="13" customFormat="1" ht="15" customHeight="1" x14ac:dyDescent="0.2">
      <c r="B95" s="117" t="s">
        <v>34</v>
      </c>
      <c r="C95" s="27"/>
      <c r="D95" s="28">
        <v>16</v>
      </c>
      <c r="E95" s="64">
        <f>+D95/$D$116</f>
        <v>6.417970316887284E-3</v>
      </c>
      <c r="G95" s="69" t="s">
        <v>116</v>
      </c>
      <c r="H95" s="69"/>
      <c r="I95" s="118">
        <v>2</v>
      </c>
      <c r="J95" s="64">
        <f>+I95/$I$105</f>
        <v>5.4054054054054057E-2</v>
      </c>
      <c r="K95" s="166"/>
      <c r="L95" s="19"/>
      <c r="M95" s="122"/>
      <c r="N95" s="19"/>
    </row>
    <row r="96" spans="2:21" s="13" customFormat="1" ht="15" customHeight="1" x14ac:dyDescent="0.2">
      <c r="B96" s="117" t="s">
        <v>118</v>
      </c>
      <c r="C96" s="27"/>
      <c r="D96" s="28">
        <v>84</v>
      </c>
      <c r="E96" s="64">
        <f>+D96/$D$116</f>
        <v>3.3694344163658241E-2</v>
      </c>
      <c r="G96" s="120" t="s">
        <v>117</v>
      </c>
      <c r="H96" s="120"/>
      <c r="I96" s="121">
        <v>1</v>
      </c>
      <c r="J96" s="64">
        <f>+I96/$I$105</f>
        <v>2.7027027027027029E-2</v>
      </c>
      <c r="K96" s="167"/>
      <c r="L96" s="19"/>
      <c r="M96" s="120"/>
      <c r="N96" s="19"/>
    </row>
    <row r="97" spans="2:14" s="13" customFormat="1" ht="15" customHeight="1" x14ac:dyDescent="0.2">
      <c r="B97" s="117" t="s">
        <v>32</v>
      </c>
      <c r="C97" s="27"/>
      <c r="D97" s="28">
        <v>13</v>
      </c>
      <c r="E97" s="64">
        <f>+D97/$D$116</f>
        <v>5.2146008824709182E-3</v>
      </c>
      <c r="G97" s="69" t="s">
        <v>140</v>
      </c>
      <c r="H97" s="69"/>
      <c r="I97" s="118">
        <v>7</v>
      </c>
      <c r="J97" s="64">
        <f>+I97/$I$105</f>
        <v>0.1891891891891892</v>
      </c>
      <c r="K97" s="166"/>
      <c r="L97" s="19"/>
      <c r="M97" s="120"/>
      <c r="N97" s="19"/>
    </row>
    <row r="98" spans="2:14" s="13" customFormat="1" ht="15" customHeight="1" x14ac:dyDescent="0.2">
      <c r="B98" s="117" t="s">
        <v>44</v>
      </c>
      <c r="C98" s="27"/>
      <c r="D98" s="28">
        <v>3</v>
      </c>
      <c r="E98" s="64">
        <f>+D98/$D$116</f>
        <v>1.2033694344163659E-3</v>
      </c>
      <c r="G98" s="69" t="s">
        <v>119</v>
      </c>
      <c r="H98" s="69"/>
      <c r="I98" s="118">
        <v>3</v>
      </c>
      <c r="J98" s="64">
        <f>+I98/$I$105</f>
        <v>8.1081081081081086E-2</v>
      </c>
      <c r="K98" s="166"/>
      <c r="L98" s="19"/>
      <c r="M98" s="120"/>
      <c r="N98" s="120"/>
    </row>
    <row r="99" spans="2:14" s="13" customFormat="1" ht="15" customHeight="1" x14ac:dyDescent="0.2">
      <c r="B99" s="117" t="s">
        <v>120</v>
      </c>
      <c r="C99" s="27"/>
      <c r="D99" s="28">
        <v>17</v>
      </c>
      <c r="E99" s="64">
        <f>+D99/$D$116</f>
        <v>6.8190934616927396E-3</v>
      </c>
      <c r="G99" s="13" t="s">
        <v>141</v>
      </c>
      <c r="I99" s="118">
        <v>1</v>
      </c>
      <c r="J99" s="64">
        <f>+I99/$I$105</f>
        <v>2.7027027027027029E-2</v>
      </c>
      <c r="K99" s="166"/>
      <c r="L99" s="19"/>
      <c r="M99" s="120"/>
      <c r="N99" s="69"/>
    </row>
    <row r="100" spans="2:14" s="13" customFormat="1" ht="15" customHeight="1" x14ac:dyDescent="0.2">
      <c r="B100" s="117" t="s">
        <v>35</v>
      </c>
      <c r="C100" s="27"/>
      <c r="D100" s="28">
        <v>20</v>
      </c>
      <c r="E100" s="64">
        <f>+D100/$D$116</f>
        <v>8.0224628961091064E-3</v>
      </c>
      <c r="G100" s="13" t="s">
        <v>142</v>
      </c>
      <c r="I100" s="123">
        <v>1</v>
      </c>
      <c r="J100" s="64">
        <f>+I100/$I$105</f>
        <v>2.7027027027027029E-2</v>
      </c>
      <c r="K100" s="166"/>
      <c r="L100" s="19"/>
      <c r="M100" s="124"/>
      <c r="N100" s="69"/>
    </row>
    <row r="101" spans="2:14" s="13" customFormat="1" ht="15" customHeight="1" x14ac:dyDescent="0.2">
      <c r="B101" s="117" t="s">
        <v>122</v>
      </c>
      <c r="C101" s="27"/>
      <c r="D101" s="28">
        <v>28</v>
      </c>
      <c r="E101" s="64">
        <f>+D101/$D$116</f>
        <v>1.1231448054552748E-2</v>
      </c>
      <c r="G101" s="69" t="s">
        <v>121</v>
      </c>
      <c r="H101" s="69"/>
      <c r="I101" s="118">
        <v>2</v>
      </c>
      <c r="J101" s="64">
        <f>+I101/$I$105</f>
        <v>5.4054054054054057E-2</v>
      </c>
      <c r="K101" s="166"/>
      <c r="L101" s="19"/>
      <c r="M101" s="119"/>
      <c r="N101" s="69"/>
    </row>
    <row r="102" spans="2:14" s="13" customFormat="1" ht="15" customHeight="1" x14ac:dyDescent="0.2">
      <c r="B102" s="117" t="s">
        <v>30</v>
      </c>
      <c r="C102" s="27"/>
      <c r="D102" s="28">
        <v>49</v>
      </c>
      <c r="E102" s="64">
        <f>+D102/$D$116</f>
        <v>1.9655034095467309E-2</v>
      </c>
      <c r="G102" s="13" t="s">
        <v>123</v>
      </c>
      <c r="I102" s="125">
        <v>2</v>
      </c>
      <c r="J102" s="64">
        <f>+I102/$I$105</f>
        <v>5.4054054054054057E-2</v>
      </c>
      <c r="K102" s="168"/>
      <c r="L102" s="19"/>
      <c r="M102" s="119"/>
      <c r="N102" s="69"/>
    </row>
    <row r="103" spans="2:14" s="13" customFormat="1" ht="15" customHeight="1" x14ac:dyDescent="0.2">
      <c r="B103" s="126" t="s">
        <v>37</v>
      </c>
      <c r="C103" s="160"/>
      <c r="D103" s="28">
        <v>31</v>
      </c>
      <c r="E103" s="64">
        <f>+D103/$D$116</f>
        <v>1.2434817488969114E-2</v>
      </c>
      <c r="G103" s="13" t="s">
        <v>138</v>
      </c>
      <c r="I103" s="125">
        <v>1</v>
      </c>
      <c r="J103" s="64">
        <f>+I103/$I$105</f>
        <v>2.7027027027027029E-2</v>
      </c>
      <c r="K103" s="155"/>
      <c r="L103" s="19"/>
      <c r="M103" s="119"/>
      <c r="N103" s="69"/>
    </row>
    <row r="104" spans="2:14" s="13" customFormat="1" ht="15" customHeight="1" thickBot="1" x14ac:dyDescent="0.25">
      <c r="B104" s="126" t="s">
        <v>124</v>
      </c>
      <c r="C104" s="172"/>
      <c r="D104" s="28">
        <v>1984</v>
      </c>
      <c r="E104" s="64">
        <f>+D104/$D$116</f>
        <v>0.79582831929402331</v>
      </c>
      <c r="G104" s="69" t="s">
        <v>135</v>
      </c>
      <c r="H104" s="69"/>
      <c r="I104" s="118">
        <v>5</v>
      </c>
      <c r="J104" s="64">
        <f>+I104/$I$105</f>
        <v>0.13513513513513514</v>
      </c>
      <c r="K104" s="155"/>
      <c r="L104" s="19"/>
      <c r="M104" s="119"/>
      <c r="N104" s="120"/>
    </row>
    <row r="105" spans="2:14" s="13" customFormat="1" ht="15" customHeight="1" x14ac:dyDescent="0.2">
      <c r="B105" s="126" t="s">
        <v>125</v>
      </c>
      <c r="C105" s="176"/>
      <c r="D105" s="28">
        <v>19</v>
      </c>
      <c r="E105" s="64">
        <f>+D105/$D$116</f>
        <v>7.6213397513036499E-3</v>
      </c>
      <c r="G105" s="110" t="s">
        <v>1</v>
      </c>
      <c r="H105" s="110"/>
      <c r="I105" s="110">
        <f>SUM(I90:I104)</f>
        <v>37</v>
      </c>
      <c r="J105" s="106">
        <f>+I105/I105</f>
        <v>1</v>
      </c>
      <c r="K105" s="145"/>
      <c r="L105" s="19"/>
      <c r="M105" s="119"/>
      <c r="N105" s="120"/>
    </row>
    <row r="106" spans="2:14" s="13" customFormat="1" ht="15" customHeight="1" x14ac:dyDescent="0.2">
      <c r="B106" s="126" t="s">
        <v>40</v>
      </c>
      <c r="C106" s="176"/>
      <c r="D106" s="28">
        <v>5</v>
      </c>
      <c r="E106" s="64">
        <f>+D106/$D$116</f>
        <v>2.0056157240272766E-3</v>
      </c>
      <c r="G106" s="193"/>
      <c r="H106" s="193"/>
      <c r="I106" s="118"/>
      <c r="J106" s="64"/>
      <c r="K106" s="145"/>
      <c r="L106" s="19"/>
      <c r="M106" s="122"/>
      <c r="N106" s="120"/>
    </row>
    <row r="107" spans="2:14" s="13" customFormat="1" ht="15" customHeight="1" x14ac:dyDescent="0.2">
      <c r="B107" s="126" t="s">
        <v>22</v>
      </c>
      <c r="C107" s="175"/>
      <c r="D107" s="28">
        <v>9</v>
      </c>
      <c r="E107" s="64">
        <f>+D107/$D$116</f>
        <v>3.6101083032490976E-3</v>
      </c>
      <c r="K107" s="124"/>
      <c r="L107" s="19"/>
      <c r="M107" s="120"/>
      <c r="N107" s="120"/>
    </row>
    <row r="108" spans="2:14" s="13" customFormat="1" ht="15" customHeight="1" thickBot="1" x14ac:dyDescent="0.25">
      <c r="B108" s="126" t="s">
        <v>126</v>
      </c>
      <c r="C108" s="160"/>
      <c r="D108" s="28">
        <v>4</v>
      </c>
      <c r="E108" s="64">
        <f>+D108/$D$116</f>
        <v>1.604492579221821E-3</v>
      </c>
      <c r="K108" s="169"/>
      <c r="L108" s="19"/>
      <c r="M108" s="120"/>
      <c r="N108" s="120"/>
    </row>
    <row r="109" spans="2:14" s="13" customFormat="1" ht="15" customHeight="1" x14ac:dyDescent="0.2">
      <c r="B109" s="126" t="s">
        <v>45</v>
      </c>
      <c r="C109" s="176"/>
      <c r="D109" s="28">
        <v>5</v>
      </c>
      <c r="E109" s="64">
        <f>+D109/$D$116</f>
        <v>2.0056157240272766E-3</v>
      </c>
      <c r="G109" s="173" t="s">
        <v>127</v>
      </c>
      <c r="H109" s="128"/>
      <c r="I109" s="128"/>
      <c r="J109" s="174"/>
      <c r="K109" s="169"/>
      <c r="L109" s="19"/>
      <c r="M109" s="120"/>
      <c r="N109" s="120"/>
    </row>
    <row r="110" spans="2:14" s="13" customFormat="1" ht="15" customHeight="1" x14ac:dyDescent="0.2">
      <c r="B110" s="126" t="s">
        <v>31</v>
      </c>
      <c r="C110" s="172"/>
      <c r="D110" s="28">
        <v>40</v>
      </c>
      <c r="E110" s="64">
        <f>+D110/$D$116</f>
        <v>1.6044925792218213E-2</v>
      </c>
      <c r="G110" s="115" t="s">
        <v>128</v>
      </c>
      <c r="H110" s="20"/>
      <c r="I110" s="59" t="s">
        <v>56</v>
      </c>
      <c r="J110" s="59" t="s">
        <v>13</v>
      </c>
      <c r="K110" s="169"/>
      <c r="L110" s="19"/>
      <c r="M110" s="120"/>
      <c r="N110" s="120"/>
    </row>
    <row r="111" spans="2:14" s="13" customFormat="1" ht="15" customHeight="1" x14ac:dyDescent="0.2">
      <c r="B111" s="126" t="s">
        <v>33</v>
      </c>
      <c r="C111" s="69"/>
      <c r="D111" s="28">
        <v>14</v>
      </c>
      <c r="E111" s="64">
        <f>+D111/$D$116</f>
        <v>5.6157240272763738E-3</v>
      </c>
      <c r="G111" s="129" t="s">
        <v>129</v>
      </c>
      <c r="H111" s="130"/>
      <c r="I111" s="131">
        <f>+D116</f>
        <v>2493</v>
      </c>
      <c r="J111" s="161">
        <f>+I111/$I$114</f>
        <v>0.95116367798550172</v>
      </c>
      <c r="K111" s="170"/>
      <c r="L111" s="19"/>
      <c r="M111" s="120"/>
      <c r="N111" s="120"/>
    </row>
    <row r="112" spans="2:14" s="13" customFormat="1" ht="15" customHeight="1" x14ac:dyDescent="0.2">
      <c r="B112" s="126" t="s">
        <v>36</v>
      </c>
      <c r="C112" s="176"/>
      <c r="D112" s="28">
        <v>14</v>
      </c>
      <c r="E112" s="64">
        <f>+D112/$D$116</f>
        <v>5.6157240272763738E-3</v>
      </c>
      <c r="G112" s="129" t="s">
        <v>110</v>
      </c>
      <c r="H112" s="130"/>
      <c r="I112" s="131">
        <f>+I105</f>
        <v>37</v>
      </c>
      <c r="J112" s="161">
        <f>+I112/$I$114</f>
        <v>1.4116749332315911E-2</v>
      </c>
      <c r="K112" s="169"/>
      <c r="L112" s="19"/>
      <c r="M112" s="120"/>
      <c r="N112" s="120"/>
    </row>
    <row r="113" spans="2:17" s="13" customFormat="1" ht="15" customHeight="1" thickBot="1" x14ac:dyDescent="0.25">
      <c r="B113" s="126" t="s">
        <v>43</v>
      </c>
      <c r="C113" s="160"/>
      <c r="D113" s="28">
        <v>18</v>
      </c>
      <c r="E113" s="64">
        <f>+D113/$D$116</f>
        <v>7.2202166064981952E-3</v>
      </c>
      <c r="G113" s="129" t="s">
        <v>84</v>
      </c>
      <c r="H113" s="130"/>
      <c r="I113" s="131">
        <v>91</v>
      </c>
      <c r="J113" s="161">
        <f>+I113/$I$114</f>
        <v>3.471957268218237E-2</v>
      </c>
      <c r="K113" s="145"/>
      <c r="L113" s="19"/>
      <c r="M113" s="19"/>
      <c r="N113" s="120"/>
    </row>
    <row r="114" spans="2:17" s="13" customFormat="1" ht="15" customHeight="1" x14ac:dyDescent="0.2">
      <c r="B114" s="126" t="s">
        <v>46</v>
      </c>
      <c r="C114" s="176"/>
      <c r="D114" s="28">
        <v>3</v>
      </c>
      <c r="E114" s="64">
        <f>+D114/$D$116</f>
        <v>1.2033694344163659E-3</v>
      </c>
      <c r="G114" s="132" t="s">
        <v>1</v>
      </c>
      <c r="H114" s="110"/>
      <c r="I114" s="41">
        <f>SUM(I111:I113)</f>
        <v>2621</v>
      </c>
      <c r="J114" s="162">
        <f>+I114/I114</f>
        <v>1</v>
      </c>
      <c r="K114" s="145"/>
      <c r="L114" s="19"/>
      <c r="M114" s="19"/>
      <c r="N114" s="19"/>
    </row>
    <row r="115" spans="2:17" s="13" customFormat="1" ht="15" customHeight="1" thickBot="1" x14ac:dyDescent="0.25">
      <c r="B115" s="126" t="s">
        <v>41</v>
      </c>
      <c r="C115" s="175"/>
      <c r="D115" s="28">
        <v>7</v>
      </c>
      <c r="E115" s="64">
        <f>+D115/$D$116</f>
        <v>2.8078620136381869E-3</v>
      </c>
      <c r="G115" s="133"/>
      <c r="H115" s="134"/>
      <c r="I115" s="135"/>
      <c r="J115" s="163"/>
      <c r="K115" s="155"/>
      <c r="L115" s="19"/>
      <c r="M115" s="19"/>
      <c r="N115" s="19"/>
    </row>
    <row r="116" spans="2:17" s="13" customFormat="1" ht="15" customHeight="1" thickBot="1" x14ac:dyDescent="0.25">
      <c r="B116" s="132" t="s">
        <v>1</v>
      </c>
      <c r="C116" s="110"/>
      <c r="D116" s="41">
        <f>SUM(D90:D115)</f>
        <v>2493</v>
      </c>
      <c r="E116" s="106">
        <f>+D116/D116</f>
        <v>1</v>
      </c>
      <c r="F116" s="19"/>
      <c r="G116" s="136"/>
      <c r="H116" s="137"/>
      <c r="I116" s="137"/>
      <c r="J116" s="137"/>
      <c r="K116" s="155"/>
      <c r="L116" s="19"/>
      <c r="M116" s="19"/>
      <c r="N116" s="19"/>
    </row>
    <row r="117" spans="2:17" s="13" customFormat="1" ht="9.75" customHeight="1" x14ac:dyDescent="0.2">
      <c r="B117" s="138" t="s">
        <v>130</v>
      </c>
      <c r="C117" s="19"/>
      <c r="D117" s="19"/>
      <c r="E117" s="19"/>
      <c r="F117" s="19"/>
      <c r="K117" s="155"/>
    </row>
    <row r="118" spans="2:17" s="13" customFormat="1" ht="9.75" customHeight="1" x14ac:dyDescent="0.2">
      <c r="B118" s="138" t="s">
        <v>131</v>
      </c>
      <c r="C118" s="19"/>
      <c r="D118" s="19"/>
      <c r="E118" s="19"/>
      <c r="F118" s="19"/>
      <c r="G118" s="19"/>
      <c r="H118" s="19"/>
      <c r="I118" s="19"/>
      <c r="J118" s="19"/>
      <c r="K118" s="155"/>
    </row>
    <row r="119" spans="2:17" s="13" customFormat="1" ht="12" customHeight="1" thickBot="1" x14ac:dyDescent="0.25">
      <c r="B119" s="139" t="s">
        <v>132</v>
      </c>
      <c r="C119" s="140"/>
      <c r="D119" s="140"/>
      <c r="E119" s="140"/>
      <c r="F119" s="140"/>
      <c r="G119" s="140"/>
      <c r="H119" s="140"/>
      <c r="I119" s="140"/>
      <c r="J119" s="140"/>
      <c r="K119" s="155"/>
    </row>
    <row r="120" spans="2:17" s="13" customFormat="1" ht="15.75" customHeight="1" thickBot="1" x14ac:dyDescent="0.25"/>
    <row r="121" spans="2:17" s="13" customFormat="1" ht="15.75" customHeight="1" x14ac:dyDescent="0.2">
      <c r="B121" s="142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4"/>
    </row>
    <row r="122" spans="2:17" s="13" customFormat="1" ht="15.75" customHeight="1" x14ac:dyDescent="0.2">
      <c r="B122" s="145"/>
      <c r="C122" s="113" t="s">
        <v>133</v>
      </c>
      <c r="D122" s="15"/>
      <c r="E122" s="146"/>
      <c r="F122" s="120"/>
      <c r="G122" s="120"/>
      <c r="H122" s="19"/>
      <c r="I122" s="19"/>
      <c r="J122" s="19"/>
      <c r="K122" s="19"/>
      <c r="L122" s="19"/>
      <c r="M122" s="19"/>
      <c r="N122" s="19"/>
      <c r="O122" s="19"/>
      <c r="P122" s="19"/>
      <c r="Q122" s="127"/>
    </row>
    <row r="123" spans="2:17" s="13" customFormat="1" ht="15.75" customHeight="1" thickBot="1" x14ac:dyDescent="0.25">
      <c r="B123" s="126"/>
      <c r="C123" s="18"/>
      <c r="D123" s="18"/>
      <c r="E123" s="18"/>
      <c r="F123" s="120"/>
      <c r="G123" s="120"/>
      <c r="H123" s="19"/>
      <c r="I123" s="19"/>
      <c r="J123" s="19"/>
      <c r="K123" s="19"/>
      <c r="L123" s="19"/>
      <c r="M123" s="19"/>
      <c r="N123" s="19"/>
      <c r="O123" s="19"/>
      <c r="P123" s="19"/>
      <c r="Q123" s="127"/>
    </row>
    <row r="124" spans="2:17" s="13" customFormat="1" ht="15.75" customHeight="1" thickTop="1" x14ac:dyDescent="0.2">
      <c r="B124" s="126"/>
      <c r="C124" s="180" t="s">
        <v>0</v>
      </c>
      <c r="D124" s="181" t="s">
        <v>47</v>
      </c>
      <c r="E124" s="182"/>
      <c r="F124" s="183" t="s">
        <v>134</v>
      </c>
      <c r="G124" s="120"/>
      <c r="H124" s="19"/>
      <c r="I124" s="19"/>
      <c r="J124" s="19"/>
      <c r="K124" s="19"/>
      <c r="L124" s="19"/>
      <c r="M124" s="19"/>
      <c r="N124" s="19"/>
      <c r="O124" s="19"/>
      <c r="P124" s="19"/>
      <c r="Q124" s="127"/>
    </row>
    <row r="125" spans="2:17" s="13" customFormat="1" ht="15.75" customHeight="1" x14ac:dyDescent="0.2">
      <c r="B125" s="126"/>
      <c r="C125" s="180"/>
      <c r="D125" s="159">
        <v>2018</v>
      </c>
      <c r="E125" s="147">
        <v>2019</v>
      </c>
      <c r="F125" s="184"/>
      <c r="G125" s="120"/>
      <c r="H125" s="19"/>
      <c r="I125" s="19"/>
      <c r="J125" s="19"/>
      <c r="K125" s="19"/>
      <c r="L125" s="19"/>
      <c r="M125" s="19"/>
      <c r="N125" s="19"/>
      <c r="O125" s="19"/>
      <c r="P125" s="19"/>
      <c r="Q125" s="127"/>
    </row>
    <row r="126" spans="2:17" s="13" customFormat="1" ht="15.75" customHeight="1" x14ac:dyDescent="0.2">
      <c r="B126" s="126"/>
      <c r="C126" s="148" t="s">
        <v>2</v>
      </c>
      <c r="D126" s="149">
        <v>211</v>
      </c>
      <c r="E126" s="149">
        <v>450</v>
      </c>
      <c r="F126" s="150">
        <f>+(E126/D126)-1</f>
        <v>1.1327014218009479</v>
      </c>
      <c r="G126" s="120"/>
      <c r="H126" s="19"/>
      <c r="I126" s="19"/>
      <c r="J126" s="19"/>
      <c r="K126" s="19"/>
      <c r="L126" s="19"/>
      <c r="M126" s="19"/>
      <c r="N126" s="19"/>
      <c r="O126" s="19"/>
      <c r="P126" s="19"/>
      <c r="Q126" s="127"/>
    </row>
    <row r="127" spans="2:17" s="13" customFormat="1" ht="15.75" customHeight="1" x14ac:dyDescent="0.2">
      <c r="B127" s="126"/>
      <c r="C127" s="148" t="s">
        <v>3</v>
      </c>
      <c r="D127" s="149">
        <v>248</v>
      </c>
      <c r="E127" s="149">
        <v>367</v>
      </c>
      <c r="F127" s="150">
        <f>+(E127/D127)-1</f>
        <v>0.47983870967741926</v>
      </c>
      <c r="G127" s="120"/>
      <c r="H127" s="19"/>
      <c r="I127" s="19"/>
      <c r="J127" s="19"/>
      <c r="K127" s="19"/>
      <c r="L127" s="19"/>
      <c r="M127" s="19"/>
      <c r="N127" s="19"/>
      <c r="O127" s="19"/>
      <c r="P127" s="19"/>
      <c r="Q127" s="127"/>
    </row>
    <row r="128" spans="2:17" s="13" customFormat="1" ht="15.75" customHeight="1" x14ac:dyDescent="0.2">
      <c r="B128" s="145"/>
      <c r="C128" s="148" t="s">
        <v>4</v>
      </c>
      <c r="D128" s="149">
        <v>301</v>
      </c>
      <c r="E128" s="149">
        <v>602</v>
      </c>
      <c r="F128" s="150">
        <f>+(E128/D128)-1</f>
        <v>1</v>
      </c>
      <c r="G128" s="120"/>
      <c r="H128" s="19"/>
      <c r="I128" s="19"/>
      <c r="J128" s="19"/>
      <c r="K128" s="19"/>
      <c r="L128" s="19"/>
      <c r="M128" s="19"/>
      <c r="N128" s="19"/>
      <c r="O128" s="19"/>
      <c r="P128" s="19"/>
      <c r="Q128" s="127"/>
    </row>
    <row r="129" spans="2:17" s="13" customFormat="1" ht="18" customHeight="1" x14ac:dyDescent="0.2">
      <c r="B129" s="145"/>
      <c r="C129" s="148" t="s">
        <v>5</v>
      </c>
      <c r="D129" s="149">
        <v>372</v>
      </c>
      <c r="E129" s="149">
        <v>639</v>
      </c>
      <c r="F129" s="150">
        <f>+(E129/D129)-1</f>
        <v>0.717741935483871</v>
      </c>
      <c r="G129" s="120"/>
      <c r="H129" s="19"/>
      <c r="I129" s="19"/>
      <c r="J129" s="19"/>
      <c r="K129" s="19"/>
      <c r="L129" s="19"/>
      <c r="M129" s="19"/>
      <c r="N129" s="19"/>
      <c r="O129" s="19"/>
      <c r="P129" s="19"/>
      <c r="Q129" s="127"/>
    </row>
    <row r="130" spans="2:17" s="13" customFormat="1" ht="18" customHeight="1" x14ac:dyDescent="0.2">
      <c r="B130" s="145"/>
      <c r="C130" s="148" t="s">
        <v>6</v>
      </c>
      <c r="D130" s="149">
        <v>374</v>
      </c>
      <c r="E130" s="149">
        <v>563</v>
      </c>
      <c r="F130" s="150">
        <f>+(E130/D130)-1</f>
        <v>0.50534759358288772</v>
      </c>
      <c r="G130" s="120"/>
      <c r="H130" s="19"/>
      <c r="I130" s="19"/>
      <c r="J130" s="19"/>
      <c r="K130" s="19"/>
      <c r="L130" s="19"/>
      <c r="M130" s="19"/>
      <c r="N130" s="19"/>
      <c r="O130" s="19"/>
      <c r="P130" s="19"/>
      <c r="Q130" s="127"/>
    </row>
    <row r="131" spans="2:17" s="13" customFormat="1" ht="18" customHeight="1" x14ac:dyDescent="0.2">
      <c r="B131" s="145"/>
      <c r="C131" s="148" t="s">
        <v>7</v>
      </c>
      <c r="D131" s="149"/>
      <c r="E131" s="149"/>
      <c r="F131" s="150"/>
      <c r="G131" s="120"/>
      <c r="H131" s="19"/>
      <c r="I131" s="19"/>
      <c r="J131" s="19"/>
      <c r="K131" s="19"/>
      <c r="L131" s="19"/>
      <c r="M131" s="19"/>
      <c r="N131" s="19"/>
      <c r="O131" s="19"/>
      <c r="P131" s="19"/>
      <c r="Q131" s="127"/>
    </row>
    <row r="132" spans="2:17" s="13" customFormat="1" ht="18" customHeight="1" x14ac:dyDescent="0.2">
      <c r="B132" s="145"/>
      <c r="C132" s="148" t="s">
        <v>8</v>
      </c>
      <c r="D132" s="149"/>
      <c r="E132" s="149"/>
      <c r="F132" s="150"/>
      <c r="G132" s="120"/>
      <c r="H132" s="19"/>
      <c r="I132" s="19"/>
      <c r="J132" s="19"/>
      <c r="K132" s="19"/>
      <c r="L132" s="19"/>
      <c r="M132" s="19"/>
      <c r="N132" s="19"/>
      <c r="O132" s="19"/>
      <c r="P132" s="19"/>
      <c r="Q132" s="127"/>
    </row>
    <row r="133" spans="2:17" s="13" customFormat="1" ht="18" customHeight="1" x14ac:dyDescent="0.2">
      <c r="B133" s="145"/>
      <c r="C133" s="148" t="s">
        <v>9</v>
      </c>
      <c r="D133" s="149"/>
      <c r="E133" s="149"/>
      <c r="F133" s="150"/>
      <c r="G133" s="120"/>
      <c r="H133" s="19"/>
      <c r="I133" s="19"/>
      <c r="J133" s="19"/>
      <c r="K133" s="19"/>
      <c r="L133" s="19"/>
      <c r="M133" s="19"/>
      <c r="N133" s="19"/>
      <c r="O133" s="19"/>
      <c r="P133" s="19"/>
      <c r="Q133" s="127"/>
    </row>
    <row r="134" spans="2:17" s="13" customFormat="1" ht="18" customHeight="1" x14ac:dyDescent="0.2">
      <c r="B134" s="145"/>
      <c r="C134" s="148" t="s">
        <v>17</v>
      </c>
      <c r="D134" s="149"/>
      <c r="E134" s="149"/>
      <c r="F134" s="151"/>
      <c r="G134" s="120"/>
      <c r="H134" s="19"/>
      <c r="I134" s="19"/>
      <c r="J134" s="19"/>
      <c r="K134" s="19"/>
      <c r="L134" s="19"/>
      <c r="M134" s="19"/>
      <c r="N134" s="19"/>
      <c r="O134" s="19"/>
      <c r="P134" s="19"/>
      <c r="Q134" s="127"/>
    </row>
    <row r="135" spans="2:17" s="13" customFormat="1" ht="18" customHeight="1" x14ac:dyDescent="0.2">
      <c r="B135" s="145"/>
      <c r="C135" s="148" t="s">
        <v>10</v>
      </c>
      <c r="D135" s="149"/>
      <c r="E135" s="149"/>
      <c r="F135" s="151"/>
      <c r="G135" s="120"/>
      <c r="H135" s="19"/>
      <c r="I135" s="19"/>
      <c r="J135" s="19"/>
      <c r="K135" s="19"/>
      <c r="L135" s="19"/>
      <c r="M135" s="19"/>
      <c r="N135" s="19"/>
      <c r="O135" s="19"/>
      <c r="P135" s="19"/>
      <c r="Q135" s="127"/>
    </row>
    <row r="136" spans="2:17" s="13" customFormat="1" ht="18" customHeight="1" x14ac:dyDescent="0.2">
      <c r="B136" s="145"/>
      <c r="C136" s="148" t="s">
        <v>11</v>
      </c>
      <c r="D136" s="149"/>
      <c r="E136" s="149"/>
      <c r="F136" s="151"/>
      <c r="G136" s="120"/>
      <c r="H136" s="19"/>
      <c r="I136" s="19"/>
      <c r="J136" s="19"/>
      <c r="K136" s="19"/>
      <c r="L136" s="19"/>
      <c r="M136" s="19"/>
      <c r="N136" s="19"/>
      <c r="O136" s="19"/>
      <c r="P136" s="19"/>
      <c r="Q136" s="127"/>
    </row>
    <row r="137" spans="2:17" s="13" customFormat="1" ht="18" customHeight="1" thickBot="1" x14ac:dyDescent="0.25">
      <c r="B137" s="145"/>
      <c r="C137" s="148" t="s">
        <v>12</v>
      </c>
      <c r="D137" s="149"/>
      <c r="E137" s="149"/>
      <c r="F137" s="151"/>
      <c r="G137" s="120"/>
      <c r="H137" s="19"/>
      <c r="I137" s="19"/>
      <c r="J137" s="19"/>
      <c r="K137" s="19"/>
      <c r="L137" s="19"/>
      <c r="M137" s="19"/>
      <c r="N137" s="19"/>
      <c r="O137" s="19"/>
      <c r="P137" s="19"/>
      <c r="Q137" s="127"/>
    </row>
    <row r="138" spans="2:17" s="13" customFormat="1" ht="18" customHeight="1" thickBot="1" x14ac:dyDescent="0.25">
      <c r="B138" s="145"/>
      <c r="C138" s="40" t="s">
        <v>1</v>
      </c>
      <c r="D138" s="152">
        <f>SUM(D126:D137)</f>
        <v>1506</v>
      </c>
      <c r="E138" s="152">
        <f>SUM(E126:E137)</f>
        <v>2621</v>
      </c>
      <c r="F138" s="153">
        <f>+(E138/D138)-1</f>
        <v>0.7403718459495352</v>
      </c>
      <c r="G138" s="120"/>
      <c r="H138" s="19"/>
      <c r="I138" s="19"/>
      <c r="J138" s="19"/>
      <c r="K138" s="19"/>
      <c r="L138" s="19"/>
      <c r="M138" s="19"/>
      <c r="N138" s="19"/>
      <c r="O138" s="19"/>
      <c r="P138" s="19"/>
      <c r="Q138" s="127"/>
    </row>
    <row r="139" spans="2:17" s="13" customFormat="1" ht="15.75" customHeight="1" thickTop="1" x14ac:dyDescent="0.2">
      <c r="B139" s="145"/>
      <c r="C139" s="27"/>
      <c r="D139" s="154"/>
      <c r="E139" s="154"/>
      <c r="F139" s="120"/>
      <c r="G139" s="120"/>
      <c r="H139" s="19"/>
      <c r="I139" s="19"/>
      <c r="J139" s="19"/>
      <c r="K139" s="19"/>
      <c r="L139" s="19"/>
      <c r="M139" s="19"/>
      <c r="N139" s="19"/>
      <c r="O139" s="19"/>
      <c r="P139" s="19"/>
      <c r="Q139" s="127"/>
    </row>
    <row r="140" spans="2:17" s="13" customFormat="1" ht="15.75" customHeight="1" x14ac:dyDescent="0.2">
      <c r="B140" s="145"/>
      <c r="C140" s="27"/>
      <c r="D140" s="154"/>
      <c r="E140" s="154"/>
      <c r="F140" s="120"/>
      <c r="G140" s="120"/>
      <c r="H140" s="19"/>
      <c r="I140" s="19"/>
      <c r="J140" s="19"/>
      <c r="K140" s="19"/>
      <c r="L140" s="19"/>
      <c r="M140" s="19"/>
      <c r="N140" s="19"/>
      <c r="O140" s="19"/>
      <c r="P140" s="19"/>
      <c r="Q140" s="127"/>
    </row>
    <row r="141" spans="2:17" s="13" customFormat="1" ht="15.75" customHeight="1" x14ac:dyDescent="0.2">
      <c r="B141" s="145"/>
      <c r="C141" s="27"/>
      <c r="D141" s="154"/>
      <c r="E141" s="154"/>
      <c r="F141" s="120"/>
      <c r="G141" s="120"/>
      <c r="H141" s="19"/>
      <c r="I141" s="19"/>
      <c r="J141" s="19"/>
      <c r="K141" s="19"/>
      <c r="L141" s="19"/>
      <c r="M141" s="19"/>
      <c r="N141" s="19"/>
      <c r="O141" s="19"/>
      <c r="P141" s="19"/>
      <c r="Q141" s="127"/>
    </row>
    <row r="142" spans="2:17" s="13" customFormat="1" ht="15.75" customHeight="1" x14ac:dyDescent="0.2">
      <c r="B142" s="145"/>
      <c r="C142" s="27"/>
      <c r="D142" s="154"/>
      <c r="E142" s="154"/>
      <c r="F142" s="120"/>
      <c r="G142" s="120"/>
      <c r="H142" s="19"/>
      <c r="I142" s="19"/>
      <c r="J142" s="19"/>
      <c r="K142" s="19"/>
      <c r="L142" s="19"/>
      <c r="M142" s="19"/>
      <c r="N142" s="19"/>
      <c r="O142" s="19"/>
      <c r="P142" s="19"/>
      <c r="Q142" s="127"/>
    </row>
    <row r="143" spans="2:17" s="13" customFormat="1" ht="15.75" customHeight="1" x14ac:dyDescent="0.2">
      <c r="B143" s="155"/>
      <c r="C143" s="27"/>
      <c r="D143" s="154"/>
      <c r="E143" s="154"/>
      <c r="F143" s="12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27"/>
    </row>
    <row r="144" spans="2:17" s="13" customFormat="1" ht="15.75" customHeight="1" thickBot="1" x14ac:dyDescent="0.25">
      <c r="B144" s="156"/>
      <c r="C144" s="157"/>
      <c r="D144" s="158"/>
      <c r="E144" s="158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sortState ref="B90:E115">
    <sortCondition ref="B90:B115"/>
  </sortState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3" man="1"/>
  </rowBreaks>
  <ignoredErrors>
    <ignoredError sqref="T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2019-06-05T15:28:39Z</dcterms:modified>
</cp:coreProperties>
</file>