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10020" windowHeight="8160" tabRatio="270"/>
  </bookViews>
  <sheets>
    <sheet name="Feminicidio" sheetId="27" r:id="rId1"/>
    <sheet name="Tentativa" sheetId="28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A" localSheetId="0">#REF!</definedName>
    <definedName name="A" localSheetId="1">#REF!</definedName>
    <definedName name="A">#REF!</definedName>
    <definedName name="AAA" localSheetId="1">[1]Casos!#REF!</definedName>
    <definedName name="AAA">[1]Casos!#REF!</definedName>
    <definedName name="aaaaaa" localSheetId="0">#REF!</definedName>
    <definedName name="aaaaaa" localSheetId="1">#REF!</definedName>
    <definedName name="aaaaaa">#REF!</definedName>
    <definedName name="AB" localSheetId="0">#REF!</definedName>
    <definedName name="AB" localSheetId="1">#REF!</definedName>
    <definedName name="AB">#REF!</definedName>
    <definedName name="ABAN" localSheetId="0">#REF!</definedName>
    <definedName name="ABAN" localSheetId="1">#REF!</definedName>
    <definedName name="ABAN">#REF!</definedName>
    <definedName name="ABANCAY" localSheetId="0">#REF!</definedName>
    <definedName name="ABANCAY" localSheetId="1">#REF!</definedName>
    <definedName name="ABANCAY">#REF!</definedName>
    <definedName name="AMES">'[2]Base 2012'!$E$1</definedName>
    <definedName name="AÑO" localSheetId="0">#REF!</definedName>
    <definedName name="AÑO" localSheetId="1">#REF!</definedName>
    <definedName name="AÑO">#REF!</definedName>
    <definedName name="AÑOS" localSheetId="0">#REF!</definedName>
    <definedName name="AÑOS" localSheetId="1">#REF!</definedName>
    <definedName name="AÑOS">#REF!</definedName>
    <definedName name="_xlnm.Print_Area" localSheetId="0">Feminicidio!$A$1:$T$165</definedName>
    <definedName name="_xlnm.Print_Area" localSheetId="1">Tentativa!$A$1:$T$140</definedName>
    <definedName name="AUTORIA" localSheetId="0">#REF!</definedName>
    <definedName name="AUTORIA" localSheetId="1">#REF!</definedName>
    <definedName name="AUTORIA">#REF!</definedName>
    <definedName name="CEM" localSheetId="0">#REF!</definedName>
    <definedName name="CEM" localSheetId="1">#REF!</definedName>
    <definedName name="CEM">#REF!</definedName>
    <definedName name="conocimiento_caso" localSheetId="0">#REF!</definedName>
    <definedName name="conocimiento_caso" localSheetId="1">#REF!</definedName>
    <definedName name="conocimiento_caso">#REF!</definedName>
    <definedName name="D" localSheetId="0">#REF!</definedName>
    <definedName name="D" localSheetId="1">#REF!</definedName>
    <definedName name="D">#REF!</definedName>
    <definedName name="DDD" localSheetId="1">[1]Casos!#REF!</definedName>
    <definedName name="DDD">[1]Casos!#REF!</definedName>
    <definedName name="DE" localSheetId="0">#REF!</definedName>
    <definedName name="DE" localSheetId="1">#REF!</definedName>
    <definedName name="DE">#REF!</definedName>
    <definedName name="DEPA" localSheetId="0">#REF!</definedName>
    <definedName name="DEPA" localSheetId="1">#REF!</definedName>
    <definedName name="DEPA">#REF!</definedName>
    <definedName name="dia" localSheetId="0">#REF!</definedName>
    <definedName name="dia" localSheetId="1">#REF!</definedName>
    <definedName name="dia">#REF!</definedName>
    <definedName name="DIST" localSheetId="1">[3]Casos!#REF!</definedName>
    <definedName name="DIST">[3]Casos!#REF!</definedName>
    <definedName name="DISTRITO" localSheetId="0">#REF!</definedName>
    <definedName name="DISTRITO" localSheetId="1">#REF!</definedName>
    <definedName name="DISTRITO">#REF!</definedName>
    <definedName name="DPTO" localSheetId="1">[3]Casos!#REF!</definedName>
    <definedName name="DPTO">[3]Casos!#REF!</definedName>
    <definedName name="DR" localSheetId="0">#REF!</definedName>
    <definedName name="DR" localSheetId="1">#REF!</definedName>
    <definedName name="DR">#REF!</definedName>
    <definedName name="E" localSheetId="0">#REF!</definedName>
    <definedName name="E" localSheetId="1">#REF!</definedName>
    <definedName name="E">#REF!</definedName>
    <definedName name="EEE" localSheetId="1">[1]Casos!#REF!</definedName>
    <definedName name="EEE">[1]Casos!#REF!</definedName>
    <definedName name="GÉNERO" localSheetId="0">#REF!</definedName>
    <definedName name="GÉNERO" localSheetId="1">#REF!</definedName>
    <definedName name="GÉNERO">#REF!</definedName>
    <definedName name="genero1" localSheetId="0">#REF!</definedName>
    <definedName name="genero1" localSheetId="1">#REF!</definedName>
    <definedName name="genero1">#REF!</definedName>
    <definedName name="GENRO" localSheetId="0">#REF!</definedName>
    <definedName name="GENRO" localSheetId="1">#REF!</definedName>
    <definedName name="GENRO">#REF!</definedName>
    <definedName name="GENRO21" localSheetId="0">#REF!</definedName>
    <definedName name="GENRO21" localSheetId="1">#REF!</definedName>
    <definedName name="GENRO21">#REF!</definedName>
    <definedName name="GGGGG">'[4]Base 2012'!$B$1</definedName>
    <definedName name="GGGGGGGGGG">'[4]Base 2012'!$D$1</definedName>
    <definedName name="GRADO" localSheetId="0">#REF!</definedName>
    <definedName name="GRADO" localSheetId="1">#REF!</definedName>
    <definedName name="GRADO">#REF!</definedName>
    <definedName name="HIJOS" localSheetId="0">#REF!</definedName>
    <definedName name="HIJOS" localSheetId="1">#REF!</definedName>
    <definedName name="HIJOS">#REF!</definedName>
    <definedName name="HOMICIDIO" localSheetId="0">#REF!</definedName>
    <definedName name="HOMICIDIO" localSheetId="1">#REF!</definedName>
    <definedName name="HOMICIDIO">#REF!</definedName>
    <definedName name="HOMICIDIO1" localSheetId="0">#REF!</definedName>
    <definedName name="HOMICIDIO1" localSheetId="1">#REF!</definedName>
    <definedName name="HOMICIDIO1">#REF!</definedName>
    <definedName name="J" localSheetId="1">[5]Casos!#REF!</definedName>
    <definedName name="J">[5]Casos!#REF!</definedName>
    <definedName name="JULIO">[12]Casos!#REF!</definedName>
    <definedName name="LABOR" localSheetId="0">#REF!</definedName>
    <definedName name="LABOR" localSheetId="1">#REF!</definedName>
    <definedName name="LABOR">#REF!</definedName>
    <definedName name="LUGAR" localSheetId="0">#REF!</definedName>
    <definedName name="LUGAR" localSheetId="1">#REF!</definedName>
    <definedName name="LUGAR">#REF!</definedName>
    <definedName name="Marca_temporal" localSheetId="0">#REF!</definedName>
    <definedName name="Marca_temporal" localSheetId="1">#REF!</definedName>
    <definedName name="Marca_temporal">#REF!</definedName>
    <definedName name="MEDIDAS" localSheetId="0">#REF!</definedName>
    <definedName name="MEDIDAS" localSheetId="1">#REF!</definedName>
    <definedName name="MEDIDAS">#REF!</definedName>
    <definedName name="Mes" localSheetId="1">[6]Participantes!#REF!</definedName>
    <definedName name="Mes">[6]Participantes!#REF!</definedName>
    <definedName name="N" localSheetId="0">#REF!</definedName>
    <definedName name="N" localSheetId="1">#REF!</definedName>
    <definedName name="N">#REF!</definedName>
    <definedName name="NDDDSFDSF" localSheetId="0">#REF!</definedName>
    <definedName name="NDDDSFDSF" localSheetId="1">#REF!</definedName>
    <definedName name="NDDDSFDSF">#REF!</definedName>
    <definedName name="Nro_de_oficio" localSheetId="0">#REF!</definedName>
    <definedName name="Nro_de_oficio" localSheetId="1">#REF!</definedName>
    <definedName name="Nro_de_oficio">#REF!</definedName>
    <definedName name="OK" localSheetId="0">#REF!</definedName>
    <definedName name="OK" localSheetId="1">#REF!</definedName>
    <definedName name="OK">#REF!</definedName>
    <definedName name="PROV" localSheetId="1">[3]Casos!#REF!</definedName>
    <definedName name="PROV">[3]Casos!#REF!</definedName>
    <definedName name="PROVINCIA" localSheetId="0">#REF!</definedName>
    <definedName name="PROVINCIA" localSheetId="1">#REF!</definedName>
    <definedName name="PROVINCIA">#REF!</definedName>
    <definedName name="RESPUESTA" localSheetId="0">#REF!</definedName>
    <definedName name="RESPUESTA" localSheetId="1">#REF!</definedName>
    <definedName name="RESPUESTA">#REF!</definedName>
    <definedName name="RITA" localSheetId="1">[1]Casos!#REF!</definedName>
    <definedName name="RITA">[1]Casos!#REF!</definedName>
    <definedName name="S" localSheetId="0">#REF!</definedName>
    <definedName name="S" localSheetId="1">#REF!</definedName>
    <definedName name="S">#REF!</definedName>
    <definedName name="SEXO" localSheetId="0">#REF!</definedName>
    <definedName name="SEXO" localSheetId="1">#REF!</definedName>
    <definedName name="SEXO">#REF!</definedName>
    <definedName name="SITUACION" localSheetId="0">#REF!</definedName>
    <definedName name="SITUACION" localSheetId="1">#REF!</definedName>
    <definedName name="SITUACION">#REF!</definedName>
    <definedName name="SS" localSheetId="0">#REF!</definedName>
    <definedName name="SS" localSheetId="1">#REF!</definedName>
    <definedName name="SS">#REF!</definedName>
    <definedName name="SSS" localSheetId="1">[7]Casos!#REF!</definedName>
    <definedName name="SSS">[7]Casos!#REF!</definedName>
    <definedName name="SSSS" localSheetId="0">#REF!</definedName>
    <definedName name="SSSS" localSheetId="1">#REF!</definedName>
    <definedName name="SSSS">#REF!</definedName>
    <definedName name="SSSSSSS" localSheetId="0">#REF!</definedName>
    <definedName name="SSSSSSS" localSheetId="1">#REF!</definedName>
    <definedName name="SSSSSSS">#REF!</definedName>
    <definedName name="SSSSSSSSSS">'[8]Base 2012'!$E$1</definedName>
    <definedName name="SSSSSSSSSSS" localSheetId="0">#REF!</definedName>
    <definedName name="SSSSSSSSSSS" localSheetId="1">#REF!</definedName>
    <definedName name="SSSSSSSSSSS">#REF!</definedName>
    <definedName name="SSSSSSSSSSSSSS" localSheetId="0">#REF!</definedName>
    <definedName name="SSSSSSSSSSSSSS" localSheetId="1">#REF!</definedName>
    <definedName name="SSSSSSSSSSSSSS">#REF!</definedName>
    <definedName name="SSSSSSSSSSSSSSSSSS" localSheetId="0">#REF!</definedName>
    <definedName name="SSSSSSSSSSSSSSSSSS" localSheetId="1">#REF!</definedName>
    <definedName name="SSSSSSSSSSSSSSSSSS">#REF!</definedName>
    <definedName name="SSSSSSSSSSSSSSSSSSSSSSSSSSSSSS" localSheetId="0">#REF!</definedName>
    <definedName name="SSSSSSSSSSSSSSSSSSSSSSSSSSSSSS" localSheetId="1">#REF!</definedName>
    <definedName name="SSSSSSSSSSSSSSSSSSSSSSSSSSSSSS">#REF!</definedName>
    <definedName name="Tabla1" localSheetId="0">#REF!</definedName>
    <definedName name="Tabla1" localSheetId="1">#REF!</definedName>
    <definedName name="Tabla1">#REF!</definedName>
    <definedName name="VINCULO" localSheetId="0">#REF!</definedName>
    <definedName name="VINCULO" localSheetId="1">#REF!</definedName>
    <definedName name="VINCULO">#REF!</definedName>
    <definedName name="VINCULO_A" localSheetId="0">#REF!</definedName>
    <definedName name="VINCULO_A" localSheetId="1">#REF!</definedName>
    <definedName name="VINCULO_A">#REF!</definedName>
    <definedName name="XX" localSheetId="1">[9]Casos!#REF!</definedName>
    <definedName name="XX">[9]Casos!#REF!</definedName>
    <definedName name="ZONA" localSheetId="1">[3]Casos!#REF!</definedName>
    <definedName name="ZONA">[3]Casos!#REF!</definedName>
  </definedNames>
  <calcPr calcId="162913"/>
</workbook>
</file>

<file path=xl/calcChain.xml><?xml version="1.0" encoding="utf-8"?>
<calcChain xmlns="http://schemas.openxmlformats.org/spreadsheetml/2006/main">
  <c r="M160" i="27" l="1"/>
  <c r="O159" i="27" s="1"/>
  <c r="O158" i="27"/>
  <c r="D157" i="27"/>
  <c r="E156" i="27"/>
  <c r="E155" i="27"/>
  <c r="E157" i="27" s="1"/>
  <c r="O154" i="27"/>
  <c r="C150" i="27"/>
  <c r="D149" i="27"/>
  <c r="L148" i="27"/>
  <c r="H148" i="27"/>
  <c r="D148" i="27"/>
  <c r="D147" i="27"/>
  <c r="D146" i="27"/>
  <c r="M145" i="27"/>
  <c r="D145" i="27"/>
  <c r="D150" i="27" s="1"/>
  <c r="M139" i="27"/>
  <c r="O136" i="27" s="1"/>
  <c r="F137" i="27"/>
  <c r="G136" i="27"/>
  <c r="G135" i="27"/>
  <c r="C135" i="27"/>
  <c r="G134" i="27"/>
  <c r="H137" i="27" s="1"/>
  <c r="F128" i="27"/>
  <c r="H122" i="27" s="1"/>
  <c r="L127" i="27"/>
  <c r="L126" i="27"/>
  <c r="H126" i="27"/>
  <c r="L125" i="27"/>
  <c r="H125" i="27"/>
  <c r="L124" i="27"/>
  <c r="L123" i="27"/>
  <c r="H123" i="27"/>
  <c r="L122" i="27"/>
  <c r="H118" i="27"/>
  <c r="H117" i="27"/>
  <c r="H116" i="27"/>
  <c r="H115" i="27"/>
  <c r="H110" i="27"/>
  <c r="H109" i="27"/>
  <c r="H108" i="27"/>
  <c r="H107" i="27"/>
  <c r="O103" i="27"/>
  <c r="Q102" i="27"/>
  <c r="Q101" i="27"/>
  <c r="Q100" i="27"/>
  <c r="Q99" i="27"/>
  <c r="Q103" i="27" s="1"/>
  <c r="C99" i="27"/>
  <c r="M147" i="27" s="1"/>
  <c r="D98" i="27"/>
  <c r="H99" i="27" s="1"/>
  <c r="D97" i="27"/>
  <c r="D96" i="27"/>
  <c r="H95" i="27" s="1"/>
  <c r="O95" i="27"/>
  <c r="Q92" i="27" s="1"/>
  <c r="D95" i="27"/>
  <c r="D94" i="27"/>
  <c r="D93" i="27"/>
  <c r="D99" i="27" s="1"/>
  <c r="H92" i="27"/>
  <c r="D92" i="27"/>
  <c r="M84" i="27"/>
  <c r="F84" i="27"/>
  <c r="E84" i="27"/>
  <c r="D84" i="27"/>
  <c r="O83" i="27"/>
  <c r="H83" i="27"/>
  <c r="O82" i="27"/>
  <c r="H82" i="27"/>
  <c r="O81" i="27"/>
  <c r="H81" i="27"/>
  <c r="O80" i="27"/>
  <c r="H80" i="27"/>
  <c r="O79" i="27"/>
  <c r="H79" i="27"/>
  <c r="O78" i="27"/>
  <c r="H78" i="27"/>
  <c r="O77" i="27"/>
  <c r="H77" i="27"/>
  <c r="O76" i="27"/>
  <c r="H76" i="27"/>
  <c r="O75" i="27"/>
  <c r="O84" i="27" s="1"/>
  <c r="H75" i="27"/>
  <c r="H74" i="27"/>
  <c r="H73" i="27"/>
  <c r="H72" i="27"/>
  <c r="H71" i="27"/>
  <c r="M70" i="27"/>
  <c r="O69" i="27" s="1"/>
  <c r="H70" i="27"/>
  <c r="H69" i="27"/>
  <c r="H68" i="27"/>
  <c r="H67" i="27"/>
  <c r="O66" i="27"/>
  <c r="H66" i="27"/>
  <c r="H65" i="27"/>
  <c r="H64" i="27"/>
  <c r="H63" i="27"/>
  <c r="O62" i="27"/>
  <c r="H62" i="27"/>
  <c r="H61" i="27"/>
  <c r="H60" i="27"/>
  <c r="H59" i="27"/>
  <c r="H58" i="27"/>
  <c r="H84" i="27" s="1"/>
  <c r="O55" i="27"/>
  <c r="Q54" i="27" s="1"/>
  <c r="L55" i="27"/>
  <c r="M54" i="27" s="1"/>
  <c r="M55" i="27" s="1"/>
  <c r="M53" i="27"/>
  <c r="Q52" i="27"/>
  <c r="M52" i="27"/>
  <c r="Q51" i="27"/>
  <c r="M51" i="27"/>
  <c r="L28" i="27"/>
  <c r="K28" i="27"/>
  <c r="M28" i="27" s="1"/>
  <c r="M27" i="27"/>
  <c r="M26" i="27"/>
  <c r="M25" i="27"/>
  <c r="M24" i="27"/>
  <c r="M23" i="27"/>
  <c r="M22" i="27"/>
  <c r="M21" i="27"/>
  <c r="M20" i="27"/>
  <c r="M19" i="27"/>
  <c r="M18" i="27"/>
  <c r="M126" i="27" l="1"/>
  <c r="M123" i="27"/>
  <c r="M122" i="27"/>
  <c r="M124" i="27"/>
  <c r="D135" i="27"/>
  <c r="O155" i="27"/>
  <c r="O67" i="27"/>
  <c r="Q53" i="27"/>
  <c r="Q55" i="27" s="1"/>
  <c r="H111" i="27"/>
  <c r="H119" i="27"/>
  <c r="O156" i="27"/>
  <c r="K42" i="27"/>
  <c r="K43" i="27" s="1"/>
  <c r="O64" i="27"/>
  <c r="O68" i="27"/>
  <c r="Q94" i="27"/>
  <c r="H112" i="27"/>
  <c r="H120" i="27"/>
  <c r="H124" i="27"/>
  <c r="O133" i="27"/>
  <c r="O135" i="27"/>
  <c r="M146" i="27"/>
  <c r="M148" i="27" s="1"/>
  <c r="O63" i="27"/>
  <c r="Q93" i="27"/>
  <c r="Q95" i="27" s="1"/>
  <c r="L128" i="27"/>
  <c r="H105" i="27"/>
  <c r="H113" i="27"/>
  <c r="H121" i="27"/>
  <c r="H127" i="27"/>
  <c r="C134" i="27"/>
  <c r="C136" i="27"/>
  <c r="D136" i="27" s="1"/>
  <c r="O137" i="27"/>
  <c r="O61" i="27"/>
  <c r="O65" i="27"/>
  <c r="H106" i="27"/>
  <c r="H114" i="27"/>
  <c r="O138" i="27"/>
  <c r="O153" i="27"/>
  <c r="O157" i="27"/>
  <c r="O134" i="27"/>
  <c r="C137" i="27" l="1"/>
  <c r="D134" i="27"/>
  <c r="D137" i="27" s="1"/>
  <c r="O160" i="27"/>
  <c r="O139" i="27"/>
  <c r="H128" i="27"/>
  <c r="O70" i="27"/>
  <c r="M125" i="27"/>
  <c r="M128" i="27" s="1"/>
  <c r="M127" i="27"/>
</calcChain>
</file>

<file path=xl/sharedStrings.xml><?xml version="1.0" encoding="utf-8"?>
<sst xmlns="http://schemas.openxmlformats.org/spreadsheetml/2006/main" count="444" uniqueCount="233">
  <si>
    <t>%</t>
  </si>
  <si>
    <t>Total</t>
  </si>
  <si>
    <t>Var. %</t>
  </si>
  <si>
    <t>Otros</t>
  </si>
  <si>
    <t>Amazonas</t>
  </si>
  <si>
    <t>Ancash</t>
  </si>
  <si>
    <t>Apurimac</t>
  </si>
  <si>
    <t>Arequipa</t>
  </si>
  <si>
    <t>Ayacucho</t>
  </si>
  <si>
    <t>Cajamarca</t>
  </si>
  <si>
    <t>Cusco</t>
  </si>
  <si>
    <t>Huancavelica</t>
  </si>
  <si>
    <t>Ica</t>
  </si>
  <si>
    <t>La Libertad</t>
  </si>
  <si>
    <t>Lambayeque</t>
  </si>
  <si>
    <t>Loreto</t>
  </si>
  <si>
    <t>Madre de Dios</t>
  </si>
  <si>
    <t>Pasco</t>
  </si>
  <si>
    <t>Piura</t>
  </si>
  <si>
    <t>Puno</t>
  </si>
  <si>
    <t>San Martin</t>
  </si>
  <si>
    <t>Tacna</t>
  </si>
  <si>
    <t>Tumbes</t>
  </si>
  <si>
    <t>Ucayali</t>
  </si>
  <si>
    <t>Años</t>
  </si>
  <si>
    <t>Feminicidio</t>
  </si>
  <si>
    <t>Departamento</t>
  </si>
  <si>
    <t>Grupo de edad</t>
  </si>
  <si>
    <t>Enero</t>
  </si>
  <si>
    <t>Febrero</t>
  </si>
  <si>
    <t>Marzo</t>
  </si>
  <si>
    <t>Abril</t>
  </si>
  <si>
    <t>Mayo</t>
  </si>
  <si>
    <t>Junio</t>
  </si>
  <si>
    <t>Julio</t>
  </si>
  <si>
    <t>N°</t>
  </si>
  <si>
    <t>Otro familiar</t>
  </si>
  <si>
    <t>Callao</t>
  </si>
  <si>
    <t>Junín</t>
  </si>
  <si>
    <t>Moquegua</t>
  </si>
  <si>
    <t>SECCIÓN I: MAGNITUD DEL FEMINICIDIO</t>
  </si>
  <si>
    <t>Mes / año</t>
  </si>
  <si>
    <t>Acumulado
2009 - 2017</t>
  </si>
  <si>
    <t>2018 (*)</t>
  </si>
  <si>
    <t>Lima Metropolitana</t>
  </si>
  <si>
    <t>Lima Provincia</t>
  </si>
  <si>
    <t>Área</t>
  </si>
  <si>
    <t>Urbana</t>
  </si>
  <si>
    <t>Rural</t>
  </si>
  <si>
    <t>Urbana marginal</t>
  </si>
  <si>
    <t>Se desconoce</t>
  </si>
  <si>
    <t>Modalidad</t>
  </si>
  <si>
    <t>Acuchillamiento</t>
  </si>
  <si>
    <t>Asfixia / estrangulamiento</t>
  </si>
  <si>
    <t>Quemadura</t>
  </si>
  <si>
    <t>Lugar del hecho</t>
  </si>
  <si>
    <t>Casa de ambos</t>
  </si>
  <si>
    <t>Casa de familiar</t>
  </si>
  <si>
    <t>SECCIÓN II: PERFIL DE LA VICTIMA DE FEMINICIDIO</t>
  </si>
  <si>
    <t>Niñas y adolescentes</t>
  </si>
  <si>
    <t>Estaba gestando</t>
  </si>
  <si>
    <t>Si</t>
  </si>
  <si>
    <t>No</t>
  </si>
  <si>
    <t>Adultas</t>
  </si>
  <si>
    <t>15 - 17 años</t>
  </si>
  <si>
    <t>18 - 29 años</t>
  </si>
  <si>
    <t>30 - 59 años</t>
  </si>
  <si>
    <t>60 años a más</t>
  </si>
  <si>
    <t>Adultas mayores</t>
  </si>
  <si>
    <t>Número de hijos/as</t>
  </si>
  <si>
    <t>Ninguno</t>
  </si>
  <si>
    <t>1 a 3 hijos/as</t>
  </si>
  <si>
    <t>De 4 hijos/as a más</t>
  </si>
  <si>
    <t>Vinculo relacional</t>
  </si>
  <si>
    <t>Esposo</t>
  </si>
  <si>
    <t>Conviviente</t>
  </si>
  <si>
    <t>Pareja sexual sin hijos</t>
  </si>
  <si>
    <t>Enamorado/novio que no es pareja sexual</t>
  </si>
  <si>
    <t>Ex esposo</t>
  </si>
  <si>
    <t>Ex conviviente</t>
  </si>
  <si>
    <t>Ex enamorado</t>
  </si>
  <si>
    <t>Progenitor de su hijo pero no han vivido juntos</t>
  </si>
  <si>
    <t>Padre</t>
  </si>
  <si>
    <t>Padrastro</t>
  </si>
  <si>
    <t>Hermano</t>
  </si>
  <si>
    <t>Hijastro</t>
  </si>
  <si>
    <t>Hijo</t>
  </si>
  <si>
    <t>Abuelo</t>
  </si>
  <si>
    <t>Cuñado</t>
  </si>
  <si>
    <t>Suegro</t>
  </si>
  <si>
    <t>Yerno</t>
  </si>
  <si>
    <t>Vinculo</t>
  </si>
  <si>
    <t>Pareja</t>
  </si>
  <si>
    <t>Compañero de trabajo</t>
  </si>
  <si>
    <t>Ex pareja</t>
  </si>
  <si>
    <t>Amigo</t>
  </si>
  <si>
    <t>Familiar</t>
  </si>
  <si>
    <t>Pretendiente</t>
  </si>
  <si>
    <t>Conocido</t>
  </si>
  <si>
    <t>Otro</t>
  </si>
  <si>
    <t>Desconocido</t>
  </si>
  <si>
    <t>Escenario</t>
  </si>
  <si>
    <t>Medidas</t>
  </si>
  <si>
    <t>Intimo</t>
  </si>
  <si>
    <t>Separación</t>
  </si>
  <si>
    <t>Se fue a vivir a otro lugar</t>
  </si>
  <si>
    <t>Logro medidas de protección</t>
  </si>
  <si>
    <t>Alcohol / drogas</t>
  </si>
  <si>
    <t>Adulto</t>
  </si>
  <si>
    <t>Situación después del hecho</t>
  </si>
  <si>
    <t>Libre / en investigación</t>
  </si>
  <si>
    <t>Prófugo</t>
  </si>
  <si>
    <t>Sin información</t>
  </si>
  <si>
    <t>Aplastamiento</t>
  </si>
  <si>
    <t>Decapitación</t>
  </si>
  <si>
    <t>Golpes diversos</t>
  </si>
  <si>
    <t>Hotel / hostal</t>
  </si>
  <si>
    <t>Lugar desolado (lejano)</t>
  </si>
  <si>
    <t>No intimo</t>
  </si>
  <si>
    <t>Situación laboral</t>
  </si>
  <si>
    <t>Si cuenta con ocupación</t>
  </si>
  <si>
    <t>No cuenta con ocupación</t>
  </si>
  <si>
    <t>Detenido (sin sentencia)</t>
  </si>
  <si>
    <r>
      <t xml:space="preserve">Elaboración: </t>
    </r>
    <r>
      <rPr>
        <sz val="10"/>
        <color theme="1"/>
        <rFont val="Arial"/>
        <family val="2"/>
      </rPr>
      <t>Unidad de Generación de Información y Gestión del Conocimiento</t>
    </r>
  </si>
  <si>
    <r>
      <t>REPORTE ESTADÍSTICO DE CASOS DE VÍCTIMAS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</si>
  <si>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Lugar donde ocurrió el hecho</t>
    </r>
  </si>
  <si>
    <t>SECCIÓN II: PERFIL DEL AGRESOR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</si>
  <si>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Casos de feminicidio según grupo de edad del agresor</t>
    </r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</si>
  <si>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Situación laboral del agresor</t>
    </r>
  </si>
  <si>
    <r>
      <t xml:space="preserve">1/ </t>
    </r>
    <r>
      <rPr>
        <i/>
        <sz val="11"/>
        <color theme="1"/>
        <rFont val="Calibri"/>
        <family val="2"/>
        <scheme val="minor"/>
      </rPr>
      <t>Según Resolución Vice-Ministerial N° 003-2009-MIMDES</t>
    </r>
  </si>
  <si>
    <r>
      <t xml:space="preserve">Fuente: </t>
    </r>
    <r>
      <rPr>
        <sz val="10"/>
        <color theme="1"/>
        <rFont val="Arial"/>
        <family val="2"/>
      </rPr>
      <t>Registro de casos de víctimas de feminicidio atendidos por los CEM / UGIGC / PNCVFS / MIMP</t>
    </r>
  </si>
  <si>
    <r>
      <t xml:space="preserve">Perú: </t>
    </r>
    <r>
      <rPr>
        <sz val="9"/>
        <color theme="1"/>
        <rFont val="Arial"/>
        <family val="2"/>
      </rPr>
      <t>Casos de víctimas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</si>
  <si>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víctimas de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feminicidio atendidos por los CEM según mes de ocurrencia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</si>
  <si>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víctimas de feminicidio atendidos por los CEM según año</t>
    </r>
  </si>
  <si>
    <r>
      <t xml:space="preserve">Nota: </t>
    </r>
    <r>
      <rPr>
        <i/>
        <sz val="8"/>
        <color theme="1"/>
        <rFont val="Arial"/>
        <family val="2"/>
      </rPr>
      <t>Se cuenta con un caso atendido por un CEM del departamento de Tacna cuyo hecho ocurrio en el año 2016, y que el CEM toma conocimiento en el mes de abril del 2018.</t>
    </r>
  </si>
  <si>
    <r>
      <t>El</t>
    </r>
    <r>
      <rPr>
        <b/>
        <i/>
        <sz val="9"/>
        <color theme="1"/>
        <rFont val="Arial"/>
        <family val="2"/>
      </rPr>
      <t xml:space="preserve"> FEMINICIDIO</t>
    </r>
    <r>
      <rPr>
        <i/>
        <sz val="9"/>
        <color theme="1"/>
        <rFont val="Arial"/>
        <family val="2"/>
      </rPr>
      <t xml:space="preserve">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</si>
  <si>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Modalidad del caso de la víctima de feminicidio</t>
    </r>
  </si>
  <si>
    <t>Envenenamiento</t>
  </si>
  <si>
    <t>Calle - vía pública</t>
  </si>
  <si>
    <t>Centro de labores de la víctima</t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</si>
  <si>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Casos de la víctima de feminicidio según grupo de edad de la víctima</t>
    </r>
  </si>
  <si>
    <t>0 a 5 años</t>
  </si>
  <si>
    <t>6 a 11 años</t>
  </si>
  <si>
    <t>12 a 14 años</t>
  </si>
  <si>
    <t>15 a 17 años</t>
  </si>
  <si>
    <t>18 a 29 años</t>
  </si>
  <si>
    <t>30 a 59 años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</si>
  <si>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víctimas de feminicidio en estado de gestación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</si>
  <si>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hijos/as (menores de edad - vivos)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</si>
  <si>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víctimas de feminicidio según vinculo relacional</t>
    </r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</si>
  <si>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víctimas de feminicidio según vinculo relacional</t>
    </r>
  </si>
  <si>
    <r>
      <t xml:space="preserve">Cuadro N° 12: </t>
    </r>
    <r>
      <rPr>
        <sz val="9"/>
        <color indexed="8"/>
        <rFont val="Arial"/>
        <family val="2"/>
      </rPr>
      <t>Casos de víctimas de feminicidio atendidos por los CEM según escenario</t>
    </r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</si>
  <si>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>: Casos de feminicidio según el estado del agresor (alcohol/drogas)</t>
    </r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</si>
  <si>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Situación del agresor después del hecho</t>
    </r>
  </si>
  <si>
    <t>Sentenciado</t>
  </si>
  <si>
    <t>Agosto</t>
  </si>
  <si>
    <t>Huánuco</t>
  </si>
  <si>
    <t>Denuncia (policial o fiscal)</t>
  </si>
  <si>
    <r>
      <rPr>
        <b/>
        <sz val="9"/>
        <color theme="1"/>
        <rFont val="Arial"/>
        <family val="2"/>
      </rPr>
      <t>Cuadro N° 3</t>
    </r>
    <r>
      <rPr>
        <sz val="9"/>
        <color theme="1"/>
        <rFont val="Arial"/>
        <family val="2"/>
      </rPr>
      <t>: Casos de víctimas de feminicidio según área de ocurrencia</t>
    </r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</si>
  <si>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>: Ranking de los departamentos con mayor casos de víctimas de feminicidio atendidos por los Centros Emergencia Mujer. 2009 - 2018</t>
    </r>
  </si>
  <si>
    <t>Setiembre</t>
  </si>
  <si>
    <r>
      <t>2018</t>
    </r>
    <r>
      <rPr>
        <b/>
        <sz val="9"/>
        <color theme="1"/>
        <rFont val="Arial"/>
        <family val="2"/>
      </rPr>
      <t xml:space="preserve"> </t>
    </r>
    <r>
      <rPr>
        <b/>
        <vertAlign val="superscript"/>
        <sz val="9"/>
        <color theme="1"/>
        <rFont val="Arial"/>
        <family val="2"/>
      </rPr>
      <t>a/</t>
    </r>
  </si>
  <si>
    <r>
      <t xml:space="preserve">2018 </t>
    </r>
    <r>
      <rPr>
        <b/>
        <vertAlign val="superscript"/>
        <sz val="9"/>
        <color theme="0"/>
        <rFont val="Arial"/>
        <family val="2"/>
      </rPr>
      <t>a/</t>
    </r>
  </si>
  <si>
    <t>Cometió suicidio</t>
  </si>
  <si>
    <t>Prisionero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</si>
  <si>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fallecida, víctima de feminicidio.</t>
    </r>
  </si>
  <si>
    <r>
      <t>REPORTE ESTADÍSTICO DE CASOS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DE TENTATIVAS DE FEMINICIDIO ATENDIDOS POR LOS CENTROS EMERGENCIA MUJER</t>
    </r>
  </si>
  <si>
    <r>
      <t xml:space="preserve">LA </t>
    </r>
    <r>
      <rPr>
        <b/>
        <sz val="9"/>
        <color theme="1"/>
        <rFont val="Arial"/>
        <family val="2"/>
      </rPr>
      <t>TENTATIVA DE FEMINICIDIO</t>
    </r>
    <r>
      <rPr>
        <sz val="9"/>
        <color theme="1"/>
        <rFont val="Arial"/>
        <family val="2"/>
      </rPr>
      <t xml:space="preserve"> es la situación donde las mujeres salvarón de morir,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  </r>
  </si>
  <si>
    <t>SECCIÓN I: MAGNITUD DE LOS CASOS DE TENTATIVA DE FEMINICIDIO ATENDIDOS POR LOS CENTROS EMERGENCIA MUJER</t>
  </si>
  <si>
    <r>
      <t xml:space="preserve">Perú: </t>
    </r>
    <r>
      <rPr>
        <sz val="9"/>
        <color theme="1"/>
        <rFont val="Arial"/>
        <family val="2"/>
      </rPr>
      <t>Casos de tentativa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</si>
  <si>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tentativa feminicidio por mes de ocurrencia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</si>
  <si>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tentativa de feminicidio según año</t>
    </r>
  </si>
  <si>
    <t>Tentativa de feminicidio</t>
  </si>
  <si>
    <r>
      <t xml:space="preserve">2018 </t>
    </r>
    <r>
      <rPr>
        <b/>
        <vertAlign val="superscript"/>
        <sz val="9"/>
        <color theme="1"/>
        <rFont val="Arial"/>
        <family val="2"/>
      </rPr>
      <t>a/</t>
    </r>
  </si>
  <si>
    <r>
      <rPr>
        <b/>
        <i/>
        <sz val="7.5"/>
        <color theme="1"/>
        <rFont val="Arial"/>
        <family val="2"/>
      </rPr>
      <t xml:space="preserve">a/ </t>
    </r>
    <r>
      <rPr>
        <i/>
        <sz val="7.5"/>
        <color theme="1"/>
        <rFont val="Arial"/>
        <family val="2"/>
      </rPr>
      <t>Casos reportados al 30 de setiembre de 2018</t>
    </r>
  </si>
  <si>
    <t>Junin</t>
  </si>
  <si>
    <t>Huanuco</t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</si>
  <si>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tentativa de feminicidio según área de residencia de la persona usuaria.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</si>
  <si>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Lugar donde ocurrió el hecho de tentativa de feminicidio</t>
    </r>
  </si>
  <si>
    <t>Casa de la persona usuaria</t>
  </si>
  <si>
    <t>Casa de la persona agresora</t>
  </si>
  <si>
    <t>Centro de labores de la usuaria</t>
  </si>
  <si>
    <t>Calle via publica</t>
  </si>
  <si>
    <t>Hotel / Hostal</t>
  </si>
  <si>
    <t>Centro Poblado</t>
  </si>
  <si>
    <t>Lugar desolado</t>
  </si>
  <si>
    <t>Otro lugar</t>
  </si>
  <si>
    <t>Sin datos</t>
  </si>
  <si>
    <t>SECCIÓN II: PERFIL DE LA VÍCTIMA DE TENTATIVA DE FEMINICIDIO ATENDIDA POR EL CENTRO EMERGENCIA MUJER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</si>
  <si>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Casos de tentativa de feminicidio según grupo de edad de la victima</t>
    </r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</si>
  <si>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Número de víctimas que estuvieron gestando al momento de acudir al CEM</t>
    </r>
  </si>
  <si>
    <t>0 - 5 años</t>
  </si>
  <si>
    <t>6 - 11 años</t>
  </si>
  <si>
    <t>12 - 14 años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</si>
  <si>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hijos/as vivos/as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</si>
  <si>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Casos de tentativa de feminicidio según vinculo relacional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</si>
  <si>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tentativa de feminicidio según vinculo relacional</t>
    </r>
  </si>
  <si>
    <t>Sin dato</t>
  </si>
  <si>
    <t>SECCIÓN II: PERFIL DEL PRESUNTO AGRESOR DE TENTATIVA DE FEMINICIDIO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</si>
  <si>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tentativa de feminicidio según grupos de edad del presunto agresor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</si>
  <si>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Estado del presunto agresor en la última agresión</t>
    </r>
  </si>
  <si>
    <t>Grupos de edad</t>
  </si>
  <si>
    <t>Estado</t>
  </si>
  <si>
    <t>14 - 17 años</t>
  </si>
  <si>
    <t>Sobrio</t>
  </si>
  <si>
    <t>Efectos de alcohol</t>
  </si>
  <si>
    <t>Efectos de droga</t>
  </si>
  <si>
    <t>Ambos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</si>
  <si>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</si>
  <si>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>: Ocupación del presunto agresor</t>
    </r>
  </si>
  <si>
    <t>Situación Laboral</t>
  </si>
  <si>
    <t>Con ocupación</t>
  </si>
  <si>
    <t>Sin ocupación</t>
  </si>
  <si>
    <t>Profugo</t>
  </si>
  <si>
    <t>Libre en investigación</t>
  </si>
  <si>
    <t>Se suicido</t>
  </si>
  <si>
    <t>Otra situación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</si>
  <si>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morir.</t>
    </r>
  </si>
  <si>
    <r>
      <t xml:space="preserve">Fuente: </t>
    </r>
    <r>
      <rPr>
        <i/>
        <sz val="10"/>
        <color theme="1"/>
        <rFont val="Arial"/>
        <family val="2"/>
      </rPr>
      <t>Registro de casos de tentativa de feminicidio atendidos por los CEM / UGIGC / PNCVFS / MIMP</t>
    </r>
  </si>
  <si>
    <r>
      <t xml:space="preserve">Elaboración: </t>
    </r>
    <r>
      <rPr>
        <i/>
        <sz val="10"/>
        <color theme="1"/>
        <rFont val="Arial"/>
        <family val="2"/>
      </rPr>
      <t>Unidad de Generación de Información y Gestión del Conocimiento</t>
    </r>
  </si>
  <si>
    <t>Periodo: Enero a Octubre, 2018</t>
  </si>
  <si>
    <t>Octubre</t>
  </si>
  <si>
    <t>a/ Casos reportados al 31 de octubre de 2018</t>
  </si>
  <si>
    <t>Disparo de bala</t>
  </si>
  <si>
    <t>Casa de la víctima</t>
  </si>
  <si>
    <t>Casa del agresor</t>
  </si>
  <si>
    <t>(*) Casos reportados al 31 de octubre de 2018</t>
  </si>
  <si>
    <r>
      <t xml:space="preserve">Cuadro N° 13: </t>
    </r>
    <r>
      <rPr>
        <sz val="9"/>
        <color indexed="8"/>
        <rFont val="Arial"/>
        <family val="2"/>
      </rPr>
      <t>Medidas que tomo la víctima de feminicidio previamente antes de que ocurra el hecho</t>
    </r>
  </si>
  <si>
    <r>
      <t xml:space="preserve">Periodo: Enero - Octubre 2018 </t>
    </r>
    <r>
      <rPr>
        <b/>
        <i/>
        <sz val="16"/>
        <color theme="1"/>
        <rFont val="Arial"/>
        <family val="2"/>
      </rPr>
      <t>(Preliminar)</t>
    </r>
  </si>
  <si>
    <t>Periodo: Enero - Octubre 2018</t>
  </si>
  <si>
    <r>
      <rPr>
        <b/>
        <i/>
        <sz val="7.5"/>
        <color theme="1"/>
        <rFont val="Arial"/>
        <family val="2"/>
      </rPr>
      <t xml:space="preserve">a/ </t>
    </r>
    <r>
      <rPr>
        <i/>
        <sz val="7.5"/>
        <color theme="1"/>
        <rFont val="Arial"/>
        <family val="2"/>
      </rPr>
      <t>Casos reportados al 31 de octubre de 2018</t>
    </r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</si>
  <si>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 con mayor casos de tentativa de feminicidio atendidos por los Centros Emergencia Mujer.
Periodo: Enero 2009 - Octubre 2018</t>
    </r>
  </si>
  <si>
    <r>
      <t xml:space="preserve">1/ </t>
    </r>
    <r>
      <rPr>
        <i/>
        <sz val="10"/>
        <color theme="1"/>
        <rFont val="Calibri"/>
        <family val="2"/>
        <scheme val="minor"/>
      </rPr>
      <t>Todos los casos se basan en situaciones de violencia validados como tentativa de feminicidio por los/as profesionales de atención de los Centros Emergencia Mujer.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</si>
</sst>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theme="0"/>
      <name val="Arial"/>
      <family val="2"/>
    </font>
    <font>
      <b/>
      <sz val="9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i/>
      <sz val="9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8"/>
      <color theme="1"/>
      <name val="Arial"/>
      <family val="2"/>
    </font>
    <font>
      <b/>
      <sz val="9"/>
      <color rgb="FFC00000"/>
      <name val="Arial"/>
      <family val="2"/>
    </font>
    <font>
      <sz val="9"/>
      <color indexed="8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vertAlign val="superscript"/>
      <sz val="16"/>
      <color theme="0"/>
      <name val="Arial"/>
      <family val="2"/>
    </font>
    <font>
      <b/>
      <i/>
      <sz val="7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1"/>
      <name val="Arial"/>
      <family val="2"/>
    </font>
    <font>
      <b/>
      <sz val="11"/>
      <color rgb="FFC00000"/>
      <name val="Arial"/>
      <family val="2"/>
    </font>
    <font>
      <b/>
      <vertAlign val="superscript"/>
      <sz val="9"/>
      <color theme="1"/>
      <name val="Arial"/>
      <family val="2"/>
    </font>
    <font>
      <b/>
      <vertAlign val="superscript"/>
      <sz val="9"/>
      <color theme="0"/>
      <name val="Arial"/>
      <family val="2"/>
    </font>
    <font>
      <b/>
      <sz val="7.5"/>
      <color theme="0"/>
      <name val="Arial"/>
      <family val="2"/>
    </font>
    <font>
      <i/>
      <sz val="7.5"/>
      <color theme="1"/>
      <name val="Arial"/>
      <family val="2"/>
    </font>
    <font>
      <b/>
      <i/>
      <sz val="7.5"/>
      <color theme="1"/>
      <name val="Arial"/>
      <family val="2"/>
    </font>
    <font>
      <b/>
      <sz val="8"/>
      <color theme="0"/>
      <name val="Arial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6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rgb="FF00206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>
      <alignment vertical="center"/>
    </xf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283">
    <xf numFmtId="0" fontId="0" fillId="0" borderId="0" xfId="0"/>
    <xf numFmtId="0" fontId="12" fillId="7" borderId="0" xfId="0" applyFont="1" applyFill="1" applyAlignment="1">
      <alignment vertical="center"/>
    </xf>
    <xf numFmtId="0" fontId="12" fillId="7" borderId="0" xfId="0" applyFont="1" applyFill="1" applyAlignment="1">
      <alignment horizontal="center"/>
    </xf>
    <xf numFmtId="0" fontId="12" fillId="7" borderId="0" xfId="0" applyFont="1" applyFill="1"/>
    <xf numFmtId="0" fontId="7" fillId="0" borderId="0" xfId="0" applyFont="1" applyFill="1" applyBorder="1"/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15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/>
    <xf numFmtId="0" fontId="7" fillId="0" borderId="0" xfId="0" applyFont="1" applyFill="1"/>
    <xf numFmtId="0" fontId="6" fillId="0" borderId="0" xfId="0" applyFont="1"/>
    <xf numFmtId="9" fontId="6" fillId="0" borderId="0" xfId="9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9" fontId="6" fillId="0" borderId="0" xfId="9" applyFont="1" applyBorder="1" applyAlignment="1">
      <alignment horizontal="center" vertical="center"/>
    </xf>
    <xf numFmtId="0" fontId="7" fillId="0" borderId="0" xfId="0" applyFont="1" applyBorder="1"/>
    <xf numFmtId="0" fontId="16" fillId="0" borderId="0" xfId="0" applyFont="1"/>
    <xf numFmtId="0" fontId="4" fillId="5" borderId="0" xfId="0" applyFont="1" applyFill="1" applyAlignment="1">
      <alignment horizontal="right"/>
    </xf>
    <xf numFmtId="0" fontId="7" fillId="0" borderId="0" xfId="0" applyFont="1" applyAlignment="1">
      <alignment horizontal="right"/>
    </xf>
    <xf numFmtId="0" fontId="4" fillId="5" borderId="0" xfId="0" applyFont="1" applyFill="1" applyAlignment="1">
      <alignment horizontal="right" vertical="center" wrapText="1"/>
    </xf>
    <xf numFmtId="3" fontId="4" fillId="5" borderId="1" xfId="9" applyNumberFormat="1" applyFont="1" applyFill="1" applyBorder="1" applyAlignment="1">
      <alignment horizontal="center"/>
    </xf>
    <xf numFmtId="9" fontId="4" fillId="0" borderId="0" xfId="9" applyFont="1" applyFill="1" applyBorder="1" applyAlignment="1">
      <alignment horizontal="right"/>
    </xf>
    <xf numFmtId="9" fontId="4" fillId="5" borderId="1" xfId="9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9" fontId="7" fillId="0" borderId="0" xfId="9" applyFont="1" applyFill="1" applyBorder="1" applyAlignment="1">
      <alignment horizontal="center"/>
    </xf>
    <xf numFmtId="0" fontId="4" fillId="7" borderId="0" xfId="0" applyFont="1" applyFill="1"/>
    <xf numFmtId="0" fontId="4" fillId="7" borderId="0" xfId="0" applyFont="1" applyFill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/>
    <xf numFmtId="0" fontId="7" fillId="0" borderId="0" xfId="0" applyFont="1" applyAlignment="1">
      <alignment wrapText="1"/>
    </xf>
    <xf numFmtId="0" fontId="4" fillId="5" borderId="0" xfId="0" applyFont="1" applyFill="1"/>
    <xf numFmtId="0" fontId="6" fillId="0" borderId="0" xfId="0" applyFont="1" applyAlignment="1">
      <alignment horizontal="left"/>
    </xf>
    <xf numFmtId="0" fontId="4" fillId="5" borderId="0" xfId="0" applyFont="1" applyFill="1" applyAlignment="1">
      <alignment wrapText="1"/>
    </xf>
    <xf numFmtId="9" fontId="7" fillId="0" borderId="0" xfId="9" applyFont="1" applyAlignment="1">
      <alignment horizontal="center"/>
    </xf>
    <xf numFmtId="9" fontId="7" fillId="0" borderId="0" xfId="9" applyFont="1" applyFill="1" applyAlignment="1">
      <alignment horizontal="center"/>
    </xf>
    <xf numFmtId="9" fontId="18" fillId="0" borderId="0" xfId="0" applyNumberFormat="1" applyFont="1" applyAlignment="1">
      <alignment horizontal="left"/>
    </xf>
    <xf numFmtId="0" fontId="8" fillId="5" borderId="1" xfId="0" applyFont="1" applyFill="1" applyBorder="1" applyAlignment="1">
      <alignment horizontal="center"/>
    </xf>
    <xf numFmtId="0" fontId="8" fillId="5" borderId="1" xfId="0" applyFont="1" applyFill="1" applyBorder="1"/>
    <xf numFmtId="0" fontId="16" fillId="0" borderId="0" xfId="0" applyFont="1" applyFill="1" applyBorder="1" applyAlignment="1">
      <alignment vertical="top"/>
    </xf>
    <xf numFmtId="9" fontId="4" fillId="0" borderId="0" xfId="9" applyFont="1" applyFill="1" applyAlignment="1">
      <alignment horizontal="center"/>
    </xf>
    <xf numFmtId="0" fontId="7" fillId="9" borderId="0" xfId="2" applyFont="1" applyFill="1" applyBorder="1" applyAlignment="1">
      <alignment vertical="center"/>
    </xf>
    <xf numFmtId="0" fontId="7" fillId="9" borderId="0" xfId="2" applyFont="1" applyFill="1" applyBorder="1" applyAlignment="1">
      <alignment horizontal="center" vertical="center"/>
    </xf>
    <xf numFmtId="0" fontId="7" fillId="9" borderId="0" xfId="0" applyFont="1" applyFill="1" applyAlignment="1">
      <alignment horizontal="center"/>
    </xf>
    <xf numFmtId="9" fontId="7" fillId="9" borderId="0" xfId="9" applyFont="1" applyFill="1" applyAlignment="1">
      <alignment horizontal="center"/>
    </xf>
    <xf numFmtId="0" fontId="7" fillId="10" borderId="0" xfId="2" applyFont="1" applyFill="1" applyBorder="1" applyAlignment="1">
      <alignment vertical="center"/>
    </xf>
    <xf numFmtId="0" fontId="7" fillId="10" borderId="0" xfId="2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/>
    </xf>
    <xf numFmtId="9" fontId="7" fillId="10" borderId="0" xfId="9" applyFont="1" applyFill="1" applyAlignment="1">
      <alignment horizontal="center"/>
    </xf>
    <xf numFmtId="0" fontId="7" fillId="10" borderId="0" xfId="2" applyFont="1" applyFill="1" applyBorder="1" applyAlignment="1">
      <alignment horizontal="left" vertical="center"/>
    </xf>
    <xf numFmtId="0" fontId="7" fillId="3" borderId="0" xfId="2" applyFont="1" applyFill="1" applyBorder="1" applyAlignment="1">
      <alignment vertical="center"/>
    </xf>
    <xf numFmtId="0" fontId="7" fillId="3" borderId="0" xfId="2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9" fontId="7" fillId="3" borderId="0" xfId="9" applyFont="1" applyFill="1" applyAlignment="1">
      <alignment horizontal="center"/>
    </xf>
    <xf numFmtId="9" fontId="7" fillId="0" borderId="0" xfId="2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9" fontId="7" fillId="9" borderId="0" xfId="2" applyNumberFormat="1" applyFont="1" applyFill="1" applyBorder="1" applyAlignment="1">
      <alignment horizontal="center" vertical="center"/>
    </xf>
    <xf numFmtId="0" fontId="7" fillId="11" borderId="0" xfId="2" applyFont="1" applyFill="1" applyBorder="1" applyAlignment="1">
      <alignment vertical="center"/>
    </xf>
    <xf numFmtId="0" fontId="7" fillId="11" borderId="0" xfId="2" applyFont="1" applyFill="1" applyBorder="1" applyAlignment="1">
      <alignment horizontal="center" vertical="center"/>
    </xf>
    <xf numFmtId="0" fontId="7" fillId="11" borderId="0" xfId="0" applyFont="1" applyFill="1" applyAlignment="1">
      <alignment horizontal="center"/>
    </xf>
    <xf numFmtId="9" fontId="7" fillId="11" borderId="0" xfId="9" applyFont="1" applyFill="1" applyAlignment="1">
      <alignment horizontal="center"/>
    </xf>
    <xf numFmtId="9" fontId="7" fillId="10" borderId="0" xfId="2" applyNumberFormat="1" applyFont="1" applyFill="1" applyBorder="1" applyAlignment="1">
      <alignment horizontal="center" vertical="center"/>
    </xf>
    <xf numFmtId="9" fontId="7" fillId="3" borderId="0" xfId="2" applyNumberFormat="1" applyFont="1" applyFill="1" applyBorder="1" applyAlignment="1">
      <alignment horizontal="center" vertical="center"/>
    </xf>
    <xf numFmtId="9" fontId="7" fillId="0" borderId="0" xfId="0" applyNumberFormat="1" applyFont="1" applyFill="1"/>
    <xf numFmtId="9" fontId="7" fillId="11" borderId="0" xfId="2" applyNumberFormat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vertical="center"/>
    </xf>
    <xf numFmtId="0" fontId="7" fillId="8" borderId="0" xfId="2" applyFont="1" applyFill="1" applyBorder="1" applyAlignment="1">
      <alignment vertical="center"/>
    </xf>
    <xf numFmtId="0" fontId="7" fillId="8" borderId="0" xfId="0" applyFont="1" applyFill="1" applyAlignment="1">
      <alignment horizontal="center"/>
    </xf>
    <xf numFmtId="9" fontId="7" fillId="8" borderId="0" xfId="0" applyNumberFormat="1" applyFont="1" applyFill="1" applyAlignment="1">
      <alignment horizontal="center"/>
    </xf>
    <xf numFmtId="9" fontId="4" fillId="0" borderId="0" xfId="0" applyNumberFormat="1" applyFont="1" applyFill="1" applyAlignment="1"/>
    <xf numFmtId="0" fontId="7" fillId="8" borderId="0" xfId="2" applyFont="1" applyFill="1" applyBorder="1" applyAlignment="1">
      <alignment horizontal="center" vertical="center"/>
    </xf>
    <xf numFmtId="9" fontId="7" fillId="8" borderId="0" xfId="9" applyFont="1" applyFill="1" applyAlignment="1">
      <alignment horizontal="center"/>
    </xf>
    <xf numFmtId="0" fontId="7" fillId="0" borderId="0" xfId="2" applyFont="1" applyFill="1" applyBorder="1" applyAlignment="1">
      <alignment vertical="center"/>
    </xf>
    <xf numFmtId="9" fontId="7" fillId="0" borderId="0" xfId="0" applyNumberFormat="1" applyFont="1" applyFill="1" applyAlignment="1">
      <alignment horizontal="center"/>
    </xf>
    <xf numFmtId="9" fontId="4" fillId="5" borderId="1" xfId="0" applyNumberFormat="1" applyFont="1" applyFill="1" applyBorder="1" applyAlignment="1">
      <alignment horizontal="center"/>
    </xf>
    <xf numFmtId="0" fontId="6" fillId="2" borderId="0" xfId="2" applyFont="1" applyFill="1" applyBorder="1" applyAlignment="1">
      <alignment wrapText="1"/>
    </xf>
    <xf numFmtId="0" fontId="4" fillId="0" borderId="0" xfId="0" applyFont="1" applyFill="1" applyBorder="1" applyAlignment="1"/>
    <xf numFmtId="0" fontId="4" fillId="0" borderId="0" xfId="0" applyFont="1" applyFill="1" applyAlignment="1">
      <alignment vertical="center"/>
    </xf>
    <xf numFmtId="1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" fontId="7" fillId="0" borderId="0" xfId="2" applyNumberFormat="1" applyFont="1" applyFill="1" applyBorder="1" applyAlignment="1">
      <alignment horizontal="center" vertical="center"/>
    </xf>
    <xf numFmtId="9" fontId="6" fillId="0" borderId="0" xfId="9" applyFont="1" applyFill="1" applyBorder="1" applyAlignment="1"/>
    <xf numFmtId="1" fontId="7" fillId="0" borderId="0" xfId="0" applyNumberFormat="1" applyFont="1" applyFill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1" fontId="4" fillId="5" borderId="1" xfId="9" applyNumberFormat="1" applyFont="1" applyFill="1" applyBorder="1" applyAlignment="1">
      <alignment horizontal="center"/>
    </xf>
    <xf numFmtId="0" fontId="14" fillId="0" borderId="0" xfId="0" applyFont="1"/>
    <xf numFmtId="0" fontId="7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/>
    <xf numFmtId="0" fontId="7" fillId="0" borderId="0" xfId="2" applyFont="1" applyFill="1" applyBorder="1" applyAlignment="1">
      <alignment horizontal="center" vertical="center"/>
    </xf>
    <xf numFmtId="0" fontId="4" fillId="5" borderId="0" xfId="0" applyFont="1" applyFill="1" applyAlignment="1">
      <alignment horizontal="left" vertical="center"/>
    </xf>
    <xf numFmtId="0" fontId="7" fillId="0" borderId="0" xfId="0" applyFont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17" fillId="0" borderId="0" xfId="0" applyFont="1" applyAlignment="1">
      <alignment vertical="top" wrapText="1"/>
    </xf>
    <xf numFmtId="0" fontId="23" fillId="0" borderId="0" xfId="0" applyFont="1" applyAlignment="1">
      <alignment horizontal="left" vertical="top"/>
    </xf>
    <xf numFmtId="9" fontId="4" fillId="5" borderId="0" xfId="9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" fillId="5" borderId="1" xfId="0" applyFont="1" applyFill="1" applyBorder="1"/>
    <xf numFmtId="0" fontId="8" fillId="0" borderId="0" xfId="0" applyFont="1"/>
    <xf numFmtId="0" fontId="6" fillId="2" borderId="0" xfId="2" applyFont="1" applyFill="1" applyBorder="1" applyAlignment="1">
      <alignment vertical="center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9" fontId="7" fillId="0" borderId="0" xfId="9" applyFont="1" applyAlignment="1">
      <alignment horizontal="center" vertical="center"/>
    </xf>
    <xf numFmtId="1" fontId="7" fillId="0" borderId="0" xfId="9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3" fontId="7" fillId="0" borderId="0" xfId="9" applyNumberFormat="1" applyFont="1" applyBorder="1" applyAlignment="1">
      <alignment horizontal="center" vertical="center"/>
    </xf>
    <xf numFmtId="9" fontId="7" fillId="0" borderId="0" xfId="9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3" fontId="7" fillId="0" borderId="0" xfId="9" applyNumberFormat="1" applyFont="1" applyFill="1" applyBorder="1" applyAlignment="1">
      <alignment horizontal="center" vertical="center"/>
    </xf>
    <xf numFmtId="9" fontId="7" fillId="0" borderId="0" xfId="9" applyFont="1" applyFill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9" fontId="7" fillId="0" borderId="2" xfId="9" applyFont="1" applyBorder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3" fontId="4" fillId="5" borderId="1" xfId="0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11" fillId="5" borderId="1" xfId="0" applyFont="1" applyFill="1" applyBorder="1" applyAlignment="1">
      <alignment vertical="center"/>
    </xf>
    <xf numFmtId="0" fontId="16" fillId="5" borderId="1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6" fillId="4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9" fontId="27" fillId="0" borderId="0" xfId="0" applyNumberFormat="1" applyFont="1" applyAlignment="1">
      <alignment horizontal="right" vertical="top"/>
    </xf>
    <xf numFmtId="0" fontId="14" fillId="0" borderId="0" xfId="0" applyFont="1" applyAlignment="1">
      <alignment horizontal="right"/>
    </xf>
    <xf numFmtId="9" fontId="7" fillId="2" borderId="0" xfId="9" applyNumberFormat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horizontal="center" vertical="center"/>
    </xf>
    <xf numFmtId="0" fontId="23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4" fillId="5" borderId="1" xfId="0" applyFont="1" applyFill="1" applyBorder="1" applyAlignment="1">
      <alignment horizontal="center"/>
    </xf>
    <xf numFmtId="0" fontId="7" fillId="0" borderId="0" xfId="0" applyFont="1" applyFill="1" applyAlignment="1">
      <alignment horizontal="left" vertical="center"/>
    </xf>
    <xf numFmtId="9" fontId="4" fillId="5" borderId="1" xfId="9" applyFont="1" applyFill="1" applyBorder="1" applyAlignment="1">
      <alignment horizontal="center"/>
    </xf>
    <xf numFmtId="9" fontId="7" fillId="0" borderId="0" xfId="9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4" fillId="5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6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7" fillId="4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4" fillId="5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9" fontId="4" fillId="0" borderId="0" xfId="9" applyFont="1" applyFill="1" applyBorder="1" applyAlignment="1">
      <alignment horizontal="right" vertical="center"/>
    </xf>
    <xf numFmtId="3" fontId="4" fillId="5" borderId="1" xfId="9" applyNumberFormat="1" applyFont="1" applyFill="1" applyBorder="1" applyAlignment="1">
      <alignment horizontal="right" vertical="center"/>
    </xf>
    <xf numFmtId="3" fontId="4" fillId="5" borderId="1" xfId="9" applyNumberFormat="1" applyFont="1" applyFill="1" applyBorder="1" applyAlignment="1">
      <alignment horizontal="center" vertical="center"/>
    </xf>
    <xf numFmtId="9" fontId="4" fillId="5" borderId="1" xfId="9" applyNumberFormat="1" applyFont="1" applyFill="1" applyBorder="1" applyAlignment="1">
      <alignment horizontal="center" vertical="center"/>
    </xf>
    <xf numFmtId="9" fontId="4" fillId="0" borderId="0" xfId="9" applyNumberFormat="1" applyFont="1" applyFill="1" applyBorder="1" applyAlignment="1">
      <alignment horizontal="center" vertical="center"/>
    </xf>
    <xf numFmtId="3" fontId="4" fillId="0" borderId="0" xfId="9" applyNumberFormat="1" applyFont="1" applyFill="1" applyBorder="1" applyAlignment="1">
      <alignment horizontal="center" vertical="center"/>
    </xf>
    <xf numFmtId="9" fontId="4" fillId="0" borderId="0" xfId="9" applyFont="1" applyFill="1" applyBorder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4" fillId="5" borderId="0" xfId="0" applyFont="1" applyFill="1" applyAlignment="1">
      <alignment vertical="center"/>
    </xf>
    <xf numFmtId="0" fontId="4" fillId="5" borderId="0" xfId="0" applyFont="1" applyFill="1" applyAlignment="1">
      <alignment vertical="center" wrapText="1"/>
    </xf>
    <xf numFmtId="9" fontId="18" fillId="0" borderId="0" xfId="0" applyNumberFormat="1" applyFont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9" fontId="4" fillId="0" borderId="0" xfId="9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7" fillId="9" borderId="0" xfId="0" applyFont="1" applyFill="1" applyAlignment="1">
      <alignment horizontal="center" vertical="center"/>
    </xf>
    <xf numFmtId="9" fontId="7" fillId="9" borderId="0" xfId="9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9" fontId="7" fillId="10" borderId="0" xfId="9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9" fontId="7" fillId="3" borderId="0" xfId="9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9" fontId="7" fillId="11" borderId="0" xfId="9" applyFont="1" applyFill="1" applyAlignment="1">
      <alignment horizontal="center" vertical="center"/>
    </xf>
    <xf numFmtId="9" fontId="7" fillId="0" borderId="0" xfId="0" applyNumberFormat="1" applyFont="1" applyFill="1" applyAlignment="1">
      <alignment vertical="center"/>
    </xf>
    <xf numFmtId="0" fontId="7" fillId="8" borderId="0" xfId="0" applyFont="1" applyFill="1" applyAlignment="1">
      <alignment horizontal="center" vertical="center"/>
    </xf>
    <xf numFmtId="9" fontId="7" fillId="8" borderId="0" xfId="0" applyNumberFormat="1" applyFont="1" applyFill="1" applyAlignment="1">
      <alignment horizontal="center" vertical="center"/>
    </xf>
    <xf numFmtId="9" fontId="4" fillId="0" borderId="0" xfId="0" applyNumberFormat="1" applyFont="1" applyFill="1" applyAlignment="1">
      <alignment vertical="center"/>
    </xf>
    <xf numFmtId="9" fontId="7" fillId="8" borderId="0" xfId="9" applyFont="1" applyFill="1" applyAlignment="1">
      <alignment horizontal="center" vertical="center"/>
    </xf>
    <xf numFmtId="9" fontId="7" fillId="0" borderId="0" xfId="0" applyNumberFormat="1" applyFont="1" applyFill="1" applyAlignment="1">
      <alignment horizontal="center" vertical="center"/>
    </xf>
    <xf numFmtId="9" fontId="4" fillId="5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33" fillId="5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4" fillId="5" borderId="1" xfId="0" applyFont="1" applyFill="1" applyBorder="1" applyAlignment="1">
      <alignment vertical="center"/>
    </xf>
    <xf numFmtId="1" fontId="4" fillId="5" borderId="1" xfId="9" applyNumberFormat="1" applyFont="1" applyFill="1" applyBorder="1" applyAlignment="1">
      <alignment horizontal="center" vertical="center"/>
    </xf>
    <xf numFmtId="9" fontId="4" fillId="5" borderId="1" xfId="9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9" fontId="7" fillId="0" borderId="0" xfId="9" applyFont="1" applyFill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horizontal="left" vertical="center" wrapText="1"/>
    </xf>
    <xf numFmtId="0" fontId="3" fillId="6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9" fillId="3" borderId="0" xfId="0" applyFont="1" applyFill="1" applyAlignment="1">
      <alignment horizontal="justify" vertical="center" wrapText="1"/>
    </xf>
    <xf numFmtId="0" fontId="7" fillId="0" borderId="0" xfId="0" applyFont="1" applyAlignment="1">
      <alignment horizontal="left" wrapText="1"/>
    </xf>
    <xf numFmtId="0" fontId="10" fillId="0" borderId="0" xfId="0" applyFont="1" applyAlignment="1">
      <alignment horizontal="left" vertical="top" wrapText="1"/>
    </xf>
    <xf numFmtId="0" fontId="4" fillId="5" borderId="0" xfId="0" applyFont="1" applyFill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9" fontId="4" fillId="5" borderId="1" xfId="9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4" fillId="5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6" fillId="2" borderId="0" xfId="2" applyFont="1" applyFill="1" applyBorder="1" applyAlignment="1">
      <alignment horizontal="left" wrapText="1"/>
    </xf>
    <xf numFmtId="0" fontId="7" fillId="0" borderId="0" xfId="0" applyFont="1" applyFill="1" applyAlignment="1">
      <alignment horizontal="left" vertical="center"/>
    </xf>
    <xf numFmtId="9" fontId="6" fillId="0" borderId="0" xfId="9" applyFont="1" applyFill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9" fontId="7" fillId="0" borderId="0" xfId="9" applyFont="1" applyFill="1" applyAlignment="1">
      <alignment horizontal="center" vertical="center"/>
    </xf>
    <xf numFmtId="0" fontId="24" fillId="0" borderId="0" xfId="0" applyFont="1" applyAlignment="1">
      <alignment horizontal="left" vertical="center"/>
    </xf>
    <xf numFmtId="9" fontId="4" fillId="5" borderId="1" xfId="9" applyFont="1" applyFill="1" applyBorder="1" applyAlignment="1">
      <alignment horizontal="center"/>
    </xf>
    <xf numFmtId="0" fontId="0" fillId="0" borderId="0" xfId="0" applyFont="1" applyAlignment="1">
      <alignment horizontal="left" vertical="top" wrapText="1"/>
    </xf>
    <xf numFmtId="9" fontId="4" fillId="5" borderId="1" xfId="9" applyFont="1" applyFill="1" applyBorder="1" applyAlignment="1">
      <alignment horizontal="center" vertical="center"/>
    </xf>
    <xf numFmtId="9" fontId="6" fillId="0" borderId="0" xfId="9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9" fontId="7" fillId="0" borderId="2" xfId="9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9" fontId="4" fillId="5" borderId="1" xfId="9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 shrinkToFit="1"/>
    </xf>
    <xf numFmtId="0" fontId="30" fillId="5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7" fillId="3" borderId="0" xfId="0" applyFont="1" applyFill="1" applyAlignment="1">
      <alignment horizontal="justify" vertical="center" wrapText="1"/>
    </xf>
    <xf numFmtId="0" fontId="12" fillId="7" borderId="0" xfId="0" applyFont="1" applyFill="1" applyAlignment="1">
      <alignment horizontal="left" vertical="center"/>
    </xf>
    <xf numFmtId="0" fontId="2" fillId="0" borderId="0" xfId="15"/>
    <xf numFmtId="9" fontId="7" fillId="0" borderId="0" xfId="9" applyNumberFormat="1" applyFont="1" applyAlignment="1">
      <alignment horizontal="center" vertical="center"/>
    </xf>
    <xf numFmtId="165" fontId="7" fillId="0" borderId="0" xfId="9" applyNumberFormat="1" applyFont="1" applyAlignment="1">
      <alignment horizontal="center" vertical="center"/>
    </xf>
    <xf numFmtId="165" fontId="4" fillId="5" borderId="1" xfId="9" applyNumberFormat="1" applyFont="1" applyFill="1" applyBorder="1" applyAlignment="1">
      <alignment horizontal="center" vertical="center"/>
    </xf>
    <xf numFmtId="0" fontId="6" fillId="9" borderId="0" xfId="6" applyFont="1" applyFill="1" applyBorder="1" applyAlignment="1">
      <alignment vertical="center"/>
    </xf>
    <xf numFmtId="0" fontId="7" fillId="9" borderId="0" xfId="6" applyFont="1" applyFill="1" applyBorder="1" applyAlignment="1">
      <alignment vertical="center"/>
    </xf>
    <xf numFmtId="0" fontId="7" fillId="9" borderId="0" xfId="6" applyFont="1" applyFill="1" applyBorder="1" applyAlignment="1">
      <alignment horizontal="center" vertical="center"/>
    </xf>
    <xf numFmtId="0" fontId="6" fillId="10" borderId="0" xfId="6" applyFont="1" applyFill="1" applyBorder="1" applyAlignment="1">
      <alignment vertical="center"/>
    </xf>
    <xf numFmtId="0" fontId="7" fillId="10" borderId="0" xfId="6" applyFont="1" applyFill="1" applyBorder="1" applyAlignment="1">
      <alignment vertical="center"/>
    </xf>
    <xf numFmtId="0" fontId="7" fillId="10" borderId="0" xfId="6" applyFont="1" applyFill="1" applyBorder="1" applyAlignment="1">
      <alignment horizontal="center" vertical="center"/>
    </xf>
    <xf numFmtId="0" fontId="6" fillId="10" borderId="0" xfId="6" applyFont="1" applyFill="1" applyBorder="1" applyAlignment="1">
      <alignment horizontal="left" vertical="center"/>
    </xf>
    <xf numFmtId="0" fontId="7" fillId="10" borderId="0" xfId="6" applyFont="1" applyFill="1" applyBorder="1" applyAlignment="1">
      <alignment horizontal="left" vertical="center"/>
    </xf>
    <xf numFmtId="0" fontId="6" fillId="3" borderId="0" xfId="6" applyFont="1" applyFill="1" applyBorder="1" applyAlignment="1">
      <alignment vertical="center"/>
    </xf>
    <xf numFmtId="0" fontId="7" fillId="3" borderId="0" xfId="6" applyFont="1" applyFill="1" applyBorder="1" applyAlignment="1">
      <alignment vertical="center"/>
    </xf>
    <xf numFmtId="0" fontId="7" fillId="3" borderId="0" xfId="6" applyFont="1" applyFill="1" applyBorder="1" applyAlignment="1">
      <alignment horizontal="center" vertical="center"/>
    </xf>
    <xf numFmtId="9" fontId="7" fillId="0" borderId="0" xfId="6" applyNumberFormat="1" applyFont="1" applyFill="1" applyBorder="1" applyAlignment="1">
      <alignment horizontal="center" vertical="center"/>
    </xf>
    <xf numFmtId="9" fontId="7" fillId="9" borderId="0" xfId="6" applyNumberFormat="1" applyFont="1" applyFill="1" applyBorder="1" applyAlignment="1">
      <alignment horizontal="center" vertical="center"/>
    </xf>
    <xf numFmtId="0" fontId="6" fillId="11" borderId="0" xfId="6" applyFont="1" applyFill="1" applyBorder="1" applyAlignment="1">
      <alignment vertical="center"/>
    </xf>
    <xf numFmtId="0" fontId="7" fillId="11" borderId="0" xfId="6" applyFont="1" applyFill="1" applyBorder="1" applyAlignment="1">
      <alignment vertical="center"/>
    </xf>
    <xf numFmtId="0" fontId="7" fillId="11" borderId="0" xfId="6" applyFont="1" applyFill="1" applyBorder="1" applyAlignment="1">
      <alignment horizontal="center" vertical="center"/>
    </xf>
    <xf numFmtId="9" fontId="7" fillId="10" borderId="0" xfId="6" applyNumberFormat="1" applyFont="1" applyFill="1" applyBorder="1" applyAlignment="1">
      <alignment horizontal="center" vertical="center"/>
    </xf>
    <xf numFmtId="9" fontId="7" fillId="3" borderId="0" xfId="6" applyNumberFormat="1" applyFont="1" applyFill="1" applyBorder="1" applyAlignment="1">
      <alignment horizontal="center" vertical="center"/>
    </xf>
    <xf numFmtId="9" fontId="7" fillId="11" borderId="0" xfId="6" applyNumberFormat="1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center" vertical="center"/>
    </xf>
    <xf numFmtId="0" fontId="6" fillId="8" borderId="0" xfId="6" applyFont="1" applyFill="1" applyBorder="1" applyAlignment="1">
      <alignment vertical="center"/>
    </xf>
    <xf numFmtId="0" fontId="7" fillId="8" borderId="0" xfId="6" applyFont="1" applyFill="1" applyBorder="1" applyAlignment="1">
      <alignment vertical="center"/>
    </xf>
    <xf numFmtId="0" fontId="7" fillId="8" borderId="0" xfId="6" applyFont="1" applyFill="1" applyBorder="1" applyAlignment="1">
      <alignment horizontal="center" vertical="center"/>
    </xf>
    <xf numFmtId="0" fontId="6" fillId="0" borderId="0" xfId="6" applyFont="1" applyFill="1" applyBorder="1" applyAlignment="1">
      <alignment vertical="center"/>
    </xf>
    <xf numFmtId="0" fontId="14" fillId="0" borderId="0" xfId="0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left" vertical="top" wrapText="1"/>
    </xf>
  </cellXfs>
  <cellStyles count="16">
    <cellStyle name="Millares 2" xfId="1"/>
    <cellStyle name="Normal" xfId="0" builtinId="0"/>
    <cellStyle name="Normal 2" xfId="5"/>
    <cellStyle name="Normal 2 2" xfId="2"/>
    <cellStyle name="Normal 2 2 3" xfId="6"/>
    <cellStyle name="Normal 2 3" xfId="13"/>
    <cellStyle name="Normal 2 3 2" xfId="10"/>
    <cellStyle name="Normal 3 2" xfId="14"/>
    <cellStyle name="Normal_Feminicidio" xfId="15"/>
    <cellStyle name="Porcentaje" xfId="9" builtinId="5"/>
    <cellStyle name="Porcentaje 10" xfId="7"/>
    <cellStyle name="Porcentaje 2" xfId="4"/>
    <cellStyle name="Porcentaje 3" xfId="3"/>
    <cellStyle name="Porcentaje 3 2" xfId="8"/>
    <cellStyle name="Porcentual 2" xfId="12"/>
    <cellStyle name="Porcentual 2 2" xfId="11"/>
  </cellStyles>
  <dxfs count="0"/>
  <tableStyles count="0" defaultTableStyle="TableStyleMedium2" defaultPivotStyle="PivotStyleLight16"/>
  <colors>
    <mruColors>
      <color rgb="FFB73F19"/>
      <color rgb="FF000000"/>
      <color rgb="FFFFF9E7"/>
      <color rgb="FFFFF5D9"/>
      <color rgb="FF3054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84728758989694"/>
          <c:y val="0.13125440728695167"/>
          <c:w val="0.47083601358047072"/>
          <c:h val="0.8674425355874916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7D-4EAA-95DA-7B8740A775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7D-4EAA-95DA-7B8740A775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47D-4EAA-95DA-7B8740A775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47D-4EAA-95DA-7B8740A775D2}"/>
              </c:ext>
            </c:extLst>
          </c:dPt>
          <c:dLbls>
            <c:dLbl>
              <c:idx val="0"/>
              <c:layout>
                <c:manualLayout>
                  <c:x val="3.8623715491477598E-2"/>
                  <c:y val="8.2884357975554262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5676764042456"/>
                      <c:h val="0.138111345036613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47D-4EAA-95DA-7B8740A775D2}"/>
                </c:ext>
              </c:extLst>
            </c:dLbl>
            <c:dLbl>
              <c:idx val="1"/>
              <c:layout>
                <c:manualLayout>
                  <c:x val="8.0575196903303864E-2"/>
                  <c:y val="-1.6538606435567984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D-4EAA-95DA-7B8740A775D2}"/>
                </c:ext>
              </c:extLst>
            </c:dLbl>
            <c:dLbl>
              <c:idx val="2"/>
              <c:layout>
                <c:manualLayout>
                  <c:x val="-6.1283488601395299E-2"/>
                  <c:y val="2.95793459090463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85444743934"/>
                      <c:h val="0.168421015406323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47D-4EAA-95DA-7B8740A775D2}"/>
                </c:ext>
              </c:extLst>
            </c:dLbl>
            <c:dLbl>
              <c:idx val="3"/>
              <c:layout>
                <c:manualLayout>
                  <c:x val="-5.3133053676967926E-2"/>
                  <c:y val="2.5420544782611129E-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42620704925061"/>
                      <c:h val="0.223157811250421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47D-4EAA-95DA-7B8740A775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Feminicidio!$B$105:$B$108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Feminicidio!$F$105:$F$108</c:f>
              <c:numCache>
                <c:formatCode>General</c:formatCode>
                <c:ptCount val="4"/>
                <c:pt idx="0">
                  <c:v>8</c:v>
                </c:pt>
                <c:pt idx="1">
                  <c:v>33</c:v>
                </c:pt>
                <c:pt idx="2">
                  <c:v>14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7D-4EAA-95DA-7B8740A77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092311230287995"/>
          <c:y val="0.25170523154420549"/>
          <c:w val="0.65776367699888583"/>
          <c:h val="0.748294768455794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ED-4E9F-8D58-1ADCD7081C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ED-4E9F-8D58-1ADCD7081C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ED-4E9F-8D58-1ADCD7081C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3ED-4E9F-8D58-1ADCD7081C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3ED-4E9F-8D58-1ADCD7081C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3ED-4E9F-8D58-1ADCD7081C70}"/>
              </c:ext>
            </c:extLst>
          </c:dPt>
          <c:dLbls>
            <c:dLbl>
              <c:idx val="0"/>
              <c:layout>
                <c:manualLayout>
                  <c:x val="-0.1054181076923421"/>
                  <c:y val="-0.15355658855896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613364531678747"/>
                      <c:h val="0.157136635443695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3ED-4E9F-8D58-1ADCD7081C70}"/>
                </c:ext>
              </c:extLst>
            </c:dLbl>
            <c:dLbl>
              <c:idx val="1"/>
              <c:layout>
                <c:manualLayout>
                  <c:x val="7.9687510465809436E-3"/>
                  <c:y val="4.38234139762206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26494852496274"/>
                      <c:h val="0.173662099826547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3ED-4E9F-8D58-1ADCD7081C70}"/>
                </c:ext>
              </c:extLst>
            </c:dLbl>
            <c:dLbl>
              <c:idx val="2"/>
              <c:layout>
                <c:manualLayout>
                  <c:x val="-0.1283087028647851"/>
                  <c:y val="5.374629474227452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05383277478471"/>
                      <c:h val="0.192447088221692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3ED-4E9F-8D58-1ADCD7081C70}"/>
                </c:ext>
              </c:extLst>
            </c:dLbl>
            <c:dLbl>
              <c:idx val="3"/>
              <c:layout>
                <c:manualLayout>
                  <c:x val="-9.8279253472416291E-3"/>
                  <c:y val="-3.7911806734624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21920484407898"/>
                      <c:h val="0.188214792767367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3ED-4E9F-8D58-1ADCD7081C70}"/>
                </c:ext>
              </c:extLst>
            </c:dLbl>
            <c:dLbl>
              <c:idx val="4"/>
              <c:layout>
                <c:manualLayout>
                  <c:x val="0.11155291401625851"/>
                  <c:y val="-0.118749241173867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0667020922688077"/>
                      <c:h val="8.737365660617724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3ED-4E9F-8D58-1ADCD7081C70}"/>
                </c:ext>
              </c:extLst>
            </c:dLbl>
            <c:dLbl>
              <c:idx val="5"/>
              <c:layout>
                <c:manualLayout>
                  <c:x val="-3.2954740816323012E-3"/>
                  <c:y val="2.07776474066334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1075740086227"/>
                      <c:h val="0.166209211984144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ED-4E9F-8D58-1ADCD7081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Feminicidio!$K$122:$K$127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Feminicidio!$L$122:$L$127</c:f>
              <c:numCache>
                <c:formatCode>General</c:formatCode>
                <c:ptCount val="6"/>
                <c:pt idx="0">
                  <c:v>64</c:v>
                </c:pt>
                <c:pt idx="1">
                  <c:v>22</c:v>
                </c:pt>
                <c:pt idx="2">
                  <c:v>6</c:v>
                </c:pt>
                <c:pt idx="3">
                  <c:v>5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ED-4E9F-8D58-1ADCD7081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99683130989246271"/>
        </c:manualLayout>
      </c:layout>
      <c:pieChart>
        <c:varyColors val="1"/>
        <c:ser>
          <c:idx val="0"/>
          <c:order val="0"/>
          <c:tx>
            <c:strRef>
              <c:f>Feminicidio!$L$144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1F-420C-AA0B-AD10E489C39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1F-420C-AA0B-AD10E489C39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F1F-420C-AA0B-AD10E489C396}"/>
              </c:ext>
            </c:extLst>
          </c:dPt>
          <c:dLbls>
            <c:dLbl>
              <c:idx val="0"/>
              <c:layout>
                <c:manualLayout>
                  <c:x val="-0.1831961435812097"/>
                  <c:y val="0.13681936459766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413365023728341"/>
                      <c:h val="0.163376684923054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F1F-420C-AA0B-AD10E489C396}"/>
                </c:ext>
              </c:extLst>
            </c:dLbl>
            <c:dLbl>
              <c:idx val="1"/>
              <c:layout>
                <c:manualLayout>
                  <c:x val="-0.18717300443623899"/>
                  <c:y val="-0.168377310785999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676511613430947"/>
                      <c:h val="0.271993003998887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F1F-420C-AA0B-AD10E489C396}"/>
                </c:ext>
              </c:extLst>
            </c:dLbl>
            <c:dLbl>
              <c:idx val="2"/>
              <c:layout>
                <c:manualLayout>
                  <c:x val="0.13056714280673146"/>
                  <c:y val="0.116406425671524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10394268375329"/>
                      <c:h val="0.288075360679986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F1F-420C-AA0B-AD10E489C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Feminicidio!$K$145:$K$147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información</c:v>
                </c:pt>
              </c:strCache>
            </c:strRef>
          </c:cat>
          <c:val>
            <c:numRef>
              <c:f>Feminicidio!$L$145:$L$147</c:f>
              <c:numCache>
                <c:formatCode>General</c:formatCode>
                <c:ptCount val="3"/>
                <c:pt idx="0">
                  <c:v>21</c:v>
                </c:pt>
                <c:pt idx="1">
                  <c:v>52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1F-420C-AA0B-AD10E489C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víctimas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364662546766007"/>
          <c:y val="5.721343655572434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7.3770214069485474E-2"/>
          <c:y val="0.14096560400682276"/>
          <c:w val="0.92882368184989539"/>
          <c:h val="0.7263209793554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Feminicidio!$K$32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7030A0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A-40C9-8275-8A7803800EAF}"/>
              </c:ext>
            </c:extLst>
          </c:dPt>
          <c:dLbls>
            <c:dLbl>
              <c:idx val="0"/>
              <c:layout>
                <c:manualLayout>
                  <c:x val="-3.1876047849520774E-3"/>
                  <c:y val="1.089324687013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3A-40C9-8275-8A7803800EAF}"/>
                </c:ext>
              </c:extLst>
            </c:dLbl>
            <c:dLbl>
              <c:idx val="1"/>
              <c:layout>
                <c:manualLayout>
                  <c:x val="-1.27769421334589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13A-40C9-8275-8A7803800EAF}"/>
                </c:ext>
              </c:extLst>
            </c:dLbl>
            <c:dLbl>
              <c:idx val="2"/>
              <c:layout>
                <c:manualLayout>
                  <c:x val="-4.516559784102832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13A-40C9-8275-8A7803800EAF}"/>
                </c:ext>
              </c:extLst>
            </c:dLbl>
            <c:dLbl>
              <c:idx val="3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13A-40C9-8275-8A7803800EAF}"/>
                </c:ext>
              </c:extLst>
            </c:dLbl>
            <c:dLbl>
              <c:idx val="4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3A-40C9-8275-8A7803800EAF}"/>
                </c:ext>
              </c:extLst>
            </c:dLbl>
            <c:dLbl>
              <c:idx val="5"/>
              <c:layout>
                <c:manualLayout>
                  <c:x val="-5.0632911392405064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3A-40C9-8275-8A7803800EAF}"/>
                </c:ext>
              </c:extLst>
            </c:dLbl>
            <c:dLbl>
              <c:idx val="6"/>
              <c:layout>
                <c:manualLayout>
                  <c:x val="-1.1250872121998645E-3"/>
                  <c:y val="7.9601965102999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13A-40C9-8275-8A7803800EAF}"/>
                </c:ext>
              </c:extLst>
            </c:dLbl>
            <c:dLbl>
              <c:idx val="7"/>
              <c:layout>
                <c:manualLayout>
                  <c:x val="-1.6877637130801688E-3"/>
                  <c:y val="7.9601965103000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13A-40C9-8275-8A7803800EAF}"/>
                </c:ext>
              </c:extLst>
            </c:dLbl>
            <c:dLbl>
              <c:idx val="8"/>
              <c:layout>
                <c:manualLayout>
                  <c:x val="-1.6877637130802926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13A-40C9-8275-8A7803800EAF}"/>
                </c:ext>
              </c:extLst>
            </c:dLbl>
            <c:dLbl>
              <c:idx val="9"/>
              <c:layout>
                <c:manualLayout>
                  <c:x val="-2.5292534635703422E-3"/>
                  <c:y val="7.96019651029999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3A-40C9-8275-8A7803800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Feminicidio!$I$33:$I$42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a/</c:v>
                </c:pt>
              </c:strCache>
            </c:strRef>
          </c:cat>
          <c:val>
            <c:numRef>
              <c:f>Feminicidio!$K$33:$K$42</c:f>
              <c:numCache>
                <c:formatCode>General</c:formatCode>
                <c:ptCount val="10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3A-40C9-8275-8A7803800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24074928"/>
        <c:axId val="425864104"/>
      </c:barChart>
      <c:catAx>
        <c:axId val="42407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002060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5864104"/>
        <c:crosses val="autoZero"/>
        <c:auto val="1"/>
        <c:lblAlgn val="ctr"/>
        <c:lblOffset val="100"/>
        <c:noMultiLvlLbl val="0"/>
      </c:catAx>
      <c:valAx>
        <c:axId val="425864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407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9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9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tentativa de feminicidio atendidos por los CEM según año</a:t>
            </a:r>
            <a:endParaRPr lang="en-US" sz="9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850059405510877"/>
          <c:y val="2.969466117183517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0"/>
      <c:rotY val="0"/>
      <c:depthPercent val="10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bg1"/>
        </a:solidFill>
        <a:ln>
          <a:noFill/>
        </a:ln>
        <a:effectLst/>
        <a:sp3d/>
      </c:spPr>
    </c:sideWall>
    <c:backWall>
      <c:thickness val="0"/>
      <c:spPr>
        <a:solidFill>
          <a:schemeClr val="bg1"/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8.0922000051840429E-2"/>
          <c:y val="0.15537643408057891"/>
          <c:w val="0.91892963542448081"/>
          <c:h val="0.707755453236494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Tentativa!$J$31</c:f>
              <c:strCache>
                <c:ptCount val="1"/>
                <c:pt idx="0">
                  <c:v>Tentativa de feminicidio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ysClr val="windowText" lastClr="000000"/>
              </a:solidFill>
            </a:ln>
            <a:effectLst/>
            <a:scene3d>
              <a:camera prst="orthographicFront"/>
              <a:lightRig rig="threePt" dir="t"/>
            </a:scene3d>
            <a:sp3d>
              <a:contourClr>
                <a:sysClr val="windowText" lastClr="000000"/>
              </a:contourClr>
            </a:sp3d>
          </c:spPr>
          <c:invertIfNegative val="0"/>
          <c:dPt>
            <c:idx val="9"/>
            <c:invertIfNegative val="0"/>
            <c:bubble3D val="0"/>
            <c:spPr>
              <a:solidFill>
                <a:srgbClr val="7030A0"/>
              </a:solidFill>
              <a:ln w="0">
                <a:solidFill>
                  <a:sysClr val="windowText" lastClr="000000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51A-4EEB-8596-EB1A76BAFCA6}"/>
              </c:ext>
            </c:extLst>
          </c:dPt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51A-4EEB-8596-EB1A76BAF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Tentativa!$I$32:$I$41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a/</c:v>
                </c:pt>
              </c:strCache>
            </c:strRef>
          </c:cat>
          <c:val>
            <c:numRef>
              <c:f>Tentativa!$K$32:$K$41</c:f>
              <c:numCache>
                <c:formatCode>#,##0</c:formatCode>
                <c:ptCount val="10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A-4EEB-8596-EB1A76BAFC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5"/>
        <c:shape val="box"/>
        <c:axId val="253945872"/>
        <c:axId val="253946264"/>
        <c:axId val="0"/>
      </c:bar3DChart>
      <c:catAx>
        <c:axId val="25394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3946264"/>
        <c:crosses val="autoZero"/>
        <c:auto val="1"/>
        <c:lblAlgn val="ctr"/>
        <c:lblOffset val="100"/>
        <c:noMultiLvlLbl val="0"/>
      </c:catAx>
      <c:valAx>
        <c:axId val="253946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394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648406122970982"/>
          <c:y val="0.17953893036918828"/>
          <c:w val="0.81609618690559815"/>
          <c:h val="0.7613930456570685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D6-4175-9451-969E9F9F27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D6-4175-9451-969E9F9F27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D6-4175-9451-969E9F9F27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D6-4175-9451-969E9F9F2738}"/>
              </c:ext>
            </c:extLst>
          </c:dPt>
          <c:dLbls>
            <c:dLbl>
              <c:idx val="0"/>
              <c:layout>
                <c:manualLayout>
                  <c:x val="-0.13800694666383301"/>
                  <c:y val="0.2357390630906115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082223278516"/>
                      <c:h val="0.222460179828041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6D6-4175-9451-969E9F9F2738}"/>
                </c:ext>
              </c:extLst>
            </c:dLbl>
            <c:dLbl>
              <c:idx val="1"/>
              <c:layout>
                <c:manualLayout>
                  <c:x val="0.1577724386272579"/>
                  <c:y val="-0.234368157643890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6D6-4175-9451-969E9F9F2738}"/>
                </c:ext>
              </c:extLst>
            </c:dLbl>
            <c:dLbl>
              <c:idx val="2"/>
              <c:layout>
                <c:manualLayout>
                  <c:x val="-6.1823739896486832E-2"/>
                  <c:y val="9.51222629951400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410751376381452"/>
                      <c:h val="0.155968644189243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6D6-4175-9451-969E9F9F2738}"/>
                </c:ext>
              </c:extLst>
            </c:dLbl>
            <c:dLbl>
              <c:idx val="3"/>
              <c:layout>
                <c:manualLayout>
                  <c:x val="0.36241998709735335"/>
                  <c:y val="-4.756075700145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429405596806887"/>
                      <c:h val="0.10358862150975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6D6-4175-9451-969E9F9F2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Tentativa!$B$92:$B$95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Tentativa!$F$92:$F$95</c:f>
              <c:numCache>
                <c:formatCode>General</c:formatCode>
                <c:ptCount val="4"/>
                <c:pt idx="0">
                  <c:v>30</c:v>
                </c:pt>
                <c:pt idx="1">
                  <c:v>78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D6-4175-9451-969E9F9F2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16443450228042"/>
          <c:y val="0.25464774199269341"/>
          <c:w val="0.88283556549771958"/>
          <c:h val="0.7453522580073066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4B-44B5-BD77-CC62A73BD7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4B-44B5-BD77-CC62A73BD7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4B-44B5-BD77-CC62A73BD7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4B-44B5-BD77-CC62A73BD7A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4B-44B5-BD77-CC62A73BD7A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7D4B-44B5-BD77-CC62A73BD7A7}"/>
              </c:ext>
            </c:extLst>
          </c:dPt>
          <c:dLbls>
            <c:dLbl>
              <c:idx val="0"/>
              <c:layout>
                <c:manualLayout>
                  <c:x val="-0.11110551254638355"/>
                  <c:y val="2.11507068793518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48424780067866"/>
                      <c:h val="0.199420086861012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D4B-44B5-BD77-CC62A73BD7A7}"/>
                </c:ext>
              </c:extLst>
            </c:dLbl>
            <c:dLbl>
              <c:idx val="1"/>
              <c:layout>
                <c:manualLayout>
                  <c:x val="0.24119573036824474"/>
                  <c:y val="-8.2976198873426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297371590266205"/>
                      <c:h val="0.202384143330746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D4B-44B5-BD77-CC62A73BD7A7}"/>
                </c:ext>
              </c:extLst>
            </c:dLbl>
            <c:dLbl>
              <c:idx val="2"/>
              <c:layout>
                <c:manualLayout>
                  <c:x val="-9.4328609585917961E-2"/>
                  <c:y val="8.60316579007961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49125709285492"/>
                      <c:h val="0.154982338101785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D4B-44B5-BD77-CC62A73BD7A7}"/>
                </c:ext>
              </c:extLst>
            </c:dLbl>
            <c:dLbl>
              <c:idx val="3"/>
              <c:layout>
                <c:manualLayout>
                  <c:x val="-1.4297459393499169E-2"/>
                  <c:y val="-5.30962861897609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545977464502052"/>
                      <c:h val="9.66766610522772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D4B-44B5-BD77-CC62A73BD7A7}"/>
                </c:ext>
              </c:extLst>
            </c:dLbl>
            <c:dLbl>
              <c:idx val="4"/>
              <c:layout>
                <c:manualLayout>
                  <c:x val="0.51735660385077031"/>
                  <c:y val="-0.1444416285726233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7461239362588437"/>
                      <c:h val="8.61707160638881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D4B-44B5-BD77-CC62A73BD7A7}"/>
                </c:ext>
              </c:extLst>
            </c:dLbl>
            <c:dLbl>
              <c:idx val="5"/>
              <c:layout>
                <c:manualLayout>
                  <c:x val="0.376112631592601"/>
                  <c:y val="-4.9730927492756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945237722264405"/>
                      <c:h val="7.71183319469503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D4B-44B5-BD77-CC62A73BD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Tentativa!$K$109:$K$114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Tentativa!$L$109:$L$114</c:f>
              <c:numCache>
                <c:formatCode>General</c:formatCode>
                <c:ptCount val="6"/>
                <c:pt idx="0">
                  <c:v>115</c:v>
                </c:pt>
                <c:pt idx="1">
                  <c:v>103</c:v>
                </c:pt>
                <c:pt idx="2">
                  <c:v>9</c:v>
                </c:pt>
                <c:pt idx="3">
                  <c:v>1</c:v>
                </c:pt>
                <c:pt idx="4">
                  <c:v>3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4B-44B5-BD77-CC62A73BD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26996596777403"/>
          <c:y val="0.22625083693545647"/>
          <c:w val="0.85820696253362239"/>
          <c:h val="0.7692202511386611"/>
        </c:manualLayout>
      </c:layout>
      <c:pie3DChart>
        <c:varyColors val="1"/>
        <c:ser>
          <c:idx val="0"/>
          <c:order val="0"/>
          <c:tx>
            <c:strRef>
              <c:f>Tentativa!$L$121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56-4AAC-9E56-43A48564D4EA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56-4AAC-9E56-43A48564D4E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56-4AAC-9E56-43A48564D4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56-4AAC-9E56-43A48564D4EA}"/>
              </c:ext>
            </c:extLst>
          </c:dPt>
          <c:dLbls>
            <c:dLbl>
              <c:idx val="0"/>
              <c:layout>
                <c:manualLayout>
                  <c:x val="-0.11887051361752975"/>
                  <c:y val="-3.1030816884324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08240662943379"/>
                      <c:h val="0.273519869345034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256-4AAC-9E56-43A48564D4EA}"/>
                </c:ext>
              </c:extLst>
            </c:dLbl>
            <c:dLbl>
              <c:idx val="1"/>
              <c:layout>
                <c:manualLayout>
                  <c:x val="0.1897211543120717"/>
                  <c:y val="-4.68164160947923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97405640949605"/>
                      <c:h val="0.271993146760735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256-4AAC-9E56-43A48564D4EA}"/>
                </c:ext>
              </c:extLst>
            </c:dLbl>
            <c:dLbl>
              <c:idx val="2"/>
              <c:layout>
                <c:manualLayout>
                  <c:x val="-0.12111235170826104"/>
                  <c:y val="-2.05952976210598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33766751927651"/>
                      <c:h val="0.171875638581122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256-4AAC-9E56-43A48564D4EA}"/>
                </c:ext>
              </c:extLst>
            </c:dLbl>
            <c:dLbl>
              <c:idx val="3"/>
              <c:layout>
                <c:manualLayout>
                  <c:x val="0.41547950798123229"/>
                  <c:y val="2.1477012593261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885034789986831"/>
                      <c:h val="0.169235286964796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256-4AAC-9E56-43A48564D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Tentativa!$K$122:$K$125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Tentativa!$L$122:$L$125</c:f>
              <c:numCache>
                <c:formatCode>General</c:formatCode>
                <c:ptCount val="4"/>
                <c:pt idx="0">
                  <c:v>132</c:v>
                </c:pt>
                <c:pt idx="1">
                  <c:v>95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56-4AAC-9E56-43A48564D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3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microsoft.com/office/2007/relationships/hdphoto" Target="../media/hdphoto4.wdp"/><Relationship Id="rId5" Type="http://schemas.openxmlformats.org/officeDocument/2006/relationships/image" Target="../media/image3.png"/><Relationship Id="rId15" Type="http://schemas.microsoft.com/office/2007/relationships/hdphoto" Target="../media/hdphoto5.wdp"/><Relationship Id="rId10" Type="http://schemas.openxmlformats.org/officeDocument/2006/relationships/image" Target="../media/image5.png"/><Relationship Id="rId4" Type="http://schemas.microsoft.com/office/2007/relationships/hdphoto" Target="../media/hdphoto2.wdp"/><Relationship Id="rId9" Type="http://schemas.openxmlformats.org/officeDocument/2006/relationships/chart" Target="../charts/chart2.xml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7.wdp"/><Relationship Id="rId13" Type="http://schemas.openxmlformats.org/officeDocument/2006/relationships/chart" Target="../charts/chart8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microsoft.com/office/2007/relationships/hdphoto" Target="../media/hdphoto4.wdp"/><Relationship Id="rId2" Type="http://schemas.openxmlformats.org/officeDocument/2006/relationships/image" Target="../media/image7.jpeg"/><Relationship Id="rId1" Type="http://schemas.openxmlformats.org/officeDocument/2006/relationships/chart" Target="../charts/chart5.xml"/><Relationship Id="rId6" Type="http://schemas.microsoft.com/office/2007/relationships/hdphoto" Target="../media/hdphoto6.wdp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5" Type="http://schemas.microsoft.com/office/2007/relationships/hdphoto" Target="../media/hdphoto8.wdp"/><Relationship Id="rId10" Type="http://schemas.openxmlformats.org/officeDocument/2006/relationships/chart" Target="../charts/chart7.xml"/><Relationship Id="rId4" Type="http://schemas.microsoft.com/office/2007/relationships/hdphoto" Target="../media/hdphoto2.wdp"/><Relationship Id="rId9" Type="http://schemas.openxmlformats.org/officeDocument/2006/relationships/chart" Target="../charts/chart6.xml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117</xdr:row>
      <xdr:rowOff>104775</xdr:rowOff>
    </xdr:from>
    <xdr:to>
      <xdr:col>19</xdr:col>
      <xdr:colOff>0</xdr:colOff>
      <xdr:row>128</xdr:row>
      <xdr:rowOff>95250</xdr:rowOff>
    </xdr:to>
    <xdr:sp macro="" textlink="">
      <xdr:nvSpPr>
        <xdr:cNvPr id="2" name="Rectángulo 1"/>
        <xdr:cNvSpPr/>
      </xdr:nvSpPr>
      <xdr:spPr>
        <a:xfrm>
          <a:off x="4543426" y="22021800"/>
          <a:ext cx="4991099" cy="2095500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10580</xdr:colOff>
      <xdr:row>0</xdr:row>
      <xdr:rowOff>43393</xdr:rowOff>
    </xdr:from>
    <xdr:to>
      <xdr:col>3</xdr:col>
      <xdr:colOff>539436</xdr:colOff>
      <xdr:row>3</xdr:row>
      <xdr:rowOff>70527</xdr:rowOff>
    </xdr:to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51"/>
        <a:stretch/>
      </xdr:blipFill>
      <xdr:spPr bwMode="auto">
        <a:xfrm>
          <a:off x="48680" y="43393"/>
          <a:ext cx="2252881" cy="48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597958</xdr:colOff>
      <xdr:row>0</xdr:row>
      <xdr:rowOff>15874</xdr:rowOff>
    </xdr:from>
    <xdr:to>
      <xdr:col>19</xdr:col>
      <xdr:colOff>10583</xdr:colOff>
      <xdr:row>3</xdr:row>
      <xdr:rowOff>84666</xdr:rowOff>
    </xdr:to>
    <xdr:sp macro="" textlink="">
      <xdr:nvSpPr>
        <xdr:cNvPr id="4" name="Rectángulo 3"/>
        <xdr:cNvSpPr/>
      </xdr:nvSpPr>
      <xdr:spPr>
        <a:xfrm>
          <a:off x="2360083" y="15874"/>
          <a:ext cx="7185025" cy="525992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71962</xdr:colOff>
      <xdr:row>44</xdr:row>
      <xdr:rowOff>164043</xdr:rowOff>
    </xdr:from>
    <xdr:to>
      <xdr:col>7</xdr:col>
      <xdr:colOff>354540</xdr:colOff>
      <xdr:row>52</xdr:row>
      <xdr:rowOff>119594</xdr:rowOff>
    </xdr:to>
    <xdr:sp macro="" textlink="">
      <xdr:nvSpPr>
        <xdr:cNvPr id="5" name="27 Rectángulo"/>
        <xdr:cNvSpPr/>
      </xdr:nvSpPr>
      <xdr:spPr bwMode="auto">
        <a:xfrm>
          <a:off x="110062" y="8441268"/>
          <a:ext cx="3597278" cy="1479551"/>
        </a:xfrm>
        <a:prstGeom prst="rect">
          <a:avLst/>
        </a:prstGeom>
        <a:solidFill>
          <a:srgbClr val="FFF9E7"/>
        </a:solidFill>
        <a:ln w="19050">
          <a:solidFill>
            <a:schemeClr val="accent2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 baseline="0">
              <a:solidFill>
                <a:srgbClr val="C00000"/>
              </a:solidFill>
              <a:latin typeface="+mn-lt"/>
            </a:rPr>
            <a:t>Departamentos con mayor número de casos de víctimas de feminicidio atendidos por los CEM:</a:t>
          </a:r>
          <a:endParaRPr lang="es-PE" sz="10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5 casos en el año 2018) - CEM / PNCVFS /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octubre, 2018</a:t>
          </a:r>
          <a:r>
            <a:rPr lang="es-PE" sz="1050" b="0" baseline="0">
              <a:latin typeface="+mn-lt"/>
            </a:rPr>
            <a:t>: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Lima Metropolitana, Cusco, Huánuco, La Libertad, Arequipa, Lima Provincia, Junín y Puno.</a:t>
          </a:r>
          <a:endParaRPr lang="es-PE" sz="1100">
            <a:solidFill>
              <a:sysClr val="windowText" lastClr="000000"/>
            </a:solidFill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 de 2009 al 2018) - CEM / PNCVFS /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(2009 - Octubre 2018): </a:t>
          </a:r>
          <a:r>
            <a:rPr lang="es-PE" sz="1100" b="0" baseline="0">
              <a:solidFill>
                <a:sysClr val="windowText" lastClr="000000"/>
              </a:solidFill>
              <a:latin typeface="+mn-lt"/>
            </a:rPr>
            <a:t>Lima Metropolitana, Arequipa, Junín,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Cusco, Puno y Ayacucho.</a:t>
          </a:r>
          <a:endParaRPr lang="es-PE" sz="1100" b="0" baseline="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5</xdr:col>
      <xdr:colOff>200025</xdr:colOff>
      <xdr:row>88</xdr:row>
      <xdr:rowOff>180983</xdr:rowOff>
    </xdr:from>
    <xdr:to>
      <xdr:col>10</xdr:col>
      <xdr:colOff>85725</xdr:colOff>
      <xdr:row>99</xdr:row>
      <xdr:rowOff>171209</xdr:rowOff>
    </xdr:to>
    <xdr:grpSp>
      <xdr:nvGrpSpPr>
        <xdr:cNvPr id="6" name="Grupo 5"/>
        <xdr:cNvGrpSpPr/>
      </xdr:nvGrpSpPr>
      <xdr:grpSpPr>
        <a:xfrm>
          <a:off x="2800764" y="16621961"/>
          <a:ext cx="1931504" cy="2102291"/>
          <a:chOff x="2762250" y="15849600"/>
          <a:chExt cx="1952625" cy="2086142"/>
        </a:xfrm>
      </xdr:grpSpPr>
      <xdr:pic>
        <xdr:nvPicPr>
          <xdr:cNvPr id="7" name="Imagen 6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5812"/>
          <a:stretch/>
        </xdr:blipFill>
        <xdr:spPr>
          <a:xfrm>
            <a:off x="2977178" y="15893405"/>
            <a:ext cx="354145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8" name="Rectángulo redondeado 7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904876</xdr:colOff>
      <xdr:row>88</xdr:row>
      <xdr:rowOff>100543</xdr:rowOff>
    </xdr:from>
    <xdr:to>
      <xdr:col>11</xdr:col>
      <xdr:colOff>729192</xdr:colOff>
      <xdr:row>94</xdr:row>
      <xdr:rowOff>179920</xdr:rowOff>
    </xdr:to>
    <xdr:pic>
      <xdr:nvPicPr>
        <xdr:cNvPr id="9" name="Imagen 8" descr="Resultado de imagen para silueta de una gestant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132"/>
        <a:stretch/>
      </xdr:blipFill>
      <xdr:spPr bwMode="auto">
        <a:xfrm>
          <a:off x="5543551" y="16464493"/>
          <a:ext cx="776816" cy="123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15874</xdr:colOff>
      <xdr:row>103</xdr:row>
      <xdr:rowOff>164041</xdr:rowOff>
    </xdr:from>
    <xdr:to>
      <xdr:col>11</xdr:col>
      <xdr:colOff>259291</xdr:colOff>
      <xdr:row>107</xdr:row>
      <xdr:rowOff>153458</xdr:rowOff>
    </xdr:to>
    <xdr:sp macro="" textlink="">
      <xdr:nvSpPr>
        <xdr:cNvPr id="10" name="Flecha a la derecha con bandas 9"/>
        <xdr:cNvSpPr/>
      </xdr:nvSpPr>
      <xdr:spPr bwMode="auto">
        <a:xfrm>
          <a:off x="4483099" y="19414066"/>
          <a:ext cx="1367367" cy="751417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 b="1"/>
            <a:t>64 </a:t>
          </a:r>
          <a:r>
            <a:rPr lang="es-PE" sz="1400" b="1" baseline="0">
              <a:solidFill>
                <a:srgbClr val="C00000"/>
              </a:solidFill>
            </a:rPr>
            <a:t>(54%)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21166</xdr:colOff>
      <xdr:row>103</xdr:row>
      <xdr:rowOff>142874</xdr:rowOff>
    </xdr:from>
    <xdr:to>
      <xdr:col>8</xdr:col>
      <xdr:colOff>592666</xdr:colOff>
      <xdr:row>107</xdr:row>
      <xdr:rowOff>185208</xdr:rowOff>
    </xdr:to>
    <xdr:pic>
      <xdr:nvPicPr>
        <xdr:cNvPr id="11" name="58 Imagen" descr="siluetas-de-parejas.jpg"/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850216" y="19392899"/>
          <a:ext cx="571500" cy="80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104</xdr:row>
      <xdr:rowOff>19050</xdr:rowOff>
    </xdr:from>
    <xdr:to>
      <xdr:col>19</xdr:col>
      <xdr:colOff>0</xdr:colOff>
      <xdr:row>106</xdr:row>
      <xdr:rowOff>66676</xdr:rowOff>
    </xdr:to>
    <xdr:sp macro="" textlink="">
      <xdr:nvSpPr>
        <xdr:cNvPr id="12" name="29 CuadroTexto"/>
        <xdr:cNvSpPr txBox="1"/>
      </xdr:nvSpPr>
      <xdr:spPr>
        <a:xfrm>
          <a:off x="5886449" y="19459575"/>
          <a:ext cx="3648076" cy="42862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302683</xdr:colOff>
      <xdr:row>106</xdr:row>
      <xdr:rowOff>105304</xdr:rowOff>
    </xdr:from>
    <xdr:to>
      <xdr:col>18</xdr:col>
      <xdr:colOff>121708</xdr:colOff>
      <xdr:row>116</xdr:row>
      <xdr:rowOff>167217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914399</xdr:colOff>
      <xdr:row>117</xdr:row>
      <xdr:rowOff>190500</xdr:rowOff>
    </xdr:from>
    <xdr:to>
      <xdr:col>18</xdr:col>
      <xdr:colOff>100542</xdr:colOff>
      <xdr:row>128</xdr:row>
      <xdr:rowOff>52917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47622</xdr:colOff>
      <xdr:row>142</xdr:row>
      <xdr:rowOff>158748</xdr:rowOff>
    </xdr:from>
    <xdr:to>
      <xdr:col>7</xdr:col>
      <xdr:colOff>111126</xdr:colOff>
      <xdr:row>150</xdr:row>
      <xdr:rowOff>26457</xdr:rowOff>
    </xdr:to>
    <xdr:pic>
      <xdr:nvPicPr>
        <xdr:cNvPr id="15" name="Imagen 14"/>
        <xdr:cNvPicPr/>
      </xdr:nvPicPr>
      <xdr:blipFill>
        <a:blip xmlns:r="http://schemas.openxmlformats.org/officeDocument/2006/relationships" r:embed="rId10" cstate="print">
          <a:biLevel thresh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7" y="26971623"/>
          <a:ext cx="892179" cy="141075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127000</xdr:colOff>
      <xdr:row>141</xdr:row>
      <xdr:rowOff>57151</xdr:rowOff>
    </xdr:from>
    <xdr:to>
      <xdr:col>19</xdr:col>
      <xdr:colOff>0</xdr:colOff>
      <xdr:row>150</xdr:row>
      <xdr:rowOff>15875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301623</xdr:colOff>
      <xdr:row>104</xdr:row>
      <xdr:rowOff>10583</xdr:rowOff>
    </xdr:from>
    <xdr:to>
      <xdr:col>18</xdr:col>
      <xdr:colOff>142874</xdr:colOff>
      <xdr:row>117</xdr:row>
      <xdr:rowOff>47625</xdr:rowOff>
    </xdr:to>
    <xdr:sp macro="" textlink="">
      <xdr:nvSpPr>
        <xdr:cNvPr id="17" name="Rectángulo 16"/>
        <xdr:cNvSpPr/>
      </xdr:nvSpPr>
      <xdr:spPr>
        <a:xfrm>
          <a:off x="5892798" y="19451108"/>
          <a:ext cx="3641726" cy="2513542"/>
        </a:xfrm>
        <a:prstGeom prst="rect">
          <a:avLst/>
        </a:prstGeom>
        <a:noFill/>
        <a:ln w="190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328082</xdr:colOff>
      <xdr:row>29</xdr:row>
      <xdr:rowOff>179916</xdr:rowOff>
    </xdr:from>
    <xdr:to>
      <xdr:col>19</xdr:col>
      <xdr:colOff>10582</xdr:colOff>
      <xdr:row>44</xdr:row>
      <xdr:rowOff>179915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12699</xdr:colOff>
      <xdr:row>16</xdr:row>
      <xdr:rowOff>85726</xdr:rowOff>
    </xdr:from>
    <xdr:to>
      <xdr:col>7</xdr:col>
      <xdr:colOff>450850</xdr:colOff>
      <xdr:row>41</xdr:row>
      <xdr:rowOff>101600</xdr:rowOff>
    </xdr:to>
    <xdr:pic>
      <xdr:nvPicPr>
        <xdr:cNvPr id="19" name="Imagen 18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</a:extLst>
        </a:blip>
        <a:srcRect l="34583" t="16729" r="31269" b="8145"/>
        <a:stretch/>
      </xdr:blipFill>
      <xdr:spPr>
        <a:xfrm>
          <a:off x="12699" y="2924176"/>
          <a:ext cx="3790951" cy="4873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545042</xdr:colOff>
      <xdr:row>29</xdr:row>
      <xdr:rowOff>42332</xdr:rowOff>
    </xdr:from>
    <xdr:to>
      <xdr:col>19</xdr:col>
      <xdr:colOff>10583</xdr:colOff>
      <xdr:row>41</xdr:row>
      <xdr:rowOff>185209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9B733D-FB8A-4D31-90D2-ED55CA059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76201</xdr:colOff>
      <xdr:row>104</xdr:row>
      <xdr:rowOff>104775</xdr:rowOff>
    </xdr:from>
    <xdr:to>
      <xdr:col>19</xdr:col>
      <xdr:colOff>0</xdr:colOff>
      <xdr:row>115</xdr:row>
      <xdr:rowOff>95250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ED23A6B-4A83-4324-9A40-DBFC5978055B}"/>
            </a:ext>
          </a:extLst>
        </xdr:cNvPr>
        <xdr:cNvSpPr/>
      </xdr:nvSpPr>
      <xdr:spPr>
        <a:xfrm>
          <a:off x="4543426" y="20259675"/>
          <a:ext cx="5000624" cy="210502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</xdr:col>
      <xdr:colOff>17994</xdr:colOff>
      <xdr:row>0</xdr:row>
      <xdr:rowOff>53976</xdr:rowOff>
    </xdr:from>
    <xdr:ext cx="2352674" cy="481283"/>
    <xdr:pic>
      <xdr:nvPicPr>
        <xdr:cNvPr id="4" name="Imagen 21" descr="C:\Users\OANGUL~1.PNC\AppData\Local\Temp\Logo MIMP Altas JPG-1.jpg">
          <a:extLst>
            <a:ext uri="{FF2B5EF4-FFF2-40B4-BE49-F238E27FC236}">
              <a16:creationId xmlns:a16="http://schemas.microsoft.com/office/drawing/2014/main" id="{6A83EC2B-A179-4405-9C6A-6FE7888A1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4" y="53976"/>
          <a:ext cx="2352674" cy="48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650875</xdr:colOff>
      <xdr:row>0</xdr:row>
      <xdr:rowOff>161926</xdr:rowOff>
    </xdr:from>
    <xdr:to>
      <xdr:col>19</xdr:col>
      <xdr:colOff>0</xdr:colOff>
      <xdr:row>2</xdr:row>
      <xdr:rowOff>76201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514753B5-BFDC-43DA-97DD-13BBE453F254}"/>
            </a:ext>
          </a:extLst>
        </xdr:cNvPr>
        <xdr:cNvSpPr/>
      </xdr:nvSpPr>
      <xdr:spPr>
        <a:xfrm>
          <a:off x="2413000" y="161926"/>
          <a:ext cx="7131050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6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6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89144</xdr:colOff>
      <xdr:row>43</xdr:row>
      <xdr:rowOff>183173</xdr:rowOff>
    </xdr:from>
    <xdr:to>
      <xdr:col>17</xdr:col>
      <xdr:colOff>73270</xdr:colOff>
      <xdr:row>49</xdr:row>
      <xdr:rowOff>116413</xdr:rowOff>
    </xdr:to>
    <xdr:sp macro="" textlink="">
      <xdr:nvSpPr>
        <xdr:cNvPr id="6" name="27 Rectángulo">
          <a:extLst>
            <a:ext uri="{FF2B5EF4-FFF2-40B4-BE49-F238E27FC236}">
              <a16:creationId xmlns:a16="http://schemas.microsoft.com/office/drawing/2014/main" id="{1237C86C-4617-4B74-A869-71BF9D6BB667}"/>
            </a:ext>
          </a:extLst>
        </xdr:cNvPr>
        <xdr:cNvSpPr/>
      </xdr:nvSpPr>
      <xdr:spPr bwMode="auto">
        <a:xfrm>
          <a:off x="4556369" y="8298473"/>
          <a:ext cx="4403726" cy="1485815"/>
        </a:xfrm>
        <a:prstGeom prst="rect">
          <a:avLst/>
        </a:prstGeom>
        <a:solidFill>
          <a:srgbClr val="EAF4E4"/>
        </a:solidFill>
        <a:ln w="19050">
          <a:solidFill>
            <a:schemeClr val="accent6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casos de tentativa de feminicidio atendidos por los CEM:</a:t>
          </a:r>
        </a:p>
        <a:p>
          <a:pPr algn="l">
            <a:lnSpc>
              <a:spcPts val="1200"/>
            </a:lnSpc>
          </a:pPr>
          <a:endParaRPr lang="es-PE" sz="6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10 casos en el presente año)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octubre, 2018</a:t>
          </a:r>
          <a:r>
            <a:rPr lang="es-PE" sz="1050" b="0" baseline="0">
              <a:latin typeface="+mn-lt"/>
            </a:rPr>
            <a:t>: Lima Metropolitana, Arequipa, Ancash, Cajamarca, Ica, </a:t>
          </a:r>
          <a:r>
            <a:rPr lang="es-PE" sz="105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Puno, Loreto, Cusco y Lima Provincia</a:t>
          </a:r>
          <a:r>
            <a:rPr lang="es-PE" sz="1050" b="0" baseline="0">
              <a:latin typeface="+mn-lt"/>
            </a:rPr>
            <a:t>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60 casos desde el año 2009 a octubre 2018) - CEM/PNCVFS/MIMP</a:t>
          </a:r>
          <a:endParaRPr lang="es-PE" sz="900">
            <a:effectLst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(Enero 2009 - Octubre 2018): </a:t>
          </a:r>
          <a:r>
            <a:rPr lang="es-PE" sz="1050" b="0" baseline="0">
              <a:latin typeface="+mn-lt"/>
            </a:rPr>
            <a:t>Lima Metropolitana, Arequipa, Junín, Cusco, Ancash, Huánuco, La Libertad e Ica.</a:t>
          </a:r>
        </a:p>
      </xdr:txBody>
    </xdr:sp>
    <xdr:clientData/>
  </xdr:twoCellAnchor>
  <xdr:twoCellAnchor>
    <xdr:from>
      <xdr:col>5</xdr:col>
      <xdr:colOff>200025</xdr:colOff>
      <xdr:row>76</xdr:row>
      <xdr:rowOff>180987</xdr:rowOff>
    </xdr:from>
    <xdr:to>
      <xdr:col>10</xdr:col>
      <xdr:colOff>85725</xdr:colOff>
      <xdr:row>88</xdr:row>
      <xdr:rowOff>0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F7B875FC-53ED-4A5A-84EA-012127FAAB72}"/>
            </a:ext>
          </a:extLst>
        </xdr:cNvPr>
        <xdr:cNvGrpSpPr/>
      </xdr:nvGrpSpPr>
      <xdr:grpSpPr>
        <a:xfrm>
          <a:off x="2800350" y="14897112"/>
          <a:ext cx="1943100" cy="2209788"/>
          <a:chOff x="2762250" y="15849600"/>
          <a:chExt cx="1952625" cy="2099918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523D6676-28F0-4F7D-B3CD-8ADD83B84EA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6276"/>
          <a:stretch/>
        </xdr:blipFill>
        <xdr:spPr>
          <a:xfrm>
            <a:off x="2959649" y="15907181"/>
            <a:ext cx="352191" cy="2042337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9" name="Rectángulo redondeado 8">
            <a:extLst>
              <a:ext uri="{FF2B5EF4-FFF2-40B4-BE49-F238E27FC236}">
                <a16:creationId xmlns:a16="http://schemas.microsoft.com/office/drawing/2014/main" id="{95F2A6CD-A072-45ED-8749-7D831C2F6E87}"/>
              </a:ext>
            </a:extLst>
          </xdr:cNvPr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1017058</xdr:colOff>
      <xdr:row>76</xdr:row>
      <xdr:rowOff>157692</xdr:rowOff>
    </xdr:from>
    <xdr:ext cx="683682" cy="944034"/>
    <xdr:pic>
      <xdr:nvPicPr>
        <xdr:cNvPr id="10" name="Imagen 9" descr="Resultado de imagen para silueta de una gestante">
          <a:extLst>
            <a:ext uri="{FF2B5EF4-FFF2-40B4-BE49-F238E27FC236}">
              <a16:creationId xmlns:a16="http://schemas.microsoft.com/office/drawing/2014/main" id="{FB5CCE9C-1EFB-4B39-8E94-D70629973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783" y="14873817"/>
          <a:ext cx="683682" cy="94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557743</xdr:colOff>
      <xdr:row>91</xdr:row>
      <xdr:rowOff>74084</xdr:rowOff>
    </xdr:from>
    <xdr:to>
      <xdr:col>11</xdr:col>
      <xdr:colOff>238125</xdr:colOff>
      <xdr:row>94</xdr:row>
      <xdr:rowOff>100543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9BE907AA-D154-4236-B944-CF032017D012}"/>
            </a:ext>
          </a:extLst>
        </xdr:cNvPr>
        <xdr:cNvSpPr/>
      </xdr:nvSpPr>
      <xdr:spPr bwMode="auto">
        <a:xfrm>
          <a:off x="4386793" y="17752484"/>
          <a:ext cx="1537757" cy="597959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115 </a:t>
          </a:r>
          <a:r>
            <a:rPr lang="es-PE" sz="1400" baseline="0"/>
            <a:t> </a:t>
          </a:r>
          <a:r>
            <a:rPr lang="es-PE" sz="1400" b="1" baseline="0">
              <a:solidFill>
                <a:srgbClr val="C00000"/>
              </a:solidFill>
            </a:rPr>
            <a:t>(48%)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29307</xdr:colOff>
      <xdr:row>90</xdr:row>
      <xdr:rowOff>142874</xdr:rowOff>
    </xdr:from>
    <xdr:to>
      <xdr:col>8</xdr:col>
      <xdr:colOff>549518</xdr:colOff>
      <xdr:row>95</xdr:row>
      <xdr:rowOff>36635</xdr:rowOff>
    </xdr:to>
    <xdr:pic>
      <xdr:nvPicPr>
        <xdr:cNvPr id="12" name="58 Imagen" descr="siluetas-de-parejas.jpg">
          <a:extLst>
            <a:ext uri="{FF2B5EF4-FFF2-40B4-BE49-F238E27FC236}">
              <a16:creationId xmlns:a16="http://schemas.microsoft.com/office/drawing/2014/main" id="{3F91117C-2619-4E0E-915B-61755D0973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r="70250" b="46716"/>
        <a:stretch/>
      </xdr:blipFill>
      <xdr:spPr bwMode="auto">
        <a:xfrm>
          <a:off x="3858357" y="17630774"/>
          <a:ext cx="520211" cy="84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91</xdr:row>
      <xdr:rowOff>48358</xdr:rowOff>
    </xdr:from>
    <xdr:to>
      <xdr:col>19</xdr:col>
      <xdr:colOff>0</xdr:colOff>
      <xdr:row>93</xdr:row>
      <xdr:rowOff>95984</xdr:rowOff>
    </xdr:to>
    <xdr:sp macro="" textlink="">
      <xdr:nvSpPr>
        <xdr:cNvPr id="13" name="29 CuadroTexto">
          <a:extLst>
            <a:ext uri="{FF2B5EF4-FFF2-40B4-BE49-F238E27FC236}">
              <a16:creationId xmlns:a16="http://schemas.microsoft.com/office/drawing/2014/main" id="{50535256-07C4-4159-AB02-2085A35FBFB0}"/>
            </a:ext>
          </a:extLst>
        </xdr:cNvPr>
        <xdr:cNvSpPr txBox="1"/>
      </xdr:nvSpPr>
      <xdr:spPr>
        <a:xfrm>
          <a:off x="5981699" y="17726758"/>
          <a:ext cx="3562351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146539</xdr:colOff>
      <xdr:row>93</xdr:row>
      <xdr:rowOff>158749</xdr:rowOff>
    </xdr:from>
    <xdr:to>
      <xdr:col>18</xdr:col>
      <xdr:colOff>183172</xdr:colOff>
      <xdr:row>104</xdr:row>
      <xdr:rowOff>65940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C9CE2F6-2660-449D-9C64-C8F3E9CB3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</xdr:colOff>
      <xdr:row>105</xdr:row>
      <xdr:rowOff>7328</xdr:rowOff>
    </xdr:from>
    <xdr:to>
      <xdr:col>18</xdr:col>
      <xdr:colOff>152400</xdr:colOff>
      <xdr:row>115</xdr:row>
      <xdr:rowOff>65942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4E4ED08-787F-4CF8-AAFC-EC0F1D2E5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5</xdr:col>
      <xdr:colOff>123825</xdr:colOff>
      <xdr:row>120</xdr:row>
      <xdr:rowOff>104775</xdr:rowOff>
    </xdr:from>
    <xdr:ext cx="640927" cy="1070822"/>
    <xdr:pic>
      <xdr:nvPicPr>
        <xdr:cNvPr id="16" name="Imagen 15">
          <a:extLst>
            <a:ext uri="{FF2B5EF4-FFF2-40B4-BE49-F238E27FC236}">
              <a16:creationId xmlns:a16="http://schemas.microsoft.com/office/drawing/2014/main" id="{6FAEAEC0-9E8D-4914-B3F5-40F9DBD99188}"/>
            </a:ext>
          </a:extLst>
        </xdr:cNvPr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3450550"/>
          <a:ext cx="640927" cy="1070822"/>
        </a:xfrm>
        <a:prstGeom prst="rect">
          <a:avLst/>
        </a:prstGeom>
        <a:noFill/>
      </xdr:spPr>
    </xdr:pic>
    <xdr:clientData/>
  </xdr:oneCellAnchor>
  <xdr:twoCellAnchor>
    <xdr:from>
      <xdr:col>14</xdr:col>
      <xdr:colOff>13919</xdr:colOff>
      <xdr:row>118</xdr:row>
      <xdr:rowOff>43961</xdr:rowOff>
    </xdr:from>
    <xdr:to>
      <xdr:col>18</xdr:col>
      <xdr:colOff>175845</xdr:colOff>
      <xdr:row>127</xdr:row>
      <xdr:rowOff>168519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3F79601-AB5F-4C39-8B79-0419D52F4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0</xdr:colOff>
      <xdr:row>18</xdr:row>
      <xdr:rowOff>13608</xdr:rowOff>
    </xdr:from>
    <xdr:to>
      <xdr:col>7</xdr:col>
      <xdr:colOff>463550</xdr:colOff>
      <xdr:row>41</xdr:row>
      <xdr:rowOff>69850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977707E-6D63-4B42-B321-028B96791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rcRect l="34656" t="16113" r="31284" b="9130"/>
        <a:stretch/>
      </xdr:blipFill>
      <xdr:spPr>
        <a:xfrm>
          <a:off x="0" y="3214008"/>
          <a:ext cx="3816350" cy="45901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\2014\MARZO\CONSOLIDADO%20CAI%20-%20MARZO%2020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ARO\2018\OCTUBRE\ESTADISTICAS\Resumen%20Estad&#237;stico%20de%20FEMINICIDIO%20-%20OCTUBRE%20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ARO\2018\OCTUBRE\ESTADISTICAS\Resumen%20Estad&#237;stico%20de%20TENTATIVA%20DE%20FEMINICIDIO%20-%20OCTUBRE%2020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I\CAI\2014\MARZO\CONSOLIDADO%20CAI%20-%20MARZO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DOCUME~1\admin\CONFIG~1\Temp\NUEVO%20CONSOLIDADO%20LINEA%20100%20EN%20ACCION%202012-tablamaest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\2014\MARZO\CONSOLIDADO%20CAI%20-%20MARZO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s\AppData\Local\Temp\NUEVO%20CONSOLIDADO%20LINEA%20100%20EN%20ACCION%202012-tablamaestr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%20-%20HUGO\2014\MARZO\ESTAD&#205;STICAS%202012\CAI%20-%20Casos%20y%20Atenciones%202011%20DICIEMBR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NARO\Estrategia%20Rural\Plantillas%202016%20Estrategia%20Rural\BASE%20ACCIONES%20MAYO\Para%20consolidar_acciones_may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%20-%20HUGO\2014\MARZO\ESTAD&#205;STICAS%202012\CAI%20-%20Casos%20y%20Atenciones%202011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\CONFIG~1\Temp\NUEVO%20CONSOLIDADO%20LINEA%20100%20EN%20ACCION%202012-tablamaestr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~1.PNC\AppData\Local\Temp\CAI%20CARMEN%20DE%20LA%20LEGUA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inicidio"/>
      <sheetName val="Hoja1"/>
      <sheetName val="Hoja2"/>
    </sheetNames>
    <sheetDataSet>
      <sheetData sheetId="0">
        <row r="32">
          <cell r="K32" t="str">
            <v>Feminicidio</v>
          </cell>
        </row>
        <row r="33">
          <cell r="I33">
            <v>2009</v>
          </cell>
          <cell r="K33">
            <v>139</v>
          </cell>
        </row>
        <row r="34">
          <cell r="I34">
            <v>2010</v>
          </cell>
          <cell r="K34">
            <v>121</v>
          </cell>
        </row>
        <row r="35">
          <cell r="I35">
            <v>2011</v>
          </cell>
          <cell r="K35">
            <v>93</v>
          </cell>
        </row>
        <row r="36">
          <cell r="I36">
            <v>2012</v>
          </cell>
          <cell r="K36">
            <v>83</v>
          </cell>
        </row>
        <row r="37">
          <cell r="I37">
            <v>2013</v>
          </cell>
          <cell r="K37">
            <v>131</v>
          </cell>
        </row>
        <row r="38">
          <cell r="I38">
            <v>2014</v>
          </cell>
          <cell r="K38">
            <v>96</v>
          </cell>
        </row>
        <row r="39">
          <cell r="I39">
            <v>2015</v>
          </cell>
          <cell r="K39">
            <v>95</v>
          </cell>
        </row>
        <row r="40">
          <cell r="I40">
            <v>2016</v>
          </cell>
          <cell r="K40">
            <v>124</v>
          </cell>
        </row>
        <row r="41">
          <cell r="I41">
            <v>2017</v>
          </cell>
          <cell r="K41">
            <v>121</v>
          </cell>
        </row>
        <row r="42">
          <cell r="I42" t="str">
            <v>2018 a/</v>
          </cell>
          <cell r="K42">
            <v>119</v>
          </cell>
        </row>
        <row r="105">
          <cell r="B105" t="str">
            <v>Esposo</v>
          </cell>
          <cell r="F105">
            <v>8</v>
          </cell>
        </row>
        <row r="106">
          <cell r="B106" t="str">
            <v>Conviviente</v>
          </cell>
          <cell r="F106">
            <v>33</v>
          </cell>
        </row>
        <row r="107">
          <cell r="B107" t="str">
            <v>Pareja sexual sin hijos</v>
          </cell>
          <cell r="F107">
            <v>14</v>
          </cell>
        </row>
        <row r="108">
          <cell r="B108" t="str">
            <v>Enamorado/novio que no es pareja sexual</v>
          </cell>
          <cell r="F108">
            <v>9</v>
          </cell>
        </row>
        <row r="122">
          <cell r="K122" t="str">
            <v>Pareja</v>
          </cell>
          <cell r="L122">
            <v>64</v>
          </cell>
        </row>
        <row r="123">
          <cell r="K123" t="str">
            <v>Ex pareja</v>
          </cell>
          <cell r="L123">
            <v>22</v>
          </cell>
        </row>
        <row r="124">
          <cell r="K124" t="str">
            <v>Familiar</v>
          </cell>
          <cell r="L124">
            <v>6</v>
          </cell>
        </row>
        <row r="125">
          <cell r="K125" t="str">
            <v>Conocido</v>
          </cell>
          <cell r="L125">
            <v>5</v>
          </cell>
        </row>
        <row r="126">
          <cell r="K126" t="str">
            <v>Desconocido</v>
          </cell>
          <cell r="L126">
            <v>11</v>
          </cell>
        </row>
        <row r="127">
          <cell r="K127" t="str">
            <v>Otro</v>
          </cell>
          <cell r="L127">
            <v>11</v>
          </cell>
        </row>
        <row r="144">
          <cell r="L144" t="str">
            <v>N°</v>
          </cell>
        </row>
        <row r="145">
          <cell r="K145" t="str">
            <v>Si</v>
          </cell>
          <cell r="L145">
            <v>21</v>
          </cell>
        </row>
        <row r="146">
          <cell r="K146" t="str">
            <v>No</v>
          </cell>
          <cell r="L146">
            <v>52</v>
          </cell>
        </row>
        <row r="147">
          <cell r="K147" t="str">
            <v>Sin información</v>
          </cell>
          <cell r="L147">
            <v>46</v>
          </cell>
        </row>
      </sheetData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tativa"/>
    </sheetNames>
    <sheetDataSet>
      <sheetData sheetId="0">
        <row r="31">
          <cell r="J31" t="str">
            <v>Tentativa de feminicidio</v>
          </cell>
        </row>
        <row r="32">
          <cell r="I32">
            <v>2009</v>
          </cell>
          <cell r="K32">
            <v>64</v>
          </cell>
        </row>
        <row r="33">
          <cell r="I33">
            <v>2010</v>
          </cell>
          <cell r="K33">
            <v>47</v>
          </cell>
        </row>
        <row r="34">
          <cell r="I34">
            <v>2011</v>
          </cell>
          <cell r="K34">
            <v>66</v>
          </cell>
        </row>
        <row r="35">
          <cell r="I35">
            <v>2012</v>
          </cell>
          <cell r="K35">
            <v>91</v>
          </cell>
        </row>
        <row r="36">
          <cell r="I36">
            <v>2013</v>
          </cell>
          <cell r="K36">
            <v>151</v>
          </cell>
        </row>
        <row r="37">
          <cell r="I37">
            <v>2014</v>
          </cell>
          <cell r="K37">
            <v>186</v>
          </cell>
        </row>
        <row r="38">
          <cell r="I38">
            <v>2015</v>
          </cell>
          <cell r="K38">
            <v>198</v>
          </cell>
        </row>
        <row r="39">
          <cell r="I39">
            <v>2016</v>
          </cell>
          <cell r="K39">
            <v>258</v>
          </cell>
        </row>
        <row r="40">
          <cell r="I40">
            <v>2017</v>
          </cell>
          <cell r="K40">
            <v>247</v>
          </cell>
        </row>
        <row r="41">
          <cell r="I41" t="str">
            <v>2018 a/</v>
          </cell>
          <cell r="K41">
            <v>241</v>
          </cell>
        </row>
        <row r="92">
          <cell r="B92" t="str">
            <v>Esposo</v>
          </cell>
          <cell r="F92">
            <v>30</v>
          </cell>
        </row>
        <row r="93">
          <cell r="B93" t="str">
            <v>Conviviente</v>
          </cell>
          <cell r="F93">
            <v>78</v>
          </cell>
        </row>
        <row r="94">
          <cell r="B94" t="str">
            <v>Pareja sexual sin hijos</v>
          </cell>
          <cell r="F94">
            <v>0</v>
          </cell>
        </row>
        <row r="95">
          <cell r="B95" t="str">
            <v>Enamorado/novio que no es pareja sexual</v>
          </cell>
          <cell r="F95">
            <v>7</v>
          </cell>
        </row>
        <row r="109">
          <cell r="K109" t="str">
            <v>Pareja</v>
          </cell>
          <cell r="L109">
            <v>115</v>
          </cell>
        </row>
        <row r="110">
          <cell r="K110" t="str">
            <v>Ex pareja</v>
          </cell>
          <cell r="L110">
            <v>103</v>
          </cell>
        </row>
        <row r="111">
          <cell r="K111" t="str">
            <v>Familiar</v>
          </cell>
          <cell r="L111">
            <v>9</v>
          </cell>
        </row>
        <row r="112">
          <cell r="K112" t="str">
            <v>Conocido</v>
          </cell>
          <cell r="L112">
            <v>1</v>
          </cell>
        </row>
        <row r="113">
          <cell r="K113" t="str">
            <v>Desconocido</v>
          </cell>
          <cell r="L113">
            <v>3</v>
          </cell>
        </row>
        <row r="114">
          <cell r="K114" t="str">
            <v>Otro</v>
          </cell>
          <cell r="L114">
            <v>10</v>
          </cell>
        </row>
        <row r="121">
          <cell r="L121" t="str">
            <v>N°</v>
          </cell>
        </row>
        <row r="122">
          <cell r="K122" t="str">
            <v>Sobrio</v>
          </cell>
          <cell r="L122">
            <v>132</v>
          </cell>
        </row>
        <row r="123">
          <cell r="K123" t="str">
            <v>Efectos de alcohol</v>
          </cell>
          <cell r="L123">
            <v>95</v>
          </cell>
        </row>
        <row r="124">
          <cell r="K124" t="str">
            <v>Efectos de droga</v>
          </cell>
          <cell r="L124">
            <v>6</v>
          </cell>
        </row>
        <row r="125">
          <cell r="K125" t="str">
            <v>Ambos</v>
          </cell>
          <cell r="L125">
            <v>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>
        <row r="4">
          <cell r="A4" t="str">
            <v>CAI</v>
          </cell>
        </row>
      </sheetData>
      <sheetData sheetId="1"/>
      <sheetData sheetId="2"/>
      <sheetData sheetId="3">
        <row r="4">
          <cell r="A4" t="str">
            <v>CAI</v>
          </cell>
        </row>
      </sheetData>
      <sheetData sheetId="4"/>
      <sheetData sheetId="5"/>
      <sheetData sheetId="6">
        <row r="3">
          <cell r="E3" t="str">
            <v>ServicioAtencion</v>
          </cell>
        </row>
      </sheetData>
      <sheetData sheetId="7">
        <row r="128">
          <cell r="C128" t="str">
            <v>0-17 años</v>
          </cell>
        </row>
      </sheetData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>
        <row r="1">
          <cell r="B1" t="str">
            <v>Marca temporal</v>
          </cell>
          <cell r="D1" t="str">
            <v>2) Indicar el día en que se reporta el caso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Participantes"/>
      <sheetName val="Estadísticas"/>
    </sheetNames>
    <sheetDataSet>
      <sheetData sheetId="0" refreshError="1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U165"/>
  <sheetViews>
    <sheetView showGridLines="0" tabSelected="1" view="pageBreakPreview" zoomScale="115" zoomScaleNormal="100" zoomScaleSheetLayoutView="115" workbookViewId="0">
      <selection activeCell="U6" sqref="U6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5" customWidth="1"/>
    <col min="7" max="7" width="1.7109375" style="5" customWidth="1"/>
    <col min="8" max="8" width="7.140625" style="5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7.5" customHeight="1" x14ac:dyDescent="0.25"/>
    <row r="3" spans="2:19" ht="13.5" customHeight="1" x14ac:dyDescent="0.25"/>
    <row r="4" spans="2:19" ht="7.5" customHeight="1" x14ac:dyDescent="0.25"/>
    <row r="5" spans="2:19" ht="22.5" customHeight="1" x14ac:dyDescent="0.25">
      <c r="B5" s="214" t="s">
        <v>124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</row>
    <row r="6" spans="2:19" ht="22.5" customHeight="1" x14ac:dyDescent="0.25"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</row>
    <row r="7" spans="2:19" ht="7.5" customHeight="1" x14ac:dyDescent="0.2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2:19" ht="18" customHeight="1" x14ac:dyDescent="0.3">
      <c r="B8" s="215" t="s">
        <v>220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</row>
    <row r="9" spans="2:19" ht="7.5" customHeight="1" x14ac:dyDescent="0.25"/>
    <row r="10" spans="2:19" x14ac:dyDescent="0.25">
      <c r="B10" s="216" t="s">
        <v>135</v>
      </c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</row>
    <row r="11" spans="2:19" ht="30.75" customHeight="1" x14ac:dyDescent="0.25"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</row>
    <row r="12" spans="2:19" ht="7.5" customHeight="1" x14ac:dyDescent="0.25"/>
    <row r="13" spans="2:19" s="7" customFormat="1" ht="17.25" customHeight="1" x14ac:dyDescent="0.25">
      <c r="B13" s="1" t="s">
        <v>40</v>
      </c>
      <c r="C13" s="3"/>
      <c r="D13" s="3"/>
      <c r="E13" s="3"/>
      <c r="F13" s="2"/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2:19" ht="7.5" customHeight="1" x14ac:dyDescent="0.25"/>
    <row r="15" spans="2:19" ht="12.75" customHeight="1" x14ac:dyDescent="0.25">
      <c r="B15" s="8" t="s">
        <v>131</v>
      </c>
      <c r="C15" s="9"/>
      <c r="D15" s="9"/>
      <c r="E15" s="9"/>
      <c r="F15" s="93"/>
      <c r="G15" s="93"/>
      <c r="H15" s="93"/>
      <c r="I15" s="217" t="s">
        <v>132</v>
      </c>
      <c r="J15" s="217"/>
      <c r="K15" s="217"/>
      <c r="L15" s="217"/>
      <c r="M15" s="217"/>
      <c r="N15" s="141"/>
      <c r="O15" s="10"/>
      <c r="P15" s="10"/>
      <c r="Q15" s="86"/>
      <c r="R15" s="86"/>
      <c r="S15" s="9"/>
    </row>
    <row r="16" spans="2:19" ht="11.25" customHeight="1" x14ac:dyDescent="0.25">
      <c r="B16" s="11" t="s">
        <v>220</v>
      </c>
      <c r="C16" s="9"/>
      <c r="D16" s="9"/>
      <c r="E16" s="9"/>
      <c r="F16" s="93"/>
      <c r="G16" s="93"/>
      <c r="H16" s="93"/>
      <c r="I16" s="217"/>
      <c r="J16" s="217"/>
      <c r="K16" s="217"/>
      <c r="L16" s="217"/>
      <c r="M16" s="217"/>
      <c r="N16" s="141"/>
      <c r="O16" s="177"/>
      <c r="P16" s="177"/>
      <c r="Q16" s="86"/>
      <c r="R16" s="86"/>
      <c r="S16" s="9"/>
    </row>
    <row r="17" spans="2:19" x14ac:dyDescent="0.25">
      <c r="B17" s="9"/>
      <c r="C17" s="9"/>
      <c r="D17" s="9"/>
      <c r="E17" s="9"/>
      <c r="F17" s="93"/>
      <c r="G17" s="93"/>
      <c r="H17" s="93"/>
      <c r="I17" s="143" t="s">
        <v>41</v>
      </c>
      <c r="J17" s="143"/>
      <c r="K17" s="143">
        <v>2018</v>
      </c>
      <c r="L17" s="143">
        <v>2017</v>
      </c>
      <c r="M17" s="143" t="s">
        <v>2</v>
      </c>
      <c r="N17" s="177"/>
      <c r="O17" s="12"/>
      <c r="P17" s="12"/>
      <c r="Q17" s="87"/>
      <c r="R17" s="87"/>
      <c r="S17" s="177"/>
    </row>
    <row r="18" spans="2:19" ht="14.25" customHeight="1" x14ac:dyDescent="0.25">
      <c r="B18" s="9"/>
      <c r="C18" s="9"/>
      <c r="D18" s="9"/>
      <c r="E18" s="9"/>
      <c r="F18" s="93"/>
      <c r="G18" s="93"/>
      <c r="H18" s="93"/>
      <c r="I18" s="122" t="s">
        <v>28</v>
      </c>
      <c r="J18" s="13"/>
      <c r="K18" s="13">
        <v>10</v>
      </c>
      <c r="L18" s="13">
        <v>8</v>
      </c>
      <c r="M18" s="14">
        <f t="shared" ref="M18:M26" si="0">K18/L18-1</f>
        <v>0.25</v>
      </c>
      <c r="N18" s="12"/>
      <c r="O18" s="93"/>
      <c r="P18" s="93"/>
      <c r="Q18" s="88"/>
      <c r="R18" s="89"/>
      <c r="S18" s="12"/>
    </row>
    <row r="19" spans="2:19" ht="14.25" customHeight="1" x14ac:dyDescent="0.25">
      <c r="B19" s="9"/>
      <c r="C19" s="9"/>
      <c r="D19" s="9"/>
      <c r="E19" s="9"/>
      <c r="F19" s="93"/>
      <c r="G19" s="93"/>
      <c r="H19" s="93"/>
      <c r="I19" s="122" t="s">
        <v>29</v>
      </c>
      <c r="J19" s="13"/>
      <c r="K19" s="13">
        <v>12</v>
      </c>
      <c r="L19" s="13">
        <v>12</v>
      </c>
      <c r="M19" s="14">
        <f t="shared" si="0"/>
        <v>0</v>
      </c>
      <c r="N19" s="9"/>
      <c r="O19" s="9"/>
      <c r="P19" s="9"/>
      <c r="Q19" s="90"/>
      <c r="R19" s="90"/>
      <c r="S19" s="15"/>
    </row>
    <row r="20" spans="2:19" ht="14.25" customHeight="1" x14ac:dyDescent="0.25">
      <c r="B20" s="9"/>
      <c r="C20" s="9"/>
      <c r="D20" s="9"/>
      <c r="E20" s="9"/>
      <c r="F20" s="93"/>
      <c r="G20" s="93"/>
      <c r="H20" s="93"/>
      <c r="I20" s="122" t="s">
        <v>30</v>
      </c>
      <c r="J20" s="13"/>
      <c r="K20" s="13">
        <v>11</v>
      </c>
      <c r="L20" s="13">
        <v>9</v>
      </c>
      <c r="M20" s="14">
        <f t="shared" si="0"/>
        <v>0.22222222222222232</v>
      </c>
      <c r="N20" s="9"/>
      <c r="O20" s="9"/>
      <c r="P20" s="9"/>
      <c r="Q20" s="9"/>
      <c r="R20" s="15"/>
      <c r="S20" s="15"/>
    </row>
    <row r="21" spans="2:19" ht="14.25" customHeight="1" x14ac:dyDescent="0.25">
      <c r="B21" s="9"/>
      <c r="C21" s="9"/>
      <c r="D21" s="9"/>
      <c r="E21" s="9"/>
      <c r="F21" s="93"/>
      <c r="G21" s="93"/>
      <c r="H21" s="93"/>
      <c r="I21" s="122" t="s">
        <v>31</v>
      </c>
      <c r="J21" s="13"/>
      <c r="K21" s="13">
        <v>10</v>
      </c>
      <c r="L21" s="13">
        <v>5</v>
      </c>
      <c r="M21" s="14">
        <f t="shared" si="0"/>
        <v>1</v>
      </c>
      <c r="N21" s="9"/>
      <c r="O21" s="9"/>
      <c r="P21" s="9"/>
      <c r="Q21" s="9"/>
      <c r="R21" s="15"/>
      <c r="S21" s="15"/>
    </row>
    <row r="22" spans="2:19" ht="14.25" customHeight="1" x14ac:dyDescent="0.25">
      <c r="B22" s="9"/>
      <c r="C22" s="9"/>
      <c r="D22" s="9"/>
      <c r="E22" s="9"/>
      <c r="F22" s="93"/>
      <c r="G22" s="93"/>
      <c r="H22" s="93"/>
      <c r="I22" s="122" t="s">
        <v>32</v>
      </c>
      <c r="J22" s="13"/>
      <c r="K22" s="13">
        <v>19</v>
      </c>
      <c r="L22" s="13">
        <v>10</v>
      </c>
      <c r="M22" s="14">
        <f t="shared" si="0"/>
        <v>0.89999999999999991</v>
      </c>
      <c r="N22" s="9"/>
      <c r="O22" s="9"/>
      <c r="P22" s="9"/>
      <c r="Q22" s="9"/>
      <c r="R22" s="15"/>
      <c r="S22" s="15"/>
    </row>
    <row r="23" spans="2:19" ht="14.25" customHeight="1" x14ac:dyDescent="0.25">
      <c r="B23" s="9"/>
      <c r="C23" s="9"/>
      <c r="D23" s="9"/>
      <c r="E23" s="9"/>
      <c r="F23" s="93"/>
      <c r="G23" s="93"/>
      <c r="H23" s="93"/>
      <c r="I23" s="122" t="s">
        <v>33</v>
      </c>
      <c r="J23" s="13"/>
      <c r="K23" s="13">
        <v>8</v>
      </c>
      <c r="L23" s="13">
        <v>14</v>
      </c>
      <c r="M23" s="14">
        <f t="shared" si="0"/>
        <v>-0.4285714285714286</v>
      </c>
      <c r="N23" s="9"/>
      <c r="O23" s="9"/>
      <c r="P23" s="9"/>
      <c r="Q23" s="9"/>
      <c r="R23" s="15"/>
      <c r="S23" s="15"/>
    </row>
    <row r="24" spans="2:19" ht="14.25" customHeight="1" x14ac:dyDescent="0.25">
      <c r="B24" s="9"/>
      <c r="C24" s="9"/>
      <c r="D24" s="9"/>
      <c r="E24" s="9"/>
      <c r="F24" s="93"/>
      <c r="G24" s="93"/>
      <c r="H24" s="93"/>
      <c r="I24" s="122" t="s">
        <v>34</v>
      </c>
      <c r="J24" s="13"/>
      <c r="K24" s="13">
        <v>12</v>
      </c>
      <c r="L24" s="13">
        <v>13</v>
      </c>
      <c r="M24" s="14">
        <f t="shared" si="0"/>
        <v>-7.6923076923076872E-2</v>
      </c>
      <c r="N24" s="9"/>
      <c r="O24" s="9"/>
      <c r="P24" s="9"/>
      <c r="Q24" s="9"/>
      <c r="R24" s="15"/>
      <c r="S24" s="15"/>
    </row>
    <row r="25" spans="2:19" ht="14.25" customHeight="1" x14ac:dyDescent="0.25">
      <c r="B25" s="9"/>
      <c r="C25" s="9"/>
      <c r="D25" s="9"/>
      <c r="E25" s="9"/>
      <c r="F25" s="93"/>
      <c r="G25" s="93"/>
      <c r="H25" s="93"/>
      <c r="I25" s="122" t="s">
        <v>155</v>
      </c>
      <c r="J25" s="13"/>
      <c r="K25" s="13">
        <v>11</v>
      </c>
      <c r="L25" s="13">
        <v>11</v>
      </c>
      <c r="M25" s="14">
        <f t="shared" si="0"/>
        <v>0</v>
      </c>
      <c r="N25" s="9"/>
      <c r="O25" s="9"/>
      <c r="P25" s="9"/>
      <c r="Q25" s="9"/>
      <c r="R25" s="15"/>
      <c r="S25" s="15"/>
    </row>
    <row r="26" spans="2:19" ht="14.25" customHeight="1" x14ac:dyDescent="0.25">
      <c r="B26" s="9"/>
      <c r="C26" s="9"/>
      <c r="D26" s="9"/>
      <c r="E26" s="9"/>
      <c r="F26" s="93"/>
      <c r="G26" s="93"/>
      <c r="H26" s="93"/>
      <c r="I26" s="122" t="s">
        <v>160</v>
      </c>
      <c r="J26" s="13"/>
      <c r="K26" s="13">
        <v>10</v>
      </c>
      <c r="L26" s="13">
        <v>12</v>
      </c>
      <c r="M26" s="14">
        <f t="shared" si="0"/>
        <v>-0.16666666666666663</v>
      </c>
      <c r="N26" s="9"/>
      <c r="O26" s="9"/>
      <c r="P26" s="9"/>
      <c r="Q26" s="9"/>
      <c r="R26" s="15"/>
      <c r="S26" s="15"/>
    </row>
    <row r="27" spans="2:19" ht="14.25" customHeight="1" thickBot="1" x14ac:dyDescent="0.3">
      <c r="B27" s="9"/>
      <c r="C27" s="9"/>
      <c r="D27" s="9"/>
      <c r="E27" s="9"/>
      <c r="F27" s="93"/>
      <c r="G27" s="93"/>
      <c r="H27" s="93"/>
      <c r="I27" s="122" t="s">
        <v>221</v>
      </c>
      <c r="J27" s="13"/>
      <c r="K27" s="13">
        <v>16</v>
      </c>
      <c r="L27" s="13">
        <v>5</v>
      </c>
      <c r="M27" s="14">
        <f>K27/L27-1</f>
        <v>2.2000000000000002</v>
      </c>
      <c r="N27" s="9"/>
      <c r="O27" s="9"/>
      <c r="P27" s="9"/>
      <c r="Q27" s="9"/>
      <c r="R27" s="15"/>
      <c r="S27" s="15"/>
    </row>
    <row r="28" spans="2:19" x14ac:dyDescent="0.25">
      <c r="B28" s="9"/>
      <c r="C28" s="9"/>
      <c r="D28" s="9"/>
      <c r="E28" s="9"/>
      <c r="F28" s="93"/>
      <c r="G28" s="93"/>
      <c r="H28" s="93"/>
      <c r="I28" s="123" t="s">
        <v>1</v>
      </c>
      <c r="J28" s="124"/>
      <c r="K28" s="144">
        <f>SUM(K18:K27)</f>
        <v>119</v>
      </c>
      <c r="L28" s="144">
        <f>SUM(L18:L27)</f>
        <v>99</v>
      </c>
      <c r="M28" s="201">
        <f>K28/L28-1</f>
        <v>0.20202020202020199</v>
      </c>
      <c r="N28" s="9"/>
      <c r="O28" s="177"/>
      <c r="P28" s="177"/>
      <c r="Q28" s="177"/>
      <c r="R28" s="177"/>
      <c r="S28" s="177"/>
    </row>
    <row r="29" spans="2:19" x14ac:dyDescent="0.25">
      <c r="B29" s="9"/>
      <c r="C29" s="9"/>
      <c r="D29" s="9"/>
      <c r="E29" s="9"/>
      <c r="F29" s="93"/>
      <c r="G29" s="93"/>
      <c r="H29" s="93"/>
      <c r="L29" s="9"/>
      <c r="M29" s="9"/>
      <c r="N29" s="9"/>
      <c r="O29" s="9"/>
      <c r="P29" s="9"/>
      <c r="Q29" s="9"/>
      <c r="R29" s="9"/>
      <c r="S29" s="9"/>
    </row>
    <row r="30" spans="2:19" ht="22.5" customHeight="1" x14ac:dyDescent="0.25">
      <c r="B30" s="9"/>
      <c r="C30" s="9"/>
      <c r="D30" s="9"/>
      <c r="E30" s="9"/>
      <c r="F30" s="93"/>
      <c r="G30" s="93"/>
      <c r="H30" s="93"/>
      <c r="I30" s="207" t="s">
        <v>133</v>
      </c>
      <c r="J30" s="207"/>
      <c r="K30" s="207"/>
      <c r="L30" s="93"/>
      <c r="M30" s="93"/>
      <c r="N30" s="93"/>
      <c r="O30" s="93"/>
      <c r="P30" s="93"/>
      <c r="Q30" s="93"/>
      <c r="R30" s="93"/>
      <c r="S30" s="93"/>
    </row>
    <row r="31" spans="2:19" ht="22.5" customHeight="1" x14ac:dyDescent="0.25">
      <c r="B31" s="9"/>
      <c r="C31" s="9"/>
      <c r="D31" s="9"/>
      <c r="E31" s="9"/>
      <c r="F31" s="93"/>
      <c r="G31" s="93"/>
      <c r="H31" s="93"/>
      <c r="I31" s="207"/>
      <c r="J31" s="207"/>
      <c r="K31" s="207"/>
      <c r="L31" s="93"/>
      <c r="M31" s="93"/>
      <c r="N31" s="93"/>
      <c r="O31" s="93"/>
      <c r="P31" s="93"/>
      <c r="Q31" s="93"/>
      <c r="R31" s="93"/>
      <c r="S31" s="93"/>
    </row>
    <row r="32" spans="2:19" x14ac:dyDescent="0.25">
      <c r="B32" s="9"/>
      <c r="C32" s="9"/>
      <c r="D32" s="9"/>
      <c r="E32" s="9"/>
      <c r="F32" s="93"/>
      <c r="G32" s="93"/>
      <c r="H32" s="93"/>
      <c r="I32" s="140" t="s">
        <v>24</v>
      </c>
      <c r="J32" s="140"/>
      <c r="K32" s="17" t="s">
        <v>25</v>
      </c>
      <c r="L32" s="93"/>
      <c r="M32" s="93"/>
      <c r="N32" s="93"/>
      <c r="O32" s="93"/>
      <c r="P32" s="93"/>
      <c r="Q32" s="93"/>
      <c r="R32" s="93"/>
      <c r="S32" s="93"/>
    </row>
    <row r="33" spans="2:19" x14ac:dyDescent="0.25">
      <c r="B33" s="9"/>
      <c r="C33" s="9"/>
      <c r="D33" s="9"/>
      <c r="E33" s="9"/>
      <c r="F33" s="93"/>
      <c r="G33" s="93"/>
      <c r="H33" s="93"/>
      <c r="I33" s="106">
        <v>2009</v>
      </c>
      <c r="J33" s="106"/>
      <c r="K33" s="105">
        <v>139</v>
      </c>
      <c r="L33" s="93"/>
      <c r="M33" s="93"/>
      <c r="N33" s="93"/>
      <c r="O33" s="93"/>
      <c r="P33" s="93"/>
      <c r="Q33" s="93"/>
      <c r="R33" s="93"/>
      <c r="S33" s="93"/>
    </row>
    <row r="34" spans="2:19" x14ac:dyDescent="0.25">
      <c r="B34" s="9"/>
      <c r="C34" s="9"/>
      <c r="D34" s="9"/>
      <c r="E34" s="9"/>
      <c r="F34" s="93"/>
      <c r="G34" s="93"/>
      <c r="H34" s="93"/>
      <c r="I34" s="106">
        <v>2010</v>
      </c>
      <c r="J34" s="106"/>
      <c r="K34" s="105">
        <v>121</v>
      </c>
      <c r="L34" s="93"/>
      <c r="M34" s="93"/>
      <c r="N34" s="93"/>
      <c r="O34" s="93"/>
      <c r="P34" s="93"/>
      <c r="Q34" s="93"/>
      <c r="R34" s="93"/>
      <c r="S34" s="93"/>
    </row>
    <row r="35" spans="2:19" x14ac:dyDescent="0.25">
      <c r="B35" s="9"/>
      <c r="C35" s="9"/>
      <c r="D35" s="9"/>
      <c r="E35" s="9"/>
      <c r="F35" s="93"/>
      <c r="G35" s="93"/>
      <c r="H35" s="93"/>
      <c r="I35" s="106">
        <v>2011</v>
      </c>
      <c r="J35" s="106"/>
      <c r="K35" s="105">
        <v>93</v>
      </c>
      <c r="L35" s="93"/>
      <c r="M35" s="93"/>
      <c r="N35" s="93"/>
      <c r="O35" s="93"/>
      <c r="P35" s="93"/>
      <c r="Q35" s="93"/>
      <c r="R35" s="93"/>
      <c r="S35" s="93"/>
    </row>
    <row r="36" spans="2:19" x14ac:dyDescent="0.25">
      <c r="B36" s="9"/>
      <c r="C36" s="9"/>
      <c r="D36" s="9"/>
      <c r="E36" s="9"/>
      <c r="F36" s="93"/>
      <c r="G36" s="93"/>
      <c r="H36" s="93"/>
      <c r="I36" s="106">
        <v>2012</v>
      </c>
      <c r="J36" s="106"/>
      <c r="K36" s="105">
        <v>83</v>
      </c>
      <c r="L36" s="9"/>
      <c r="M36" s="9"/>
      <c r="N36" s="9"/>
      <c r="O36" s="9"/>
      <c r="P36" s="9"/>
      <c r="Q36" s="9"/>
      <c r="R36" s="9"/>
      <c r="S36" s="9"/>
    </row>
    <row r="37" spans="2:19" x14ac:dyDescent="0.25">
      <c r="B37" s="9"/>
      <c r="C37" s="9"/>
      <c r="D37" s="9"/>
      <c r="E37" s="9"/>
      <c r="F37" s="93"/>
      <c r="G37" s="93"/>
      <c r="H37" s="93"/>
      <c r="I37" s="106">
        <v>2013</v>
      </c>
      <c r="J37" s="106"/>
      <c r="K37" s="105">
        <v>131</v>
      </c>
      <c r="L37" s="9"/>
      <c r="M37" s="9"/>
      <c r="N37" s="9"/>
      <c r="O37" s="9"/>
      <c r="P37" s="9"/>
      <c r="Q37" s="9"/>
      <c r="R37" s="9"/>
      <c r="S37" s="9"/>
    </row>
    <row r="38" spans="2:19" x14ac:dyDescent="0.25">
      <c r="B38" s="9"/>
      <c r="C38" s="9"/>
      <c r="D38" s="9"/>
      <c r="E38" s="9"/>
      <c r="F38" s="93"/>
      <c r="G38" s="93"/>
      <c r="H38" s="93"/>
      <c r="I38" s="106">
        <v>2014</v>
      </c>
      <c r="J38" s="106"/>
      <c r="K38" s="105">
        <v>96</v>
      </c>
      <c r="L38" s="9"/>
      <c r="M38" s="9"/>
      <c r="N38" s="9"/>
      <c r="O38" s="9"/>
      <c r="P38" s="9"/>
      <c r="Q38" s="9"/>
      <c r="R38" s="9"/>
      <c r="S38" s="9"/>
    </row>
    <row r="39" spans="2:19" x14ac:dyDescent="0.25">
      <c r="B39" s="9"/>
      <c r="C39" s="9"/>
      <c r="D39" s="9"/>
      <c r="E39" s="9"/>
      <c r="F39" s="93"/>
      <c r="G39" s="93"/>
      <c r="H39" s="93"/>
      <c r="I39" s="106">
        <v>2015</v>
      </c>
      <c r="J39" s="106"/>
      <c r="K39" s="105">
        <v>95</v>
      </c>
      <c r="L39" s="9"/>
      <c r="M39" s="9"/>
      <c r="N39" s="9"/>
      <c r="O39" s="9"/>
      <c r="P39" s="9"/>
      <c r="Q39" s="9"/>
      <c r="R39" s="9"/>
      <c r="S39" s="9"/>
    </row>
    <row r="40" spans="2:19" x14ac:dyDescent="0.25">
      <c r="B40" s="9"/>
      <c r="C40" s="9"/>
      <c r="D40" s="9"/>
      <c r="E40" s="9"/>
      <c r="F40" s="93"/>
      <c r="G40" s="93"/>
      <c r="H40" s="93"/>
      <c r="I40" s="106">
        <v>2016</v>
      </c>
      <c r="J40" s="106"/>
      <c r="K40" s="105">
        <v>124</v>
      </c>
      <c r="L40" s="9"/>
      <c r="M40" s="9"/>
      <c r="N40" s="9"/>
      <c r="O40" s="9"/>
      <c r="P40" s="9"/>
      <c r="Q40" s="9"/>
      <c r="R40" s="9"/>
      <c r="S40" s="9"/>
    </row>
    <row r="41" spans="2:19" x14ac:dyDescent="0.25">
      <c r="B41" s="9"/>
      <c r="C41" s="9"/>
      <c r="D41" s="9"/>
      <c r="E41" s="9"/>
      <c r="F41" s="93"/>
      <c r="G41" s="93"/>
      <c r="H41" s="93"/>
      <c r="I41" s="106">
        <v>2017</v>
      </c>
      <c r="J41" s="106"/>
      <c r="K41" s="105">
        <v>121</v>
      </c>
      <c r="L41" s="9"/>
      <c r="M41" s="9"/>
      <c r="N41" s="9"/>
      <c r="O41" s="9"/>
      <c r="P41" s="9"/>
      <c r="Q41" s="9"/>
      <c r="R41" s="9"/>
      <c r="S41" s="9"/>
    </row>
    <row r="42" spans="2:19" ht="15.75" customHeight="1" thickBot="1" x14ac:dyDescent="0.3">
      <c r="C42" s="97"/>
      <c r="D42" s="97"/>
      <c r="E42" s="97"/>
      <c r="F42" s="97"/>
      <c r="G42" s="97"/>
      <c r="H42" s="96"/>
      <c r="I42" s="13" t="s">
        <v>161</v>
      </c>
      <c r="J42" s="13"/>
      <c r="K42" s="120">
        <f>K28</f>
        <v>119</v>
      </c>
      <c r="L42" s="9"/>
      <c r="M42" s="9"/>
      <c r="N42" s="9"/>
      <c r="O42" s="9"/>
      <c r="P42" s="9"/>
      <c r="Q42" s="9"/>
      <c r="R42" s="9"/>
      <c r="S42" s="9"/>
    </row>
    <row r="43" spans="2:19" x14ac:dyDescent="0.25">
      <c r="B43" s="218" t="s">
        <v>134</v>
      </c>
      <c r="C43" s="218"/>
      <c r="D43" s="218"/>
      <c r="E43" s="218"/>
      <c r="F43" s="218"/>
      <c r="G43" s="218"/>
      <c r="H43" s="96"/>
      <c r="I43" s="144" t="s">
        <v>1</v>
      </c>
      <c r="J43" s="144"/>
      <c r="K43" s="121">
        <f>SUM(K33:K42)</f>
        <v>1122</v>
      </c>
      <c r="L43" s="9"/>
      <c r="M43" s="9"/>
      <c r="N43" s="9"/>
      <c r="O43" s="9"/>
      <c r="P43" s="9"/>
      <c r="Q43" s="9"/>
      <c r="R43" s="9"/>
      <c r="S43" s="9"/>
    </row>
    <row r="44" spans="2:19" x14ac:dyDescent="0.25">
      <c r="B44" s="218"/>
      <c r="C44" s="218"/>
      <c r="D44" s="218"/>
      <c r="E44" s="218"/>
      <c r="F44" s="218"/>
      <c r="G44" s="218"/>
      <c r="H44" s="93"/>
      <c r="I44" s="213" t="s">
        <v>222</v>
      </c>
      <c r="J44" s="213"/>
      <c r="K44" s="213"/>
      <c r="L44" s="9"/>
      <c r="M44" s="9"/>
      <c r="N44" s="9"/>
      <c r="O44" s="9"/>
      <c r="P44" s="9"/>
      <c r="Q44" s="9"/>
      <c r="R44" s="9"/>
      <c r="S44" s="9"/>
    </row>
    <row r="45" spans="2:19" x14ac:dyDescent="0.25">
      <c r="B45" s="218"/>
      <c r="C45" s="218"/>
      <c r="D45" s="218"/>
      <c r="E45" s="218"/>
      <c r="F45" s="218"/>
      <c r="G45" s="218"/>
      <c r="I45" s="213"/>
      <c r="J45" s="213"/>
      <c r="K45" s="213"/>
      <c r="L45" s="9"/>
      <c r="M45" s="9"/>
      <c r="N45" s="9"/>
      <c r="O45" s="9"/>
      <c r="P45" s="9"/>
      <c r="Q45" s="9"/>
      <c r="R45" s="9"/>
      <c r="S45" s="9"/>
    </row>
    <row r="46" spans="2:19" x14ac:dyDescent="0.25">
      <c r="I46" s="9"/>
      <c r="J46" s="9"/>
      <c r="K46" s="9"/>
      <c r="L46" s="212" t="s">
        <v>222</v>
      </c>
      <c r="M46" s="212"/>
      <c r="N46" s="212"/>
      <c r="O46" s="212"/>
      <c r="P46" s="212"/>
      <c r="Q46" s="134"/>
      <c r="R46" s="9"/>
      <c r="S46" s="9"/>
    </row>
    <row r="47" spans="2:19" x14ac:dyDescent="0.25">
      <c r="I47" s="9"/>
      <c r="J47" s="9"/>
      <c r="K47" s="9"/>
      <c r="L47" s="9"/>
      <c r="M47" s="98"/>
      <c r="N47" s="9"/>
      <c r="O47" s="9"/>
      <c r="P47" s="9"/>
      <c r="Q47" s="9"/>
      <c r="R47" s="9"/>
      <c r="S47" s="9"/>
    </row>
    <row r="48" spans="2:19" x14ac:dyDescent="0.25">
      <c r="I48" s="9"/>
      <c r="J48" s="9"/>
      <c r="K48" s="207" t="s">
        <v>158</v>
      </c>
      <c r="L48" s="207"/>
      <c r="M48" s="207"/>
      <c r="N48" s="207"/>
      <c r="O48" s="207"/>
      <c r="P48" s="207"/>
      <c r="Q48" s="207"/>
      <c r="R48" s="9"/>
      <c r="S48" s="9"/>
    </row>
    <row r="49" spans="2:19" ht="15" customHeight="1" thickBot="1" x14ac:dyDescent="0.3">
      <c r="I49" s="9"/>
      <c r="J49" s="9"/>
      <c r="K49" s="204" t="s">
        <v>46</v>
      </c>
      <c r="L49" s="209" t="s">
        <v>162</v>
      </c>
      <c r="M49" s="209"/>
      <c r="N49" s="94"/>
      <c r="O49" s="209">
        <v>2017</v>
      </c>
      <c r="P49" s="209"/>
      <c r="Q49" s="209"/>
      <c r="R49" s="9"/>
      <c r="S49" s="9"/>
    </row>
    <row r="50" spans="2:19" ht="15" customHeight="1" x14ac:dyDescent="0.25">
      <c r="I50" s="9"/>
      <c r="J50" s="9"/>
      <c r="K50" s="204"/>
      <c r="L50" s="94" t="s">
        <v>35</v>
      </c>
      <c r="M50" s="94" t="s">
        <v>0</v>
      </c>
      <c r="N50" s="94"/>
      <c r="O50" s="94" t="s">
        <v>35</v>
      </c>
      <c r="P50" s="94"/>
      <c r="Q50" s="94" t="s">
        <v>0</v>
      </c>
      <c r="R50" s="9"/>
      <c r="S50" s="9"/>
    </row>
    <row r="51" spans="2:19" x14ac:dyDescent="0.25">
      <c r="I51" s="9"/>
      <c r="J51" s="9"/>
      <c r="K51" s="110" t="s">
        <v>47</v>
      </c>
      <c r="L51" s="13">
        <v>57</v>
      </c>
      <c r="M51" s="112">
        <f>L51/$L$55</f>
        <v>0.47899159663865548</v>
      </c>
      <c r="N51" s="112"/>
      <c r="O51" s="13">
        <v>78</v>
      </c>
      <c r="P51" s="13"/>
      <c r="Q51" s="112">
        <f>O51/$O$55</f>
        <v>0.64462809917355368</v>
      </c>
      <c r="R51" s="9"/>
      <c r="S51" s="9"/>
    </row>
    <row r="52" spans="2:19" x14ac:dyDescent="0.25">
      <c r="I52" s="9"/>
      <c r="J52" s="9"/>
      <c r="K52" s="110" t="s">
        <v>48</v>
      </c>
      <c r="L52" s="13">
        <v>25</v>
      </c>
      <c r="M52" s="112">
        <f>L52/$L$55</f>
        <v>0.21008403361344538</v>
      </c>
      <c r="N52" s="112"/>
      <c r="O52" s="13">
        <v>20</v>
      </c>
      <c r="P52" s="13"/>
      <c r="Q52" s="112">
        <f>O52/$O$55</f>
        <v>0.16528925619834711</v>
      </c>
      <c r="R52" s="9"/>
      <c r="S52" s="9"/>
    </row>
    <row r="53" spans="2:19" x14ac:dyDescent="0.25">
      <c r="I53" s="9"/>
      <c r="J53" s="9"/>
      <c r="K53" s="110" t="s">
        <v>49</v>
      </c>
      <c r="L53" s="13">
        <v>15</v>
      </c>
      <c r="M53" s="112">
        <f>L53/$L$55</f>
        <v>0.12605042016806722</v>
      </c>
      <c r="N53" s="112"/>
      <c r="O53" s="13">
        <v>23</v>
      </c>
      <c r="P53" s="13"/>
      <c r="Q53" s="112">
        <f>O53/$O$55</f>
        <v>0.19008264462809918</v>
      </c>
      <c r="R53" s="9"/>
      <c r="S53" s="9"/>
    </row>
    <row r="54" spans="2:19" ht="15" customHeight="1" thickBot="1" x14ac:dyDescent="0.3">
      <c r="B54" s="207" t="s">
        <v>159</v>
      </c>
      <c r="C54" s="207"/>
      <c r="D54" s="207"/>
      <c r="E54" s="207"/>
      <c r="F54" s="207"/>
      <c r="G54" s="207"/>
      <c r="H54" s="207"/>
      <c r="I54" s="9"/>
      <c r="J54" s="9"/>
      <c r="K54" s="117" t="s">
        <v>50</v>
      </c>
      <c r="L54" s="118">
        <v>22</v>
      </c>
      <c r="M54" s="119">
        <f>L54/$L$55</f>
        <v>0.18487394957983194</v>
      </c>
      <c r="N54" s="119"/>
      <c r="O54" s="118">
        <v>0</v>
      </c>
      <c r="P54" s="118"/>
      <c r="Q54" s="119">
        <f>O54/$O$55</f>
        <v>0</v>
      </c>
      <c r="R54" s="9"/>
      <c r="S54" s="9"/>
    </row>
    <row r="55" spans="2:19" x14ac:dyDescent="0.25">
      <c r="B55" s="207"/>
      <c r="C55" s="207"/>
      <c r="D55" s="207"/>
      <c r="E55" s="207"/>
      <c r="F55" s="207"/>
      <c r="G55" s="207"/>
      <c r="H55" s="207"/>
      <c r="I55" s="9"/>
      <c r="J55" s="9"/>
      <c r="K55" s="161" t="s">
        <v>1</v>
      </c>
      <c r="L55" s="161">
        <f>SUM(L51:L54)</f>
        <v>119</v>
      </c>
      <c r="M55" s="99">
        <f>SUM(M51:M54)</f>
        <v>1</v>
      </c>
      <c r="N55" s="99"/>
      <c r="O55" s="161">
        <f>SUM(O51:O54)</f>
        <v>121</v>
      </c>
      <c r="P55" s="161"/>
      <c r="Q55" s="99">
        <f>SUM(Q51:Q54)</f>
        <v>1</v>
      </c>
      <c r="R55" s="9"/>
      <c r="S55" s="9"/>
    </row>
    <row r="56" spans="2:19" ht="15" customHeight="1" x14ac:dyDescent="0.25">
      <c r="B56" s="210" t="s">
        <v>26</v>
      </c>
      <c r="C56" s="210"/>
      <c r="D56" s="211" t="s">
        <v>42</v>
      </c>
      <c r="E56" s="19"/>
      <c r="F56" s="210" t="s">
        <v>43</v>
      </c>
      <c r="G56" s="143"/>
      <c r="H56" s="210" t="s">
        <v>1</v>
      </c>
      <c r="I56" s="9"/>
      <c r="J56" s="9"/>
      <c r="K56" s="100" t="s">
        <v>222</v>
      </c>
      <c r="L56" s="9"/>
      <c r="M56" s="9"/>
      <c r="N56" s="9"/>
      <c r="O56" s="9"/>
      <c r="P56" s="9"/>
      <c r="Q56" s="9"/>
      <c r="R56" s="9"/>
      <c r="S56" s="9"/>
    </row>
    <row r="57" spans="2:19" ht="15" customHeight="1" x14ac:dyDescent="0.25">
      <c r="B57" s="210"/>
      <c r="C57" s="210"/>
      <c r="D57" s="211"/>
      <c r="E57" s="19"/>
      <c r="F57" s="210"/>
      <c r="G57" s="143"/>
      <c r="H57" s="210"/>
      <c r="I57" s="9"/>
      <c r="J57" s="9"/>
      <c r="R57" s="9"/>
      <c r="S57" s="9"/>
    </row>
    <row r="58" spans="2:19" x14ac:dyDescent="0.25">
      <c r="B58" s="110" t="s">
        <v>4</v>
      </c>
      <c r="C58" s="110"/>
      <c r="D58" s="13">
        <v>8</v>
      </c>
      <c r="E58" s="13"/>
      <c r="F58" s="13">
        <v>4</v>
      </c>
      <c r="G58" s="13"/>
      <c r="H58" s="128">
        <f t="shared" ref="H58:H83" si="1">D58+F58</f>
        <v>12</v>
      </c>
      <c r="I58" s="9"/>
      <c r="J58" s="9"/>
      <c r="K58" s="207" t="s">
        <v>136</v>
      </c>
      <c r="L58" s="207"/>
      <c r="M58" s="207"/>
      <c r="N58" s="207"/>
      <c r="O58" s="207"/>
      <c r="R58" s="9"/>
      <c r="S58" s="9"/>
    </row>
    <row r="59" spans="2:19" ht="15.75" thickBot="1" x14ac:dyDescent="0.3">
      <c r="B59" s="109" t="s">
        <v>5</v>
      </c>
      <c r="C59" s="109"/>
      <c r="D59" s="106">
        <v>40</v>
      </c>
      <c r="E59" s="106"/>
      <c r="F59" s="106">
        <v>1</v>
      </c>
      <c r="G59" s="106"/>
      <c r="H59" s="127">
        <f t="shared" si="1"/>
        <v>41</v>
      </c>
      <c r="I59" s="9"/>
      <c r="J59" s="9"/>
      <c r="K59" s="204" t="s">
        <v>51</v>
      </c>
      <c r="L59" s="204"/>
      <c r="M59" s="209" t="s">
        <v>25</v>
      </c>
      <c r="N59" s="209"/>
      <c r="O59" s="209"/>
      <c r="P59" s="9"/>
      <c r="Q59" s="9"/>
      <c r="R59" s="9"/>
      <c r="S59" s="9"/>
    </row>
    <row r="60" spans="2:19" x14ac:dyDescent="0.25">
      <c r="B60" s="109" t="s">
        <v>6</v>
      </c>
      <c r="C60" s="109"/>
      <c r="D60" s="106">
        <v>9</v>
      </c>
      <c r="E60" s="106"/>
      <c r="F60" s="106">
        <v>2</v>
      </c>
      <c r="G60" s="106"/>
      <c r="H60" s="127">
        <f t="shared" si="1"/>
        <v>11</v>
      </c>
      <c r="I60" s="9"/>
      <c r="J60" s="9"/>
      <c r="K60" s="204"/>
      <c r="L60" s="204"/>
      <c r="M60" s="161" t="s">
        <v>35</v>
      </c>
      <c r="N60" s="161"/>
      <c r="O60" s="161" t="s">
        <v>0</v>
      </c>
      <c r="P60" s="30"/>
      <c r="Q60" s="30"/>
      <c r="R60" s="9"/>
      <c r="S60" s="9"/>
    </row>
    <row r="61" spans="2:19" ht="15" customHeight="1" x14ac:dyDescent="0.25">
      <c r="B61" s="125" t="s">
        <v>7</v>
      </c>
      <c r="C61" s="125"/>
      <c r="D61" s="129">
        <v>75</v>
      </c>
      <c r="E61" s="129"/>
      <c r="F61" s="129">
        <v>8</v>
      </c>
      <c r="G61" s="126"/>
      <c r="H61" s="126">
        <f t="shared" si="1"/>
        <v>83</v>
      </c>
      <c r="I61" s="9"/>
      <c r="J61" s="9"/>
      <c r="K61" s="110" t="s">
        <v>52</v>
      </c>
      <c r="L61" s="13"/>
      <c r="M61" s="111">
        <v>27</v>
      </c>
      <c r="N61" s="111"/>
      <c r="O61" s="112">
        <f t="shared" ref="O61:O69" si="2">M61/$M$70</f>
        <v>0.22689075630252101</v>
      </c>
      <c r="P61" s="30"/>
      <c r="Q61" s="30"/>
      <c r="R61" s="30"/>
      <c r="S61" s="9"/>
    </row>
    <row r="62" spans="2:19" ht="15" customHeight="1" x14ac:dyDescent="0.25">
      <c r="B62" s="125" t="s">
        <v>8</v>
      </c>
      <c r="C62" s="125"/>
      <c r="D62" s="129">
        <v>51</v>
      </c>
      <c r="E62" s="129"/>
      <c r="F62" s="129">
        <v>3</v>
      </c>
      <c r="G62" s="126"/>
      <c r="H62" s="126">
        <f t="shared" si="1"/>
        <v>54</v>
      </c>
      <c r="I62" s="9"/>
      <c r="J62" s="9"/>
      <c r="K62" s="110" t="s">
        <v>113</v>
      </c>
      <c r="L62" s="13"/>
      <c r="M62" s="111">
        <v>1</v>
      </c>
      <c r="N62" s="111"/>
      <c r="O62" s="112">
        <f t="shared" si="2"/>
        <v>8.4033613445378148E-3</v>
      </c>
      <c r="P62" s="9"/>
    </row>
    <row r="63" spans="2:19" x14ac:dyDescent="0.25">
      <c r="B63" s="109" t="s">
        <v>9</v>
      </c>
      <c r="C63" s="109"/>
      <c r="D63" s="106">
        <v>24</v>
      </c>
      <c r="E63" s="106"/>
      <c r="F63" s="106">
        <v>2</v>
      </c>
      <c r="G63" s="106"/>
      <c r="H63" s="127">
        <f t="shared" si="1"/>
        <v>26</v>
      </c>
      <c r="I63" s="9"/>
      <c r="J63" s="9"/>
      <c r="K63" s="110" t="s">
        <v>53</v>
      </c>
      <c r="L63" s="13"/>
      <c r="M63" s="111">
        <v>45</v>
      </c>
      <c r="N63" s="111"/>
      <c r="O63" s="112">
        <f t="shared" si="2"/>
        <v>0.37815126050420167</v>
      </c>
      <c r="P63" s="9"/>
    </row>
    <row r="64" spans="2:19" x14ac:dyDescent="0.25">
      <c r="B64" s="109" t="s">
        <v>37</v>
      </c>
      <c r="C64" s="109"/>
      <c r="D64" s="106">
        <v>26</v>
      </c>
      <c r="E64" s="106"/>
      <c r="F64" s="106">
        <v>2</v>
      </c>
      <c r="G64" s="106"/>
      <c r="H64" s="127">
        <f t="shared" si="1"/>
        <v>28</v>
      </c>
      <c r="I64" s="9"/>
      <c r="J64" s="9"/>
      <c r="K64" s="110" t="s">
        <v>114</v>
      </c>
      <c r="L64" s="13"/>
      <c r="M64" s="111">
        <v>1</v>
      </c>
      <c r="N64" s="111"/>
      <c r="O64" s="112">
        <f t="shared" si="2"/>
        <v>8.4033613445378148E-3</v>
      </c>
      <c r="P64" s="9"/>
    </row>
    <row r="65" spans="2:16" x14ac:dyDescent="0.25">
      <c r="B65" s="125" t="s">
        <v>10</v>
      </c>
      <c r="C65" s="125"/>
      <c r="D65" s="129">
        <v>44</v>
      </c>
      <c r="E65" s="129"/>
      <c r="F65" s="129">
        <v>12</v>
      </c>
      <c r="G65" s="126"/>
      <c r="H65" s="126">
        <f t="shared" si="1"/>
        <v>56</v>
      </c>
      <c r="I65" s="9"/>
      <c r="J65" s="9"/>
      <c r="K65" s="110" t="s">
        <v>223</v>
      </c>
      <c r="L65" s="13"/>
      <c r="M65" s="111">
        <v>13</v>
      </c>
      <c r="N65" s="111"/>
      <c r="O65" s="112">
        <f t="shared" si="2"/>
        <v>0.1092436974789916</v>
      </c>
      <c r="P65" s="9"/>
    </row>
    <row r="66" spans="2:16" ht="15.75" customHeight="1" x14ac:dyDescent="0.25">
      <c r="B66" s="109" t="s">
        <v>11</v>
      </c>
      <c r="C66" s="109"/>
      <c r="D66" s="106">
        <v>13</v>
      </c>
      <c r="E66" s="106"/>
      <c r="F66" s="106">
        <v>2</v>
      </c>
      <c r="G66" s="106"/>
      <c r="H66" s="127">
        <f t="shared" si="1"/>
        <v>15</v>
      </c>
      <c r="I66" s="9"/>
      <c r="J66" s="9"/>
      <c r="K66" s="113" t="s">
        <v>137</v>
      </c>
      <c r="L66" s="114"/>
      <c r="M66" s="115">
        <v>1</v>
      </c>
      <c r="N66" s="114"/>
      <c r="O66" s="116">
        <f t="shared" si="2"/>
        <v>8.4033613445378148E-3</v>
      </c>
      <c r="P66" s="9"/>
    </row>
    <row r="67" spans="2:16" x14ac:dyDescent="0.25">
      <c r="B67" s="109" t="s">
        <v>156</v>
      </c>
      <c r="C67" s="109"/>
      <c r="D67" s="106">
        <v>29</v>
      </c>
      <c r="E67" s="106"/>
      <c r="F67" s="106">
        <v>10</v>
      </c>
      <c r="G67" s="106"/>
      <c r="H67" s="127">
        <f t="shared" si="1"/>
        <v>39</v>
      </c>
      <c r="I67" s="9"/>
      <c r="J67" s="9"/>
      <c r="K67" s="110" t="s">
        <v>115</v>
      </c>
      <c r="L67" s="13"/>
      <c r="M67" s="111">
        <v>12</v>
      </c>
      <c r="N67" s="111"/>
      <c r="O67" s="112">
        <f t="shared" si="2"/>
        <v>0.10084033613445378</v>
      </c>
      <c r="P67" s="9"/>
    </row>
    <row r="68" spans="2:16" ht="15" customHeight="1" x14ac:dyDescent="0.25">
      <c r="B68" s="109" t="s">
        <v>12</v>
      </c>
      <c r="C68" s="109"/>
      <c r="D68" s="106">
        <v>19</v>
      </c>
      <c r="E68" s="106"/>
      <c r="F68" s="106">
        <v>3</v>
      </c>
      <c r="G68" s="106"/>
      <c r="H68" s="127">
        <f t="shared" si="1"/>
        <v>22</v>
      </c>
      <c r="I68" s="9"/>
      <c r="J68" s="9"/>
      <c r="K68" s="110" t="s">
        <v>99</v>
      </c>
      <c r="L68" s="13"/>
      <c r="M68" s="111">
        <v>14</v>
      </c>
      <c r="N68" s="111"/>
      <c r="O68" s="112">
        <f t="shared" si="2"/>
        <v>0.11764705882352941</v>
      </c>
      <c r="P68" s="9"/>
    </row>
    <row r="69" spans="2:16" ht="15" customHeight="1" thickBot="1" x14ac:dyDescent="0.3">
      <c r="B69" s="125" t="s">
        <v>38</v>
      </c>
      <c r="C69" s="125"/>
      <c r="D69" s="129">
        <v>58</v>
      </c>
      <c r="E69" s="129"/>
      <c r="F69" s="129">
        <v>5</v>
      </c>
      <c r="G69" s="126"/>
      <c r="H69" s="126">
        <f t="shared" si="1"/>
        <v>63</v>
      </c>
      <c r="I69" s="9"/>
      <c r="J69" s="9"/>
      <c r="K69" s="110" t="s">
        <v>54</v>
      </c>
      <c r="L69" s="13"/>
      <c r="M69" s="111">
        <v>5</v>
      </c>
      <c r="N69" s="111"/>
      <c r="O69" s="112">
        <f t="shared" si="2"/>
        <v>4.2016806722689079E-2</v>
      </c>
      <c r="P69" s="9"/>
    </row>
    <row r="70" spans="2:16" ht="15" customHeight="1" x14ac:dyDescent="0.25">
      <c r="B70" s="109" t="s">
        <v>13</v>
      </c>
      <c r="C70" s="109"/>
      <c r="D70" s="106">
        <v>38</v>
      </c>
      <c r="E70" s="106"/>
      <c r="F70" s="106">
        <v>10</v>
      </c>
      <c r="G70" s="106"/>
      <c r="H70" s="127">
        <f t="shared" si="1"/>
        <v>48</v>
      </c>
      <c r="I70" s="10"/>
      <c r="J70" s="9"/>
      <c r="K70" s="136" t="s">
        <v>1</v>
      </c>
      <c r="L70" s="136"/>
      <c r="M70" s="20">
        <f>SUM(M61:M69)</f>
        <v>119</v>
      </c>
      <c r="N70" s="20"/>
      <c r="O70" s="22">
        <f>SUM(O61:O69)</f>
        <v>1</v>
      </c>
      <c r="P70" s="9"/>
    </row>
    <row r="71" spans="2:16" ht="15" customHeight="1" x14ac:dyDescent="0.25">
      <c r="B71" s="109" t="s">
        <v>14</v>
      </c>
      <c r="C71" s="109"/>
      <c r="D71" s="106">
        <v>29</v>
      </c>
      <c r="E71" s="106"/>
      <c r="F71" s="106">
        <v>2</v>
      </c>
      <c r="G71" s="106"/>
      <c r="H71" s="127">
        <f t="shared" si="1"/>
        <v>31</v>
      </c>
      <c r="I71" s="21"/>
      <c r="J71" s="9"/>
    </row>
    <row r="72" spans="2:16" ht="14.25" customHeight="1" x14ac:dyDescent="0.25">
      <c r="B72" s="125" t="s">
        <v>44</v>
      </c>
      <c r="C72" s="125"/>
      <c r="D72" s="129">
        <v>320</v>
      </c>
      <c r="E72" s="129"/>
      <c r="F72" s="129">
        <v>27</v>
      </c>
      <c r="G72" s="126"/>
      <c r="H72" s="126">
        <f t="shared" si="1"/>
        <v>347</v>
      </c>
      <c r="I72" s="10"/>
      <c r="J72" s="9"/>
      <c r="K72" s="207" t="s">
        <v>125</v>
      </c>
      <c r="L72" s="207"/>
      <c r="M72" s="207"/>
      <c r="N72" s="207"/>
      <c r="O72" s="207"/>
      <c r="P72" s="9"/>
    </row>
    <row r="73" spans="2:16" ht="15.75" thickBot="1" x14ac:dyDescent="0.3">
      <c r="B73" s="109" t="s">
        <v>45</v>
      </c>
      <c r="C73" s="109"/>
      <c r="D73" s="106">
        <v>36</v>
      </c>
      <c r="E73" s="106"/>
      <c r="F73" s="106">
        <v>7</v>
      </c>
      <c r="G73" s="106"/>
      <c r="H73" s="127">
        <f t="shared" si="1"/>
        <v>43</v>
      </c>
      <c r="J73" s="142"/>
      <c r="K73" s="204" t="s">
        <v>55</v>
      </c>
      <c r="L73" s="204"/>
      <c r="M73" s="205" t="s">
        <v>25</v>
      </c>
      <c r="N73" s="205"/>
      <c r="O73" s="205"/>
      <c r="P73" s="9"/>
    </row>
    <row r="74" spans="2:16" ht="15" customHeight="1" x14ac:dyDescent="0.25">
      <c r="B74" s="109" t="s">
        <v>15</v>
      </c>
      <c r="C74" s="109"/>
      <c r="D74" s="106">
        <v>12</v>
      </c>
      <c r="E74" s="106"/>
      <c r="F74" s="106">
        <v>2</v>
      </c>
      <c r="G74" s="106"/>
      <c r="H74" s="127">
        <f t="shared" si="1"/>
        <v>14</v>
      </c>
      <c r="I74" s="28"/>
      <c r="J74" s="23"/>
      <c r="K74" s="204"/>
      <c r="L74" s="204"/>
      <c r="M74" s="206" t="s">
        <v>35</v>
      </c>
      <c r="N74" s="206"/>
      <c r="O74" s="94" t="s">
        <v>0</v>
      </c>
    </row>
    <row r="75" spans="2:16" ht="14.25" customHeight="1" x14ac:dyDescent="0.25">
      <c r="B75" s="109" t="s">
        <v>16</v>
      </c>
      <c r="C75" s="109"/>
      <c r="D75" s="106">
        <v>9</v>
      </c>
      <c r="E75" s="106"/>
      <c r="F75" s="106">
        <v>4</v>
      </c>
      <c r="G75" s="106"/>
      <c r="H75" s="127">
        <f t="shared" si="1"/>
        <v>13</v>
      </c>
      <c r="K75" s="110" t="s">
        <v>138</v>
      </c>
      <c r="L75" s="13"/>
      <c r="M75" s="111">
        <v>8</v>
      </c>
      <c r="N75" s="111"/>
      <c r="O75" s="112">
        <f t="shared" ref="O75:O83" si="3">M75/$M$84</f>
        <v>6.7226890756302518E-2</v>
      </c>
      <c r="P75" s="9"/>
    </row>
    <row r="76" spans="2:16" ht="14.25" customHeight="1" x14ac:dyDescent="0.25">
      <c r="B76" s="109" t="s">
        <v>39</v>
      </c>
      <c r="C76" s="109"/>
      <c r="D76" s="106">
        <v>8</v>
      </c>
      <c r="E76" s="106"/>
      <c r="F76" s="106">
        <v>0</v>
      </c>
      <c r="G76" s="106"/>
      <c r="H76" s="127">
        <f t="shared" si="1"/>
        <v>8</v>
      </c>
      <c r="K76" s="110" t="s">
        <v>56</v>
      </c>
      <c r="L76" s="13"/>
      <c r="M76" s="111">
        <v>19</v>
      </c>
      <c r="N76" s="111"/>
      <c r="O76" s="112">
        <f t="shared" si="3"/>
        <v>0.15966386554621848</v>
      </c>
      <c r="P76" s="9"/>
    </row>
    <row r="77" spans="2:16" ht="14.25" customHeight="1" x14ac:dyDescent="0.25">
      <c r="B77" s="109" t="s">
        <v>17</v>
      </c>
      <c r="C77" s="109"/>
      <c r="D77" s="106">
        <v>15</v>
      </c>
      <c r="E77" s="106"/>
      <c r="F77" s="106">
        <v>0</v>
      </c>
      <c r="G77" s="106"/>
      <c r="H77" s="127">
        <f t="shared" si="1"/>
        <v>15</v>
      </c>
      <c r="K77" s="110" t="s">
        <v>57</v>
      </c>
      <c r="L77" s="13"/>
      <c r="M77" s="111">
        <v>7</v>
      </c>
      <c r="N77" s="111"/>
      <c r="O77" s="112">
        <f t="shared" si="3"/>
        <v>5.8823529411764705E-2</v>
      </c>
      <c r="P77" s="9"/>
    </row>
    <row r="78" spans="2:16" ht="14.25" customHeight="1" x14ac:dyDescent="0.25">
      <c r="B78" s="109" t="s">
        <v>18</v>
      </c>
      <c r="C78" s="109"/>
      <c r="D78" s="106">
        <v>28</v>
      </c>
      <c r="E78" s="106"/>
      <c r="F78" s="106">
        <v>3</v>
      </c>
      <c r="G78" s="106"/>
      <c r="H78" s="127">
        <f t="shared" si="1"/>
        <v>31</v>
      </c>
      <c r="K78" s="110" t="s">
        <v>224</v>
      </c>
      <c r="L78" s="13"/>
      <c r="M78" s="111">
        <v>31</v>
      </c>
      <c r="N78" s="111"/>
      <c r="O78" s="112">
        <f t="shared" si="3"/>
        <v>0.26050420168067229</v>
      </c>
      <c r="P78" s="9"/>
    </row>
    <row r="79" spans="2:16" ht="14.25" customHeight="1" x14ac:dyDescent="0.25">
      <c r="B79" s="125" t="s">
        <v>19</v>
      </c>
      <c r="C79" s="125"/>
      <c r="D79" s="129">
        <v>50</v>
      </c>
      <c r="E79" s="129"/>
      <c r="F79" s="129">
        <v>5</v>
      </c>
      <c r="G79" s="126"/>
      <c r="H79" s="126">
        <f t="shared" si="1"/>
        <v>55</v>
      </c>
      <c r="K79" s="110" t="s">
        <v>225</v>
      </c>
      <c r="L79" s="13"/>
      <c r="M79" s="111">
        <v>12</v>
      </c>
      <c r="N79" s="111"/>
      <c r="O79" s="112">
        <f t="shared" si="3"/>
        <v>0.10084033613445378</v>
      </c>
      <c r="P79" s="9"/>
    </row>
    <row r="80" spans="2:16" ht="14.25" customHeight="1" x14ac:dyDescent="0.25">
      <c r="B80" s="109" t="s">
        <v>20</v>
      </c>
      <c r="C80" s="109"/>
      <c r="D80" s="106">
        <v>16</v>
      </c>
      <c r="E80" s="106"/>
      <c r="F80" s="106">
        <v>2</v>
      </c>
      <c r="G80" s="106"/>
      <c r="H80" s="127">
        <f t="shared" si="1"/>
        <v>18</v>
      </c>
      <c r="K80" s="113" t="s">
        <v>139</v>
      </c>
      <c r="L80" s="114"/>
      <c r="M80" s="115">
        <v>2</v>
      </c>
      <c r="N80" s="114"/>
      <c r="O80" s="112">
        <f t="shared" si="3"/>
        <v>1.680672268907563E-2</v>
      </c>
      <c r="P80" s="9"/>
    </row>
    <row r="81" spans="2:19" ht="14.25" customHeight="1" x14ac:dyDescent="0.25">
      <c r="B81" s="109" t="s">
        <v>21</v>
      </c>
      <c r="C81" s="109"/>
      <c r="D81" s="106">
        <v>26</v>
      </c>
      <c r="E81" s="106"/>
      <c r="F81" s="106">
        <v>3</v>
      </c>
      <c r="G81" s="106"/>
      <c r="H81" s="127">
        <f t="shared" si="1"/>
        <v>29</v>
      </c>
      <c r="K81" s="110" t="s">
        <v>116</v>
      </c>
      <c r="L81" s="13"/>
      <c r="M81" s="111">
        <v>7</v>
      </c>
      <c r="N81" s="111"/>
      <c r="O81" s="112">
        <f t="shared" si="3"/>
        <v>5.8823529411764705E-2</v>
      </c>
      <c r="P81" s="9"/>
    </row>
    <row r="82" spans="2:19" ht="14.25" customHeight="1" x14ac:dyDescent="0.25">
      <c r="B82" s="109" t="s">
        <v>22</v>
      </c>
      <c r="C82" s="109"/>
      <c r="D82" s="106">
        <v>8</v>
      </c>
      <c r="E82" s="106"/>
      <c r="F82" s="106">
        <v>0</v>
      </c>
      <c r="G82" s="106"/>
      <c r="H82" s="127">
        <f t="shared" si="1"/>
        <v>8</v>
      </c>
      <c r="K82" s="110" t="s">
        <v>117</v>
      </c>
      <c r="L82" s="13"/>
      <c r="M82" s="111">
        <v>26</v>
      </c>
      <c r="N82" s="111"/>
      <c r="O82" s="112">
        <f t="shared" si="3"/>
        <v>0.21848739495798319</v>
      </c>
      <c r="P82" s="9"/>
    </row>
    <row r="83" spans="2:19" ht="14.25" customHeight="1" thickBot="1" x14ac:dyDescent="0.3">
      <c r="B83" s="109" t="s">
        <v>23</v>
      </c>
      <c r="C83" s="109"/>
      <c r="D83" s="106">
        <v>12</v>
      </c>
      <c r="E83" s="106"/>
      <c r="F83" s="106">
        <v>0</v>
      </c>
      <c r="G83" s="106"/>
      <c r="H83" s="127">
        <f t="shared" si="1"/>
        <v>12</v>
      </c>
      <c r="K83" s="110" t="s">
        <v>3</v>
      </c>
      <c r="L83" s="13"/>
      <c r="M83" s="111">
        <v>7</v>
      </c>
      <c r="N83" s="111"/>
      <c r="O83" s="112">
        <f t="shared" si="3"/>
        <v>5.8823529411764705E-2</v>
      </c>
      <c r="P83" s="9"/>
    </row>
    <row r="84" spans="2:19" ht="14.25" customHeight="1" x14ac:dyDescent="0.25">
      <c r="B84" s="136" t="s">
        <v>1</v>
      </c>
      <c r="C84" s="136"/>
      <c r="D84" s="20">
        <f>SUM(D58:D83)</f>
        <v>1003</v>
      </c>
      <c r="E84" s="20">
        <f>SUM(E58:E83)</f>
        <v>0</v>
      </c>
      <c r="F84" s="20">
        <f>SUM(F58:F83)</f>
        <v>119</v>
      </c>
      <c r="G84" s="20"/>
      <c r="H84" s="20">
        <f>SUM(H58:H83)</f>
        <v>1122</v>
      </c>
      <c r="K84" s="136" t="s">
        <v>1</v>
      </c>
      <c r="L84" s="136"/>
      <c r="M84" s="20">
        <f>SUM(M75:M83)</f>
        <v>119</v>
      </c>
      <c r="N84" s="20"/>
      <c r="O84" s="22">
        <f>SUM(O75:O83)</f>
        <v>1</v>
      </c>
      <c r="P84" s="9"/>
    </row>
    <row r="85" spans="2:19" ht="12.75" customHeight="1" x14ac:dyDescent="0.25">
      <c r="B85" s="95" t="s">
        <v>226</v>
      </c>
      <c r="C85" s="9"/>
      <c r="D85" s="9"/>
      <c r="E85" s="9"/>
      <c r="F85" s="93"/>
      <c r="G85" s="93"/>
      <c r="H85" s="93"/>
      <c r="P85" s="9"/>
    </row>
    <row r="86" spans="2:19" ht="7.5" customHeight="1" x14ac:dyDescent="0.25">
      <c r="B86" s="16"/>
      <c r="C86" s="9"/>
      <c r="D86" s="9"/>
      <c r="E86" s="9"/>
      <c r="F86" s="93"/>
      <c r="G86" s="93"/>
      <c r="H86" s="93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</row>
    <row r="87" spans="2:19" ht="7.5" customHeight="1" x14ac:dyDescent="0.25">
      <c r="B87" s="9"/>
      <c r="C87" s="9"/>
      <c r="D87" s="9"/>
      <c r="E87" s="9"/>
      <c r="F87" s="93"/>
      <c r="G87" s="93"/>
      <c r="H87" s="93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</row>
    <row r="88" spans="2:19" x14ac:dyDescent="0.25">
      <c r="B88" s="1" t="s">
        <v>58</v>
      </c>
      <c r="C88" s="25"/>
      <c r="D88" s="25"/>
      <c r="E88" s="25"/>
      <c r="F88" s="26"/>
      <c r="G88" s="26"/>
      <c r="H88" s="26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</row>
    <row r="89" spans="2:19" ht="15" customHeight="1" x14ac:dyDescent="0.25">
      <c r="B89" s="217" t="s">
        <v>140</v>
      </c>
      <c r="C89" s="217"/>
      <c r="D89" s="217"/>
      <c r="E89" s="141"/>
      <c r="F89" s="27"/>
      <c r="G89" s="27"/>
      <c r="H89" s="27"/>
      <c r="I89" s="28"/>
      <c r="J89" s="28"/>
      <c r="K89" s="9"/>
      <c r="L89" s="9"/>
      <c r="M89" s="217" t="s">
        <v>147</v>
      </c>
      <c r="N89" s="217"/>
      <c r="O89" s="217"/>
      <c r="P89" s="217"/>
      <c r="Q89" s="217"/>
      <c r="R89" s="217"/>
      <c r="S89" s="9"/>
    </row>
    <row r="90" spans="2:19" ht="15" customHeight="1" x14ac:dyDescent="0.25">
      <c r="B90" s="217"/>
      <c r="C90" s="217"/>
      <c r="D90" s="217"/>
      <c r="E90" s="141"/>
      <c r="F90" s="27"/>
      <c r="G90" s="27"/>
      <c r="H90" s="27"/>
      <c r="I90" s="28"/>
      <c r="J90" s="28"/>
      <c r="K90" s="9"/>
      <c r="L90" s="9"/>
      <c r="M90" s="217"/>
      <c r="N90" s="217"/>
      <c r="O90" s="217"/>
      <c r="P90" s="217"/>
      <c r="Q90" s="217"/>
      <c r="R90" s="217"/>
      <c r="S90" s="9"/>
    </row>
    <row r="91" spans="2:19" x14ac:dyDescent="0.25">
      <c r="B91" s="143" t="s">
        <v>27</v>
      </c>
      <c r="C91" s="140" t="s">
        <v>35</v>
      </c>
      <c r="D91" s="140" t="s">
        <v>0</v>
      </c>
      <c r="E91" s="145"/>
      <c r="F91" s="93"/>
      <c r="G91" s="93"/>
      <c r="H91" s="32" t="s">
        <v>59</v>
      </c>
      <c r="I91" s="9"/>
      <c r="J91" s="9"/>
      <c r="K91" s="9"/>
      <c r="L91" s="9"/>
      <c r="M91" s="92" t="s">
        <v>60</v>
      </c>
      <c r="N91" s="33"/>
      <c r="O91" s="219" t="s">
        <v>35</v>
      </c>
      <c r="P91" s="219"/>
      <c r="Q91" s="219" t="s">
        <v>0</v>
      </c>
      <c r="R91" s="219"/>
      <c r="S91" s="9"/>
    </row>
    <row r="92" spans="2:19" x14ac:dyDescent="0.25">
      <c r="B92" s="101" t="s">
        <v>141</v>
      </c>
      <c r="C92" s="93">
        <v>0</v>
      </c>
      <c r="D92" s="34">
        <f t="shared" ref="D92:D98" si="4">C92/$C$99</f>
        <v>0</v>
      </c>
      <c r="E92" s="35"/>
      <c r="F92" s="93"/>
      <c r="G92" s="93"/>
      <c r="H92" s="36">
        <f>SUM(D92:D95)</f>
        <v>9.2436974789915971E-2</v>
      </c>
      <c r="I92" s="9"/>
      <c r="J92" s="9"/>
      <c r="K92" s="9"/>
      <c r="L92" s="9"/>
      <c r="M92" s="109" t="s">
        <v>61</v>
      </c>
      <c r="N92" s="109"/>
      <c r="O92" s="208">
        <v>6</v>
      </c>
      <c r="P92" s="208"/>
      <c r="Q92" s="203">
        <f>O92/$O$95</f>
        <v>5.0420168067226892E-2</v>
      </c>
      <c r="R92" s="203"/>
      <c r="S92" s="9"/>
    </row>
    <row r="93" spans="2:19" x14ac:dyDescent="0.25">
      <c r="B93" s="101" t="s">
        <v>142</v>
      </c>
      <c r="C93" s="93">
        <v>2</v>
      </c>
      <c r="D93" s="34">
        <f t="shared" si="4"/>
        <v>1.680672268907563E-2</v>
      </c>
      <c r="E93" s="35"/>
      <c r="F93" s="93"/>
      <c r="G93" s="93"/>
      <c r="H93" s="32"/>
      <c r="I93" s="9"/>
      <c r="J93" s="9"/>
      <c r="K93" s="9"/>
      <c r="L93" s="9"/>
      <c r="M93" s="109" t="s">
        <v>62</v>
      </c>
      <c r="N93" s="109"/>
      <c r="O93" s="208">
        <v>101</v>
      </c>
      <c r="P93" s="208"/>
      <c r="Q93" s="203">
        <f>O93/$O$95</f>
        <v>0.84873949579831931</v>
      </c>
      <c r="R93" s="203"/>
      <c r="S93" s="9"/>
    </row>
    <row r="94" spans="2:19" ht="15.75" thickBot="1" x14ac:dyDescent="0.3">
      <c r="B94" s="101" t="s">
        <v>143</v>
      </c>
      <c r="C94" s="93">
        <v>2</v>
      </c>
      <c r="D94" s="34">
        <f t="shared" si="4"/>
        <v>1.680672268907563E-2</v>
      </c>
      <c r="E94" s="35"/>
      <c r="F94" s="93"/>
      <c r="G94" s="93"/>
      <c r="H94" s="32" t="s">
        <v>63</v>
      </c>
      <c r="I94" s="9"/>
      <c r="J94" s="9"/>
      <c r="K94" s="9"/>
      <c r="L94" s="9"/>
      <c r="M94" s="109" t="s">
        <v>112</v>
      </c>
      <c r="N94" s="109"/>
      <c r="O94" s="208">
        <v>12</v>
      </c>
      <c r="P94" s="208"/>
      <c r="Q94" s="203">
        <f>O94/$O$95</f>
        <v>0.10084033613445378</v>
      </c>
      <c r="R94" s="203"/>
      <c r="S94" s="9"/>
    </row>
    <row r="95" spans="2:19" x14ac:dyDescent="0.25">
      <c r="B95" s="101" t="s">
        <v>144</v>
      </c>
      <c r="C95" s="93">
        <v>7</v>
      </c>
      <c r="D95" s="34">
        <f t="shared" si="4"/>
        <v>5.8823529411764705E-2</v>
      </c>
      <c r="E95" s="35"/>
      <c r="F95" s="93"/>
      <c r="G95" s="93"/>
      <c r="H95" s="36">
        <f>SUM(D96:D97)</f>
        <v>0.89075630252100846</v>
      </c>
      <c r="I95" s="9"/>
      <c r="J95" s="9"/>
      <c r="K95" s="9"/>
      <c r="L95" s="9"/>
      <c r="M95" s="136" t="s">
        <v>1</v>
      </c>
      <c r="N95" s="38"/>
      <c r="O95" s="220">
        <f>SUM(O92:P94)</f>
        <v>119</v>
      </c>
      <c r="P95" s="220"/>
      <c r="Q95" s="221">
        <f>SUM(Q92:R94)</f>
        <v>1</v>
      </c>
      <c r="R95" s="221"/>
      <c r="S95" s="9"/>
    </row>
    <row r="96" spans="2:19" x14ac:dyDescent="0.25">
      <c r="B96" s="101" t="s">
        <v>145</v>
      </c>
      <c r="C96" s="93">
        <v>53</v>
      </c>
      <c r="D96" s="34">
        <f t="shared" si="4"/>
        <v>0.44537815126050423</v>
      </c>
      <c r="E96" s="35"/>
      <c r="F96" s="93"/>
      <c r="G96" s="93"/>
      <c r="H96" s="32"/>
      <c r="I96" s="9"/>
      <c r="J96" s="9"/>
      <c r="K96" s="9"/>
      <c r="L96" s="9"/>
      <c r="M96" s="39"/>
      <c r="N96" s="9"/>
      <c r="O96" s="9"/>
      <c r="P96" s="9"/>
      <c r="Q96" s="9"/>
      <c r="R96" s="9"/>
      <c r="S96" s="9"/>
    </row>
    <row r="97" spans="2:21" x14ac:dyDescent="0.25">
      <c r="B97" s="101" t="s">
        <v>146</v>
      </c>
      <c r="C97" s="93">
        <v>53</v>
      </c>
      <c r="D97" s="34">
        <f t="shared" si="4"/>
        <v>0.44537815126050423</v>
      </c>
      <c r="E97" s="35"/>
      <c r="F97" s="93"/>
      <c r="G97" s="93"/>
      <c r="H97" s="32"/>
      <c r="I97" s="9"/>
      <c r="J97" s="9"/>
      <c r="K97" s="9"/>
      <c r="L97" s="9"/>
      <c r="M97" s="29" t="s">
        <v>148</v>
      </c>
      <c r="N97" s="30"/>
      <c r="O97" s="30"/>
      <c r="P97" s="9"/>
      <c r="Q97" s="9"/>
      <c r="R97" s="9"/>
      <c r="S97" s="9"/>
    </row>
    <row r="98" spans="2:21" ht="15.75" thickBot="1" x14ac:dyDescent="0.3">
      <c r="B98" s="101" t="s">
        <v>67</v>
      </c>
      <c r="C98" s="93">
        <v>2</v>
      </c>
      <c r="D98" s="34">
        <f t="shared" si="4"/>
        <v>1.680672268907563E-2</v>
      </c>
      <c r="E98" s="35"/>
      <c r="F98" s="93"/>
      <c r="G98" s="93"/>
      <c r="H98" s="32" t="s">
        <v>68</v>
      </c>
      <c r="I98" s="9"/>
      <c r="J98" s="9"/>
      <c r="K98" s="9"/>
      <c r="L98" s="9"/>
      <c r="M98" s="92" t="s">
        <v>69</v>
      </c>
      <c r="N98" s="33"/>
      <c r="O98" s="219" t="s">
        <v>35</v>
      </c>
      <c r="P98" s="219"/>
      <c r="Q98" s="219" t="s">
        <v>0</v>
      </c>
      <c r="R98" s="219"/>
      <c r="S98" s="9"/>
    </row>
    <row r="99" spans="2:21" x14ac:dyDescent="0.25">
      <c r="B99" s="136" t="s">
        <v>1</v>
      </c>
      <c r="C99" s="136">
        <f>SUM(C92:C98)</f>
        <v>119</v>
      </c>
      <c r="D99" s="138">
        <f>SUM(D92:D98)</f>
        <v>1</v>
      </c>
      <c r="E99" s="40"/>
      <c r="F99" s="93"/>
      <c r="G99" s="93"/>
      <c r="H99" s="36">
        <f>D98</f>
        <v>1.680672268907563E-2</v>
      </c>
      <c r="I99" s="9"/>
      <c r="J99" s="9"/>
      <c r="K99" s="9"/>
      <c r="L99" s="9"/>
      <c r="M99" s="109" t="s">
        <v>70</v>
      </c>
      <c r="N99" s="109"/>
      <c r="O99" s="208">
        <v>43</v>
      </c>
      <c r="P99" s="208"/>
      <c r="Q99" s="203">
        <f>O99/$O$103</f>
        <v>0.36134453781512604</v>
      </c>
      <c r="R99" s="203"/>
      <c r="S99" s="9"/>
    </row>
    <row r="100" spans="2:21" x14ac:dyDescent="0.25">
      <c r="B100" s="9"/>
      <c r="C100" s="9"/>
      <c r="D100" s="9"/>
      <c r="E100" s="9"/>
      <c r="F100" s="93"/>
      <c r="G100" s="93"/>
      <c r="H100" s="93"/>
      <c r="I100" s="9"/>
      <c r="J100" s="9"/>
      <c r="K100" s="9"/>
      <c r="L100" s="9"/>
      <c r="M100" s="109" t="s">
        <v>71</v>
      </c>
      <c r="N100" s="109"/>
      <c r="O100" s="208">
        <v>51</v>
      </c>
      <c r="P100" s="208"/>
      <c r="Q100" s="203">
        <f>O100/$O$103</f>
        <v>0.42857142857142855</v>
      </c>
      <c r="R100" s="203"/>
      <c r="S100" s="9"/>
    </row>
    <row r="101" spans="2:21" x14ac:dyDescent="0.25">
      <c r="B101" s="9"/>
      <c r="C101" s="9"/>
      <c r="D101" s="9"/>
      <c r="E101" s="9"/>
      <c r="F101" s="93"/>
      <c r="G101" s="93"/>
      <c r="H101" s="93"/>
      <c r="I101" s="9"/>
      <c r="J101" s="9"/>
      <c r="K101" s="9"/>
      <c r="L101" s="9"/>
      <c r="M101" s="109" t="s">
        <v>72</v>
      </c>
      <c r="N101" s="109"/>
      <c r="O101" s="208">
        <v>20</v>
      </c>
      <c r="P101" s="208"/>
      <c r="Q101" s="203">
        <f>O101/$O$103</f>
        <v>0.16806722689075632</v>
      </c>
      <c r="R101" s="203"/>
      <c r="S101" s="9"/>
    </row>
    <row r="102" spans="2:21" ht="15.75" thickBot="1" x14ac:dyDescent="0.3">
      <c r="C102" s="30"/>
      <c r="D102" s="30"/>
      <c r="E102" s="30"/>
      <c r="F102" s="30"/>
      <c r="G102" s="30"/>
      <c r="H102" s="30"/>
      <c r="I102" s="9"/>
      <c r="J102" s="9"/>
      <c r="K102" s="9"/>
      <c r="L102" s="9"/>
      <c r="M102" s="109" t="s">
        <v>112</v>
      </c>
      <c r="N102" s="109"/>
      <c r="O102" s="222">
        <v>5</v>
      </c>
      <c r="P102" s="222"/>
      <c r="Q102" s="203">
        <f>O102/$O$103</f>
        <v>4.2016806722689079E-2</v>
      </c>
      <c r="R102" s="203"/>
      <c r="S102" s="9"/>
    </row>
    <row r="103" spans="2:21" x14ac:dyDescent="0.25">
      <c r="B103" s="207" t="s">
        <v>149</v>
      </c>
      <c r="C103" s="207"/>
      <c r="D103" s="207"/>
      <c r="E103" s="207"/>
      <c r="F103" s="207"/>
      <c r="G103" s="207"/>
      <c r="H103" s="207"/>
      <c r="I103" s="9"/>
      <c r="J103" s="9"/>
      <c r="K103" s="9"/>
      <c r="L103" s="9"/>
      <c r="M103" s="136" t="s">
        <v>1</v>
      </c>
      <c r="N103" s="102"/>
      <c r="O103" s="220">
        <f>SUM(O99:P102)</f>
        <v>119</v>
      </c>
      <c r="P103" s="220"/>
      <c r="Q103" s="221">
        <f>SUM(Q99:R102)</f>
        <v>0.99999999999999989</v>
      </c>
      <c r="R103" s="221"/>
      <c r="S103" s="9"/>
    </row>
    <row r="104" spans="2:21" x14ac:dyDescent="0.25">
      <c r="B104" s="210" t="s">
        <v>73</v>
      </c>
      <c r="C104" s="210"/>
      <c r="D104" s="210"/>
      <c r="E104" s="143"/>
      <c r="F104" s="140" t="s">
        <v>35</v>
      </c>
      <c r="G104" s="224" t="s">
        <v>0</v>
      </c>
      <c r="H104" s="224"/>
      <c r="I104" s="225"/>
      <c r="J104" s="225"/>
      <c r="K104" s="225"/>
      <c r="L104" s="9"/>
      <c r="M104" s="39"/>
      <c r="N104" s="9"/>
      <c r="O104" s="9"/>
      <c r="P104" s="9"/>
      <c r="Q104" s="9"/>
      <c r="R104" s="9"/>
      <c r="S104" s="9"/>
      <c r="U104" s="251"/>
    </row>
    <row r="105" spans="2:21" x14ac:dyDescent="0.25">
      <c r="B105" s="41" t="s">
        <v>74</v>
      </c>
      <c r="C105" s="41"/>
      <c r="D105" s="41"/>
      <c r="E105" s="41"/>
      <c r="F105" s="42">
        <v>8</v>
      </c>
      <c r="G105" s="43"/>
      <c r="H105" s="44">
        <f t="shared" ref="H105:H127" si="5">F105/$F$128</f>
        <v>6.7226890756302518E-2</v>
      </c>
      <c r="I105" s="10"/>
      <c r="J105" s="10"/>
      <c r="K105" s="10"/>
      <c r="L105" s="9"/>
      <c r="M105" s="9"/>
      <c r="N105" s="9"/>
      <c r="O105" s="9"/>
      <c r="P105" s="9"/>
      <c r="Q105" s="9"/>
      <c r="R105" s="9"/>
      <c r="S105" s="9"/>
      <c r="U105" s="251"/>
    </row>
    <row r="106" spans="2:21" x14ac:dyDescent="0.25">
      <c r="B106" s="41" t="s">
        <v>75</v>
      </c>
      <c r="C106" s="41"/>
      <c r="D106" s="41"/>
      <c r="E106" s="41"/>
      <c r="F106" s="42">
        <v>33</v>
      </c>
      <c r="G106" s="43"/>
      <c r="H106" s="44">
        <f t="shared" si="5"/>
        <v>0.27731092436974791</v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U106" s="251"/>
    </row>
    <row r="107" spans="2:21" x14ac:dyDescent="0.25">
      <c r="B107" s="41" t="s">
        <v>76</v>
      </c>
      <c r="C107" s="41"/>
      <c r="D107" s="41"/>
      <c r="E107" s="41"/>
      <c r="F107" s="42">
        <v>14</v>
      </c>
      <c r="G107" s="43"/>
      <c r="H107" s="44">
        <f t="shared" si="5"/>
        <v>0.11764705882352941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U107" s="251"/>
    </row>
    <row r="108" spans="2:21" x14ac:dyDescent="0.25">
      <c r="B108" s="41" t="s">
        <v>77</v>
      </c>
      <c r="C108" s="41"/>
      <c r="D108" s="41"/>
      <c r="E108" s="41"/>
      <c r="F108" s="42">
        <v>9</v>
      </c>
      <c r="G108" s="43"/>
      <c r="H108" s="44">
        <f t="shared" si="5"/>
        <v>7.5630252100840331E-2</v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U108" s="251"/>
    </row>
    <row r="109" spans="2:21" x14ac:dyDescent="0.25">
      <c r="B109" s="45" t="s">
        <v>78</v>
      </c>
      <c r="C109" s="45"/>
      <c r="D109" s="45"/>
      <c r="E109" s="45"/>
      <c r="F109" s="46">
        <v>3</v>
      </c>
      <c r="G109" s="47"/>
      <c r="H109" s="48">
        <f t="shared" si="5"/>
        <v>2.5210084033613446E-2</v>
      </c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U109" s="251"/>
    </row>
    <row r="110" spans="2:21" x14ac:dyDescent="0.25">
      <c r="B110" s="45" t="s">
        <v>79</v>
      </c>
      <c r="C110" s="45"/>
      <c r="D110" s="45"/>
      <c r="E110" s="45"/>
      <c r="F110" s="46">
        <v>17</v>
      </c>
      <c r="G110" s="47"/>
      <c r="H110" s="48">
        <f t="shared" si="5"/>
        <v>0.14285714285714285</v>
      </c>
      <c r="I110" s="9"/>
      <c r="J110" s="9"/>
      <c r="K110" s="103"/>
      <c r="L110" s="9"/>
      <c r="M110" s="9"/>
      <c r="N110" s="9"/>
      <c r="O110" s="9"/>
      <c r="P110" s="9"/>
      <c r="Q110" s="9"/>
      <c r="R110" s="9"/>
      <c r="S110" s="9"/>
      <c r="U110" s="251"/>
    </row>
    <row r="111" spans="2:21" x14ac:dyDescent="0.25">
      <c r="B111" s="49" t="s">
        <v>80</v>
      </c>
      <c r="C111" s="49"/>
      <c r="D111" s="49"/>
      <c r="E111" s="49"/>
      <c r="F111" s="46">
        <v>2</v>
      </c>
      <c r="G111" s="47"/>
      <c r="H111" s="48">
        <f t="shared" si="5"/>
        <v>1.680672268907563E-2</v>
      </c>
      <c r="I111" s="9"/>
      <c r="J111" s="9"/>
      <c r="K111" s="103"/>
      <c r="L111" s="9"/>
      <c r="M111" s="9"/>
      <c r="N111" s="9"/>
      <c r="O111" s="9"/>
      <c r="P111" s="9"/>
      <c r="Q111" s="9"/>
      <c r="R111" s="9"/>
      <c r="S111" s="9"/>
      <c r="U111" s="251"/>
    </row>
    <row r="112" spans="2:21" x14ac:dyDescent="0.25">
      <c r="B112" s="45" t="s">
        <v>81</v>
      </c>
      <c r="C112" s="45"/>
      <c r="D112" s="45"/>
      <c r="E112" s="45"/>
      <c r="F112" s="46">
        <v>0</v>
      </c>
      <c r="G112" s="47"/>
      <c r="H112" s="48">
        <f t="shared" si="5"/>
        <v>0</v>
      </c>
      <c r="I112" s="9"/>
      <c r="J112" s="9"/>
      <c r="K112" s="103"/>
      <c r="L112" s="9"/>
      <c r="M112" s="9"/>
      <c r="N112" s="9"/>
      <c r="O112" s="9"/>
      <c r="P112" s="9"/>
      <c r="Q112" s="9"/>
      <c r="R112" s="9"/>
      <c r="S112" s="9"/>
      <c r="U112" s="251"/>
    </row>
    <row r="113" spans="2:21" x14ac:dyDescent="0.25">
      <c r="B113" s="50" t="s">
        <v>82</v>
      </c>
      <c r="C113" s="50"/>
      <c r="D113" s="50"/>
      <c r="E113" s="50"/>
      <c r="F113" s="51">
        <v>0</v>
      </c>
      <c r="G113" s="52"/>
      <c r="H113" s="53">
        <f t="shared" si="5"/>
        <v>0</v>
      </c>
      <c r="I113" s="9"/>
      <c r="J113" s="9"/>
      <c r="K113" s="103"/>
      <c r="L113" s="9"/>
      <c r="M113" s="9"/>
      <c r="N113" s="9"/>
      <c r="O113" s="9"/>
      <c r="P113" s="9"/>
      <c r="Q113" s="9"/>
      <c r="R113" s="9"/>
      <c r="S113" s="9"/>
      <c r="U113" s="251"/>
    </row>
    <row r="114" spans="2:21" x14ac:dyDescent="0.25">
      <c r="B114" s="50" t="s">
        <v>83</v>
      </c>
      <c r="C114" s="50"/>
      <c r="D114" s="50"/>
      <c r="E114" s="50"/>
      <c r="F114" s="51">
        <v>1</v>
      </c>
      <c r="G114" s="52"/>
      <c r="H114" s="53">
        <f t="shared" si="5"/>
        <v>8.4033613445378148E-3</v>
      </c>
      <c r="I114" s="9"/>
      <c r="J114" s="9"/>
      <c r="K114" s="103"/>
      <c r="L114" s="9"/>
      <c r="M114" s="9"/>
      <c r="N114" s="9"/>
      <c r="O114" s="9"/>
      <c r="P114" s="9"/>
      <c r="Q114" s="9"/>
      <c r="R114" s="9"/>
      <c r="S114" s="9"/>
      <c r="U114" s="251"/>
    </row>
    <row r="115" spans="2:21" x14ac:dyDescent="0.25">
      <c r="B115" s="50" t="s">
        <v>84</v>
      </c>
      <c r="C115" s="50"/>
      <c r="D115" s="50"/>
      <c r="E115" s="50"/>
      <c r="F115" s="51">
        <v>0</v>
      </c>
      <c r="G115" s="52"/>
      <c r="H115" s="53">
        <f t="shared" si="5"/>
        <v>0</v>
      </c>
      <c r="I115" s="9"/>
      <c r="J115" s="9"/>
      <c r="K115" s="103"/>
      <c r="L115" s="9"/>
      <c r="M115" s="9"/>
      <c r="N115" s="9"/>
      <c r="O115" s="9"/>
      <c r="P115" s="9"/>
      <c r="Q115" s="9"/>
      <c r="R115" s="9"/>
      <c r="S115" s="9"/>
      <c r="U115" s="251"/>
    </row>
    <row r="116" spans="2:21" x14ac:dyDescent="0.25">
      <c r="B116" s="50" t="s">
        <v>85</v>
      </c>
      <c r="C116" s="50"/>
      <c r="D116" s="50"/>
      <c r="E116" s="50"/>
      <c r="F116" s="51">
        <v>0</v>
      </c>
      <c r="G116" s="52"/>
      <c r="H116" s="53">
        <f t="shared" si="5"/>
        <v>0</v>
      </c>
      <c r="I116" s="9"/>
      <c r="J116" s="9"/>
      <c r="K116" s="103"/>
      <c r="L116" s="9"/>
      <c r="M116" s="9"/>
      <c r="N116" s="9"/>
      <c r="O116" s="9"/>
      <c r="P116" s="9"/>
      <c r="Q116" s="9"/>
      <c r="R116" s="9"/>
      <c r="S116" s="9"/>
      <c r="U116" s="251"/>
    </row>
    <row r="117" spans="2:21" x14ac:dyDescent="0.25">
      <c r="B117" s="50" t="s">
        <v>86</v>
      </c>
      <c r="C117" s="50"/>
      <c r="D117" s="50"/>
      <c r="E117" s="50"/>
      <c r="F117" s="51">
        <v>0</v>
      </c>
      <c r="G117" s="52"/>
      <c r="H117" s="53">
        <f t="shared" si="5"/>
        <v>0</v>
      </c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U117" s="251"/>
    </row>
    <row r="118" spans="2:21" x14ac:dyDescent="0.25">
      <c r="B118" s="50" t="s">
        <v>87</v>
      </c>
      <c r="C118" s="50"/>
      <c r="D118" s="50"/>
      <c r="E118" s="50"/>
      <c r="F118" s="51">
        <v>0</v>
      </c>
      <c r="G118" s="52"/>
      <c r="H118" s="53">
        <f t="shared" si="5"/>
        <v>0</v>
      </c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U118" s="251"/>
    </row>
    <row r="119" spans="2:21" x14ac:dyDescent="0.25">
      <c r="B119" s="50" t="s">
        <v>88</v>
      </c>
      <c r="C119" s="50"/>
      <c r="D119" s="50"/>
      <c r="E119" s="50"/>
      <c r="F119" s="51">
        <v>1</v>
      </c>
      <c r="G119" s="52"/>
      <c r="H119" s="53">
        <f t="shared" si="5"/>
        <v>8.4033613445378148E-3</v>
      </c>
      <c r="I119" s="9"/>
      <c r="J119" s="9"/>
      <c r="K119" s="207" t="s">
        <v>150</v>
      </c>
      <c r="L119" s="207"/>
      <c r="M119" s="207"/>
      <c r="N119" s="28"/>
      <c r="O119" s="30"/>
      <c r="P119" s="30"/>
      <c r="Q119" s="9"/>
      <c r="R119" s="9"/>
      <c r="S119" s="9"/>
      <c r="U119" s="251"/>
    </row>
    <row r="120" spans="2:21" x14ac:dyDescent="0.25">
      <c r="B120" s="50" t="s">
        <v>89</v>
      </c>
      <c r="C120" s="50"/>
      <c r="D120" s="50"/>
      <c r="E120" s="50"/>
      <c r="F120" s="51">
        <v>0</v>
      </c>
      <c r="G120" s="52"/>
      <c r="H120" s="53">
        <f t="shared" si="5"/>
        <v>0</v>
      </c>
      <c r="I120" s="9"/>
      <c r="J120" s="9"/>
      <c r="K120" s="207"/>
      <c r="L120" s="207"/>
      <c r="M120" s="207"/>
      <c r="N120" s="28"/>
      <c r="O120" s="30"/>
      <c r="P120" s="30"/>
      <c r="Q120" s="9"/>
      <c r="R120" s="9"/>
      <c r="S120" s="9"/>
      <c r="U120" s="251"/>
    </row>
    <row r="121" spans="2:21" x14ac:dyDescent="0.25">
      <c r="B121" s="50" t="s">
        <v>90</v>
      </c>
      <c r="C121" s="50"/>
      <c r="D121" s="50"/>
      <c r="E121" s="50"/>
      <c r="F121" s="51">
        <v>0</v>
      </c>
      <c r="G121" s="52"/>
      <c r="H121" s="53">
        <f t="shared" si="5"/>
        <v>0</v>
      </c>
      <c r="I121" s="9"/>
      <c r="J121" s="9"/>
      <c r="K121" s="143" t="s">
        <v>91</v>
      </c>
      <c r="L121" s="140" t="s">
        <v>35</v>
      </c>
      <c r="M121" s="140" t="s">
        <v>0</v>
      </c>
      <c r="N121" s="54"/>
      <c r="O121" s="55"/>
      <c r="P121" s="35"/>
      <c r="Q121" s="9"/>
      <c r="R121" s="9"/>
      <c r="S121" s="9"/>
      <c r="U121" s="251"/>
    </row>
    <row r="122" spans="2:21" x14ac:dyDescent="0.25">
      <c r="B122" s="50" t="s">
        <v>36</v>
      </c>
      <c r="C122" s="50"/>
      <c r="D122" s="50"/>
      <c r="E122" s="50"/>
      <c r="F122" s="51">
        <v>4</v>
      </c>
      <c r="G122" s="52"/>
      <c r="H122" s="53">
        <f t="shared" si="5"/>
        <v>3.3613445378151259E-2</v>
      </c>
      <c r="I122" s="9"/>
      <c r="J122" s="9"/>
      <c r="K122" s="41" t="s">
        <v>92</v>
      </c>
      <c r="L122" s="42">
        <f>+F105+F106+F107+F108</f>
        <v>64</v>
      </c>
      <c r="M122" s="56">
        <f t="shared" ref="M122:M127" si="6">L122/$L$128</f>
        <v>0.53781512605042014</v>
      </c>
      <c r="N122" s="54"/>
      <c r="O122" s="55"/>
      <c r="P122" s="35"/>
      <c r="Q122" s="9"/>
      <c r="R122" s="9"/>
      <c r="S122" s="9"/>
    </row>
    <row r="123" spans="2:21" x14ac:dyDescent="0.25">
      <c r="B123" s="57" t="s">
        <v>93</v>
      </c>
      <c r="C123" s="57"/>
      <c r="D123" s="57"/>
      <c r="E123" s="57"/>
      <c r="F123" s="58">
        <v>1</v>
      </c>
      <c r="G123" s="59"/>
      <c r="H123" s="60">
        <f t="shared" si="5"/>
        <v>8.4033613445378148E-3</v>
      </c>
      <c r="I123" s="9"/>
      <c r="J123" s="9"/>
      <c r="K123" s="45" t="s">
        <v>94</v>
      </c>
      <c r="L123" s="46">
        <f>+F109+F110+F111+F112</f>
        <v>22</v>
      </c>
      <c r="M123" s="61">
        <f t="shared" si="6"/>
        <v>0.18487394957983194</v>
      </c>
      <c r="N123" s="54"/>
      <c r="O123" s="55"/>
      <c r="P123" s="35"/>
      <c r="Q123" s="9"/>
      <c r="R123" s="9"/>
      <c r="S123" s="9"/>
    </row>
    <row r="124" spans="2:21" x14ac:dyDescent="0.25">
      <c r="B124" s="57" t="s">
        <v>95</v>
      </c>
      <c r="C124" s="57"/>
      <c r="D124" s="57"/>
      <c r="E124" s="57"/>
      <c r="F124" s="58">
        <v>4</v>
      </c>
      <c r="G124" s="59"/>
      <c r="H124" s="60">
        <f t="shared" si="5"/>
        <v>3.3613445378151259E-2</v>
      </c>
      <c r="I124" s="9"/>
      <c r="J124" s="9"/>
      <c r="K124" s="50" t="s">
        <v>96</v>
      </c>
      <c r="L124" s="51">
        <f>+SUM(F113:F122)</f>
        <v>6</v>
      </c>
      <c r="M124" s="62">
        <f t="shared" si="6"/>
        <v>5.0420168067226892E-2</v>
      </c>
      <c r="N124" s="63"/>
      <c r="O124" s="10"/>
      <c r="P124" s="10"/>
      <c r="Q124" s="9"/>
      <c r="R124" s="9"/>
      <c r="S124" s="9"/>
    </row>
    <row r="125" spans="2:21" x14ac:dyDescent="0.25">
      <c r="B125" s="57" t="s">
        <v>97</v>
      </c>
      <c r="C125" s="57"/>
      <c r="D125" s="57"/>
      <c r="E125" s="57"/>
      <c r="F125" s="58">
        <v>0</v>
      </c>
      <c r="G125" s="59"/>
      <c r="H125" s="60">
        <f t="shared" si="5"/>
        <v>0</v>
      </c>
      <c r="I125" s="9"/>
      <c r="J125" s="9"/>
      <c r="K125" s="57" t="s">
        <v>98</v>
      </c>
      <c r="L125" s="58">
        <f>+F123+F124+F125</f>
        <v>5</v>
      </c>
      <c r="M125" s="64">
        <f t="shared" si="6"/>
        <v>4.2016806722689079E-2</v>
      </c>
      <c r="N125" s="63"/>
      <c r="O125" s="10"/>
      <c r="P125" s="10"/>
      <c r="Q125" s="9"/>
      <c r="R125" s="9"/>
      <c r="S125" s="9"/>
    </row>
    <row r="126" spans="2:21" x14ac:dyDescent="0.25">
      <c r="B126" s="65" t="s">
        <v>99</v>
      </c>
      <c r="C126" s="65"/>
      <c r="D126" s="65"/>
      <c r="E126" s="65"/>
      <c r="F126" s="133">
        <v>11</v>
      </c>
      <c r="G126" s="133"/>
      <c r="H126" s="132">
        <f t="shared" si="5"/>
        <v>9.2436974789915971E-2</v>
      </c>
      <c r="I126" s="9"/>
      <c r="J126" s="9"/>
      <c r="K126" s="66" t="s">
        <v>100</v>
      </c>
      <c r="L126" s="67">
        <f>F127</f>
        <v>11</v>
      </c>
      <c r="M126" s="68">
        <f t="shared" si="6"/>
        <v>9.2436974789915971E-2</v>
      </c>
      <c r="N126" s="69"/>
      <c r="O126" s="10"/>
      <c r="P126" s="10"/>
      <c r="Q126" s="9"/>
      <c r="R126" s="9"/>
      <c r="S126" s="9"/>
    </row>
    <row r="127" spans="2:21" ht="15.75" thickBot="1" x14ac:dyDescent="0.3">
      <c r="B127" s="66" t="s">
        <v>100</v>
      </c>
      <c r="C127" s="66"/>
      <c r="D127" s="66"/>
      <c r="E127" s="66"/>
      <c r="F127" s="70">
        <v>11</v>
      </c>
      <c r="G127" s="67"/>
      <c r="H127" s="71">
        <f t="shared" si="5"/>
        <v>9.2436974789915971E-2</v>
      </c>
      <c r="I127" s="9"/>
      <c r="J127" s="9"/>
      <c r="K127" s="72" t="s">
        <v>99</v>
      </c>
      <c r="L127" s="55">
        <f>+F126</f>
        <v>11</v>
      </c>
      <c r="M127" s="73">
        <f t="shared" si="6"/>
        <v>9.2436974789915971E-2</v>
      </c>
      <c r="N127" s="9"/>
      <c r="O127" s="9"/>
      <c r="P127" s="9"/>
      <c r="Q127" s="9"/>
      <c r="R127" s="9"/>
      <c r="S127" s="9"/>
    </row>
    <row r="128" spans="2:21" x14ac:dyDescent="0.25">
      <c r="B128" s="226" t="s">
        <v>1</v>
      </c>
      <c r="C128" s="226"/>
      <c r="D128" s="226"/>
      <c r="E128" s="136"/>
      <c r="F128" s="136">
        <f>SUM(F105:F127)</f>
        <v>119</v>
      </c>
      <c r="G128" s="37"/>
      <c r="H128" s="138">
        <f>SUM(H105:H127)</f>
        <v>0.99999999999999989</v>
      </c>
      <c r="I128" s="9"/>
      <c r="J128" s="9"/>
      <c r="K128" s="144" t="s">
        <v>1</v>
      </c>
      <c r="L128" s="136">
        <f>SUM(L122:L127)</f>
        <v>119</v>
      </c>
      <c r="M128" s="74">
        <f>SUM(M122:M127)</f>
        <v>1</v>
      </c>
      <c r="N128" s="9"/>
      <c r="O128" s="9"/>
      <c r="P128" s="9"/>
      <c r="Q128" s="9"/>
      <c r="R128" s="9"/>
      <c r="S128" s="9"/>
    </row>
    <row r="129" spans="2:19" ht="22.5" customHeight="1" x14ac:dyDescent="0.25"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</row>
    <row r="130" spans="2:19" x14ac:dyDescent="0.25">
      <c r="B130" s="227" t="s">
        <v>151</v>
      </c>
      <c r="C130" s="227"/>
      <c r="D130" s="227"/>
      <c r="E130" s="227"/>
      <c r="F130" s="227"/>
      <c r="G130" s="227"/>
      <c r="H130" s="227"/>
      <c r="I130" s="75"/>
      <c r="J130" s="75"/>
      <c r="K130" s="223" t="s">
        <v>227</v>
      </c>
      <c r="L130" s="223"/>
      <c r="M130" s="223"/>
      <c r="N130" s="223"/>
      <c r="O130" s="223"/>
      <c r="P130" s="104"/>
      <c r="Q130" s="104"/>
      <c r="R130" s="9"/>
      <c r="S130" s="9"/>
    </row>
    <row r="131" spans="2:19" x14ac:dyDescent="0.25">
      <c r="B131" s="227"/>
      <c r="C131" s="227"/>
      <c r="D131" s="227"/>
      <c r="E131" s="227"/>
      <c r="F131" s="227"/>
      <c r="G131" s="227"/>
      <c r="H131" s="227"/>
      <c r="I131" s="75"/>
      <c r="J131" s="75"/>
      <c r="K131" s="223"/>
      <c r="L131" s="223"/>
      <c r="M131" s="223"/>
      <c r="N131" s="223"/>
      <c r="O131" s="223"/>
      <c r="P131" s="104"/>
      <c r="Q131" s="104"/>
      <c r="R131" s="9"/>
      <c r="S131" s="9"/>
    </row>
    <row r="132" spans="2:19" ht="15.75" thickBot="1" x14ac:dyDescent="0.3">
      <c r="B132" s="210" t="s">
        <v>101</v>
      </c>
      <c r="C132" s="209" t="s">
        <v>162</v>
      </c>
      <c r="D132" s="209"/>
      <c r="E132" s="161"/>
      <c r="F132" s="209">
        <v>2017</v>
      </c>
      <c r="G132" s="209"/>
      <c r="H132" s="209"/>
      <c r="I132" s="9"/>
      <c r="J132" s="9"/>
      <c r="K132" s="210" t="s">
        <v>102</v>
      </c>
      <c r="L132" s="210"/>
      <c r="M132" s="94" t="s">
        <v>35</v>
      </c>
      <c r="N132" s="94"/>
      <c r="O132" s="94" t="s">
        <v>0</v>
      </c>
      <c r="P132" s="76"/>
      <c r="Q132" s="76"/>
      <c r="R132" s="9"/>
      <c r="S132" s="9"/>
    </row>
    <row r="133" spans="2:19" x14ac:dyDescent="0.25">
      <c r="B133" s="210"/>
      <c r="C133" s="143" t="s">
        <v>35</v>
      </c>
      <c r="D133" s="143" t="s">
        <v>0</v>
      </c>
      <c r="E133" s="143"/>
      <c r="F133" s="143" t="s">
        <v>35</v>
      </c>
      <c r="G133" s="210" t="s">
        <v>0</v>
      </c>
      <c r="H133" s="210"/>
      <c r="I133" s="9"/>
      <c r="J133" s="9"/>
      <c r="K133" s="72" t="s">
        <v>70</v>
      </c>
      <c r="L133" s="77"/>
      <c r="M133" s="78">
        <v>90</v>
      </c>
      <c r="N133" s="79"/>
      <c r="O133" s="24">
        <f t="shared" ref="O133:O138" si="7">M133/$M$139</f>
        <v>0.75630252100840334</v>
      </c>
      <c r="P133" s="76"/>
      <c r="Q133" s="76"/>
      <c r="R133" s="9"/>
      <c r="S133" s="9"/>
    </row>
    <row r="134" spans="2:19" x14ac:dyDescent="0.25">
      <c r="B134" s="72" t="s">
        <v>103</v>
      </c>
      <c r="C134" s="91">
        <f>L122+L123</f>
        <v>86</v>
      </c>
      <c r="D134" s="54">
        <f>C134/$L$128</f>
        <v>0.72268907563025209</v>
      </c>
      <c r="E134" s="54"/>
      <c r="F134" s="91">
        <v>99</v>
      </c>
      <c r="G134" s="229">
        <f>F134/$F$137</f>
        <v>0.81818181818181823</v>
      </c>
      <c r="H134" s="229"/>
      <c r="I134" s="9"/>
      <c r="J134" s="9"/>
      <c r="K134" s="72" t="s">
        <v>157</v>
      </c>
      <c r="L134" s="91"/>
      <c r="M134" s="80">
        <v>10</v>
      </c>
      <c r="N134" s="54"/>
      <c r="O134" s="24">
        <f t="shared" si="7"/>
        <v>8.4033613445378158E-2</v>
      </c>
      <c r="P134" s="81"/>
      <c r="Q134" s="81"/>
      <c r="R134" s="9"/>
      <c r="S134" s="9"/>
    </row>
    <row r="135" spans="2:19" x14ac:dyDescent="0.25">
      <c r="B135" s="72" t="s">
        <v>118</v>
      </c>
      <c r="C135" s="91">
        <f>L125+L126+L127</f>
        <v>27</v>
      </c>
      <c r="D135" s="54">
        <f>C135/$L$128</f>
        <v>0.22689075630252101</v>
      </c>
      <c r="E135" s="54"/>
      <c r="F135" s="91">
        <v>15</v>
      </c>
      <c r="G135" s="229">
        <f>F135/$F$137</f>
        <v>0.12396694214876033</v>
      </c>
      <c r="H135" s="229"/>
      <c r="I135" s="9"/>
      <c r="J135" s="9"/>
      <c r="K135" s="72" t="s">
        <v>104</v>
      </c>
      <c r="L135" s="91"/>
      <c r="M135" s="80">
        <v>8</v>
      </c>
      <c r="N135" s="54"/>
      <c r="O135" s="24">
        <f t="shared" si="7"/>
        <v>6.7226890756302518E-2</v>
      </c>
      <c r="P135" s="81"/>
      <c r="Q135" s="81"/>
      <c r="R135" s="9"/>
      <c r="S135" s="9"/>
    </row>
    <row r="136" spans="2:19" ht="15.75" thickBot="1" x14ac:dyDescent="0.3">
      <c r="B136" s="72" t="s">
        <v>96</v>
      </c>
      <c r="C136" s="91">
        <f>L124</f>
        <v>6</v>
      </c>
      <c r="D136" s="54">
        <f>C136/$L$128</f>
        <v>5.0420168067226892E-2</v>
      </c>
      <c r="E136" s="54"/>
      <c r="F136" s="91">
        <v>7</v>
      </c>
      <c r="G136" s="229">
        <f>F136/$F$137</f>
        <v>5.7851239669421489E-2</v>
      </c>
      <c r="H136" s="229"/>
      <c r="I136" s="9"/>
      <c r="J136" s="9"/>
      <c r="K136" s="72" t="s">
        <v>105</v>
      </c>
      <c r="L136" s="91"/>
      <c r="M136" s="80">
        <v>1</v>
      </c>
      <c r="N136" s="54"/>
      <c r="O136" s="24">
        <f t="shared" si="7"/>
        <v>8.4033613445378148E-3</v>
      </c>
      <c r="P136" s="81"/>
      <c r="Q136" s="81"/>
      <c r="R136" s="9"/>
      <c r="S136" s="9"/>
    </row>
    <row r="137" spans="2:19" x14ac:dyDescent="0.25">
      <c r="B137" s="144" t="s">
        <v>1</v>
      </c>
      <c r="C137" s="136">
        <f>SUM(C134:C136)</f>
        <v>119</v>
      </c>
      <c r="D137" s="74">
        <f>SUM(D134:D136)</f>
        <v>1</v>
      </c>
      <c r="E137" s="74"/>
      <c r="F137" s="136">
        <f>SUM(F134:F136)</f>
        <v>121</v>
      </c>
      <c r="G137" s="136"/>
      <c r="H137" s="138">
        <f>SUM(G134:H136)</f>
        <v>1</v>
      </c>
      <c r="I137" s="9"/>
      <c r="J137" s="9"/>
      <c r="K137" s="72" t="s">
        <v>106</v>
      </c>
      <c r="L137" s="91"/>
      <c r="M137" s="80">
        <v>3</v>
      </c>
      <c r="N137" s="54"/>
      <c r="O137" s="24">
        <f t="shared" si="7"/>
        <v>2.5210084033613446E-2</v>
      </c>
      <c r="P137" s="81"/>
      <c r="Q137" s="81"/>
      <c r="R137" s="9"/>
      <c r="S137" s="9"/>
    </row>
    <row r="138" spans="2:19" ht="15.75" thickBot="1" x14ac:dyDescent="0.3">
      <c r="B138" s="95" t="s">
        <v>222</v>
      </c>
      <c r="I138" s="9"/>
      <c r="J138" s="9"/>
      <c r="K138" s="72" t="s">
        <v>3</v>
      </c>
      <c r="L138" s="55"/>
      <c r="M138" s="82">
        <v>7</v>
      </c>
      <c r="N138" s="73"/>
      <c r="O138" s="24">
        <f t="shared" si="7"/>
        <v>5.8823529411764705E-2</v>
      </c>
      <c r="P138" s="81"/>
      <c r="Q138" s="81"/>
      <c r="R138" s="9"/>
      <c r="S138" s="9"/>
    </row>
    <row r="139" spans="2:19" x14ac:dyDescent="0.25">
      <c r="C139" s="9"/>
      <c r="D139" s="9"/>
      <c r="E139" s="9"/>
      <c r="F139" s="93"/>
      <c r="G139" s="93"/>
      <c r="H139" s="93"/>
      <c r="I139" s="9"/>
      <c r="J139" s="9"/>
      <c r="K139" s="230" t="s">
        <v>1</v>
      </c>
      <c r="L139" s="230"/>
      <c r="M139" s="83">
        <f>SUM(M133:M138)</f>
        <v>119</v>
      </c>
      <c r="N139" s="74"/>
      <c r="O139" s="138">
        <f>SUM(O133:O138)</f>
        <v>1</v>
      </c>
      <c r="P139" s="4"/>
      <c r="Q139" s="4"/>
      <c r="R139" s="9"/>
      <c r="S139" s="9"/>
    </row>
    <row r="140" spans="2:19" x14ac:dyDescent="0.25">
      <c r="B140" s="9"/>
      <c r="C140" s="9"/>
      <c r="D140" s="9"/>
      <c r="E140" s="9"/>
      <c r="F140" s="93"/>
      <c r="G140" s="93"/>
      <c r="H140" s="93"/>
      <c r="I140" s="9"/>
      <c r="J140" s="9"/>
      <c r="K140" s="39"/>
      <c r="L140" s="9"/>
      <c r="M140" s="9"/>
      <c r="N140" s="9"/>
      <c r="O140" s="93"/>
      <c r="P140" s="93"/>
      <c r="Q140" s="93"/>
      <c r="R140" s="9"/>
      <c r="S140" s="9"/>
    </row>
    <row r="141" spans="2:19" x14ac:dyDescent="0.25">
      <c r="B141" s="1" t="s">
        <v>126</v>
      </c>
      <c r="C141" s="25"/>
      <c r="D141" s="25"/>
      <c r="E141" s="25"/>
      <c r="F141" s="26"/>
      <c r="G141" s="26"/>
      <c r="H141" s="26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</row>
    <row r="142" spans="2:19" x14ac:dyDescent="0.25">
      <c r="B142" s="217" t="s">
        <v>127</v>
      </c>
      <c r="C142" s="217"/>
      <c r="D142" s="217"/>
      <c r="E142" s="28"/>
      <c r="F142" s="28"/>
      <c r="G142" s="93"/>
      <c r="H142" s="93"/>
      <c r="I142" s="9"/>
      <c r="J142" s="9"/>
      <c r="K142" s="217" t="s">
        <v>152</v>
      </c>
      <c r="L142" s="217"/>
      <c r="M142" s="217"/>
      <c r="N142" s="28"/>
      <c r="O142" s="28"/>
      <c r="P142" s="9"/>
      <c r="Q142" s="9"/>
      <c r="R142" s="9"/>
      <c r="S142" s="9"/>
    </row>
    <row r="143" spans="2:19" x14ac:dyDescent="0.25">
      <c r="B143" s="217"/>
      <c r="C143" s="217"/>
      <c r="D143" s="217"/>
      <c r="E143" s="28"/>
      <c r="F143" s="28"/>
      <c r="G143" s="93"/>
      <c r="H143" s="93"/>
      <c r="I143" s="9"/>
      <c r="J143" s="9"/>
      <c r="K143" s="217"/>
      <c r="L143" s="217"/>
      <c r="M143" s="217"/>
      <c r="N143" s="28"/>
      <c r="O143" s="28"/>
      <c r="P143" s="9"/>
      <c r="Q143" s="9"/>
      <c r="R143" s="9"/>
      <c r="S143" s="9"/>
    </row>
    <row r="144" spans="2:19" x14ac:dyDescent="0.25">
      <c r="B144" s="31" t="s">
        <v>27</v>
      </c>
      <c r="C144" s="140" t="s">
        <v>35</v>
      </c>
      <c r="D144" s="140" t="s">
        <v>0</v>
      </c>
      <c r="E144" s="9"/>
      <c r="F144" s="93"/>
      <c r="G144" s="93"/>
      <c r="H144" s="93"/>
      <c r="I144" s="9"/>
      <c r="J144" s="9"/>
      <c r="K144" s="31" t="s">
        <v>107</v>
      </c>
      <c r="L144" s="140" t="s">
        <v>35</v>
      </c>
      <c r="M144" s="140" t="s">
        <v>0</v>
      </c>
      <c r="N144" s="9"/>
      <c r="O144" s="93"/>
      <c r="P144" s="9"/>
      <c r="Q144" s="9"/>
      <c r="R144" s="9"/>
      <c r="S144" s="9"/>
    </row>
    <row r="145" spans="2:19" x14ac:dyDescent="0.25">
      <c r="B145" s="101" t="s">
        <v>64</v>
      </c>
      <c r="C145" s="106">
        <v>2</v>
      </c>
      <c r="D145" s="107">
        <f>C145/$C$150</f>
        <v>1.680672268907563E-2</v>
      </c>
      <c r="E145" s="9"/>
      <c r="F145" s="93"/>
      <c r="G145" s="93"/>
      <c r="H145" s="93"/>
      <c r="I145" s="9"/>
      <c r="J145" s="9"/>
      <c r="K145" s="101" t="s">
        <v>61</v>
      </c>
      <c r="L145" s="106">
        <v>21</v>
      </c>
      <c r="M145" s="252">
        <f>L145/$C$99</f>
        <v>0.17647058823529413</v>
      </c>
      <c r="N145" s="9"/>
      <c r="O145" s="93"/>
      <c r="P145" s="9"/>
      <c r="Q145" s="9"/>
      <c r="R145" s="9"/>
      <c r="S145" s="9"/>
    </row>
    <row r="146" spans="2:19" x14ac:dyDescent="0.25">
      <c r="B146" s="101" t="s">
        <v>65</v>
      </c>
      <c r="C146" s="106">
        <v>41</v>
      </c>
      <c r="D146" s="107">
        <f>C146/$C$150</f>
        <v>0.34453781512605042</v>
      </c>
      <c r="E146" s="9"/>
      <c r="F146" s="93"/>
      <c r="G146" s="93"/>
      <c r="H146" s="93"/>
      <c r="I146" s="9"/>
      <c r="J146" s="9"/>
      <c r="K146" s="101" t="s">
        <v>62</v>
      </c>
      <c r="L146" s="106">
        <v>52</v>
      </c>
      <c r="M146" s="252">
        <f>L146/$C$99</f>
        <v>0.43697478991596639</v>
      </c>
      <c r="N146" s="9"/>
      <c r="O146" s="93"/>
      <c r="P146" s="9"/>
      <c r="Q146" s="9"/>
      <c r="R146" s="9"/>
      <c r="S146" s="9"/>
    </row>
    <row r="147" spans="2:19" ht="15.75" thickBot="1" x14ac:dyDescent="0.3">
      <c r="B147" s="101" t="s">
        <v>66</v>
      </c>
      <c r="C147" s="106">
        <v>58</v>
      </c>
      <c r="D147" s="107">
        <f>C147/$C$150</f>
        <v>0.48739495798319327</v>
      </c>
      <c r="E147" s="9"/>
      <c r="F147" s="93"/>
      <c r="G147" s="93"/>
      <c r="H147" s="131" t="s">
        <v>108</v>
      </c>
      <c r="I147" s="9"/>
      <c r="J147" s="9"/>
      <c r="K147" s="101" t="s">
        <v>112</v>
      </c>
      <c r="L147" s="106">
        <v>46</v>
      </c>
      <c r="M147" s="252">
        <f>L147/$C$99</f>
        <v>0.38655462184873951</v>
      </c>
      <c r="N147" s="9"/>
      <c r="O147" s="93"/>
      <c r="P147" s="9"/>
      <c r="Q147" s="9"/>
      <c r="R147" s="9"/>
      <c r="S147" s="9"/>
    </row>
    <row r="148" spans="2:19" x14ac:dyDescent="0.25">
      <c r="B148" s="101" t="s">
        <v>67</v>
      </c>
      <c r="C148" s="106">
        <v>1</v>
      </c>
      <c r="D148" s="107">
        <f>C148/$C$150</f>
        <v>8.4033613445378148E-3</v>
      </c>
      <c r="E148" s="9"/>
      <c r="F148" s="93"/>
      <c r="G148" s="93"/>
      <c r="H148" s="130">
        <f>D146+D147</f>
        <v>0.83193277310924363</v>
      </c>
      <c r="I148" s="9"/>
      <c r="J148" s="9"/>
      <c r="K148" s="136" t="s">
        <v>1</v>
      </c>
      <c r="L148" s="136">
        <f>SUM(L145:L147)</f>
        <v>119</v>
      </c>
      <c r="M148" s="22">
        <f>SUM(M145:M147)</f>
        <v>1</v>
      </c>
      <c r="N148" s="9"/>
      <c r="O148" s="93"/>
      <c r="P148" s="9"/>
      <c r="Q148" s="9"/>
      <c r="R148" s="9"/>
      <c r="S148" s="9"/>
    </row>
    <row r="149" spans="2:19" ht="15.75" thickBot="1" x14ac:dyDescent="0.3">
      <c r="B149" s="101" t="s">
        <v>112</v>
      </c>
      <c r="C149" s="106">
        <v>17</v>
      </c>
      <c r="D149" s="107">
        <f>C149/$C$150</f>
        <v>0.14285714285714285</v>
      </c>
      <c r="E149" s="9"/>
      <c r="F149" s="93"/>
      <c r="G149" s="93"/>
      <c r="H149" s="93"/>
      <c r="I149" s="9"/>
      <c r="J149" s="9"/>
      <c r="K149" s="18"/>
      <c r="L149" s="93"/>
      <c r="M149" s="34"/>
      <c r="N149" s="9"/>
      <c r="O149" s="93"/>
      <c r="P149" s="9"/>
      <c r="Q149" s="9"/>
      <c r="R149" s="9"/>
      <c r="S149" s="9"/>
    </row>
    <row r="150" spans="2:19" x14ac:dyDescent="0.25">
      <c r="B150" s="136" t="s">
        <v>1</v>
      </c>
      <c r="C150" s="136">
        <f>SUM(C145:C149)</f>
        <v>119</v>
      </c>
      <c r="D150" s="138">
        <f>SUM(D145:D149)</f>
        <v>1</v>
      </c>
      <c r="E150" s="9"/>
      <c r="F150" s="93"/>
      <c r="G150" s="93"/>
      <c r="H150" s="93"/>
      <c r="I150" s="9"/>
      <c r="J150" s="9"/>
      <c r="N150" s="9"/>
      <c r="O150" s="93"/>
      <c r="P150" s="9"/>
      <c r="Q150" s="9"/>
      <c r="R150" s="9"/>
      <c r="S150" s="9"/>
    </row>
    <row r="151" spans="2:19" x14ac:dyDescent="0.25">
      <c r="C151" s="30"/>
      <c r="D151" s="30"/>
      <c r="K151" s="207" t="s">
        <v>153</v>
      </c>
      <c r="L151" s="207"/>
      <c r="M151" s="207"/>
      <c r="N151" s="207"/>
      <c r="O151" s="207"/>
    </row>
    <row r="152" spans="2:19" x14ac:dyDescent="0.25">
      <c r="K152" s="224" t="s">
        <v>109</v>
      </c>
      <c r="L152" s="224"/>
      <c r="M152" s="140" t="s">
        <v>35</v>
      </c>
      <c r="N152" s="140"/>
      <c r="O152" s="140" t="s">
        <v>0</v>
      </c>
    </row>
    <row r="153" spans="2:19" x14ac:dyDescent="0.25">
      <c r="B153" s="207" t="s">
        <v>128</v>
      </c>
      <c r="C153" s="207"/>
      <c r="D153" s="207"/>
      <c r="E153" s="207"/>
      <c r="F153" s="207"/>
      <c r="K153" s="228" t="s">
        <v>122</v>
      </c>
      <c r="L153" s="228"/>
      <c r="M153" s="106">
        <v>54</v>
      </c>
      <c r="N153" s="107"/>
      <c r="O153" s="107">
        <f t="shared" ref="O153:O159" si="8">M153/$M$160</f>
        <v>0.45378151260504201</v>
      </c>
    </row>
    <row r="154" spans="2:19" x14ac:dyDescent="0.25">
      <c r="B154" s="224" t="s">
        <v>119</v>
      </c>
      <c r="C154" s="224"/>
      <c r="D154" s="140" t="s">
        <v>35</v>
      </c>
      <c r="E154" s="224" t="s">
        <v>0</v>
      </c>
      <c r="F154" s="224"/>
      <c r="K154" s="228" t="s">
        <v>110</v>
      </c>
      <c r="L154" s="228"/>
      <c r="M154" s="106">
        <v>8</v>
      </c>
      <c r="N154" s="107"/>
      <c r="O154" s="107">
        <f t="shared" si="8"/>
        <v>6.7226890756302518E-2</v>
      </c>
    </row>
    <row r="155" spans="2:19" x14ac:dyDescent="0.25">
      <c r="B155" s="228" t="s">
        <v>120</v>
      </c>
      <c r="C155" s="228"/>
      <c r="D155" s="108">
        <v>104</v>
      </c>
      <c r="E155" s="231">
        <f>D155/$D$157</f>
        <v>0.87394957983193278</v>
      </c>
      <c r="F155" s="231"/>
      <c r="K155" s="228" t="s">
        <v>164</v>
      </c>
      <c r="L155" s="228"/>
      <c r="M155" s="106">
        <v>5</v>
      </c>
      <c r="N155" s="107"/>
      <c r="O155" s="107">
        <f>M155/$M$160</f>
        <v>4.2016806722689079E-2</v>
      </c>
    </row>
    <row r="156" spans="2:19" ht="15.75" thickBot="1" x14ac:dyDescent="0.3">
      <c r="B156" s="228" t="s">
        <v>121</v>
      </c>
      <c r="C156" s="228"/>
      <c r="D156" s="108">
        <v>15</v>
      </c>
      <c r="E156" s="231">
        <f>D156/$D$157</f>
        <v>0.12605042016806722</v>
      </c>
      <c r="F156" s="231"/>
      <c r="K156" s="228" t="s">
        <v>111</v>
      </c>
      <c r="L156" s="228"/>
      <c r="M156" s="106">
        <v>20</v>
      </c>
      <c r="N156" s="107"/>
      <c r="O156" s="107">
        <f t="shared" si="8"/>
        <v>0.16806722689075632</v>
      </c>
    </row>
    <row r="157" spans="2:19" x14ac:dyDescent="0.25">
      <c r="B157" s="226" t="s">
        <v>1</v>
      </c>
      <c r="C157" s="226"/>
      <c r="D157" s="84">
        <f>SUM(D155:D156)</f>
        <v>119</v>
      </c>
      <c r="E157" s="233">
        <f>SUM(E155:F156)</f>
        <v>1</v>
      </c>
      <c r="F157" s="233"/>
      <c r="K157" s="228" t="s">
        <v>163</v>
      </c>
      <c r="L157" s="228"/>
      <c r="M157" s="106">
        <v>10</v>
      </c>
      <c r="N157" s="107"/>
      <c r="O157" s="107">
        <f t="shared" si="8"/>
        <v>8.4033613445378158E-2</v>
      </c>
    </row>
    <row r="158" spans="2:19" x14ac:dyDescent="0.25">
      <c r="K158" s="228" t="s">
        <v>154</v>
      </c>
      <c r="L158" s="228"/>
      <c r="M158" s="106">
        <v>2</v>
      </c>
      <c r="N158" s="107"/>
      <c r="O158" s="107">
        <f t="shared" si="8"/>
        <v>1.680672268907563E-2</v>
      </c>
    </row>
    <row r="159" spans="2:19" ht="15.75" thickBot="1" x14ac:dyDescent="0.3">
      <c r="K159" s="228" t="s">
        <v>3</v>
      </c>
      <c r="L159" s="228"/>
      <c r="M159" s="106">
        <v>20</v>
      </c>
      <c r="N159" s="107"/>
      <c r="O159" s="107">
        <f t="shared" si="8"/>
        <v>0.16806722689075632</v>
      </c>
    </row>
    <row r="160" spans="2:19" x14ac:dyDescent="0.25">
      <c r="B160" s="234" t="s">
        <v>165</v>
      </c>
      <c r="C160" s="234"/>
      <c r="D160" s="234"/>
      <c r="E160" s="234"/>
      <c r="F160" s="234"/>
      <c r="G160" s="234"/>
      <c r="H160" s="234"/>
      <c r="I160" s="135"/>
      <c r="K160" s="226" t="s">
        <v>1</v>
      </c>
      <c r="L160" s="226"/>
      <c r="M160" s="84">
        <f>SUM(M153:M159)</f>
        <v>119</v>
      </c>
      <c r="N160" s="138"/>
      <c r="O160" s="138">
        <f>SUM(O153:O159)</f>
        <v>1.0000000000000002</v>
      </c>
    </row>
    <row r="161" spans="2:11" ht="22.5" customHeight="1" x14ac:dyDescent="0.25">
      <c r="B161" s="234"/>
      <c r="C161" s="234"/>
      <c r="D161" s="234"/>
      <c r="E161" s="234"/>
      <c r="F161" s="234"/>
      <c r="G161" s="234"/>
      <c r="H161" s="234"/>
      <c r="I161" s="135"/>
    </row>
    <row r="162" spans="2:11" x14ac:dyDescent="0.25">
      <c r="B162" s="232" t="s">
        <v>129</v>
      </c>
      <c r="C162" s="232"/>
      <c r="D162" s="232"/>
      <c r="E162" s="232"/>
      <c r="F162" s="232"/>
      <c r="G162" s="232"/>
      <c r="H162" s="232"/>
    </row>
    <row r="163" spans="2:11" ht="67.5" customHeight="1" x14ac:dyDescent="0.25"/>
    <row r="164" spans="2:11" x14ac:dyDescent="0.25">
      <c r="B164" s="85" t="s">
        <v>130</v>
      </c>
      <c r="K164" s="85"/>
    </row>
    <row r="165" spans="2:11" x14ac:dyDescent="0.25">
      <c r="B165" s="85" t="s">
        <v>123</v>
      </c>
      <c r="K165" s="85"/>
    </row>
  </sheetData>
  <mergeCells count="88">
    <mergeCell ref="B162:H162"/>
    <mergeCell ref="B157:C157"/>
    <mergeCell ref="E157:F157"/>
    <mergeCell ref="K157:L157"/>
    <mergeCell ref="K158:L158"/>
    <mergeCell ref="K159:L159"/>
    <mergeCell ref="B160:H161"/>
    <mergeCell ref="K160:L160"/>
    <mergeCell ref="B155:C155"/>
    <mergeCell ref="E155:F155"/>
    <mergeCell ref="K155:L155"/>
    <mergeCell ref="B156:C156"/>
    <mergeCell ref="E156:F156"/>
    <mergeCell ref="K156:L156"/>
    <mergeCell ref="K151:O151"/>
    <mergeCell ref="K152:L152"/>
    <mergeCell ref="B153:F153"/>
    <mergeCell ref="K153:L153"/>
    <mergeCell ref="B154:C154"/>
    <mergeCell ref="E154:F154"/>
    <mergeCell ref="K154:L154"/>
    <mergeCell ref="G134:H134"/>
    <mergeCell ref="G135:H135"/>
    <mergeCell ref="G136:H136"/>
    <mergeCell ref="K139:L139"/>
    <mergeCell ref="B142:D143"/>
    <mergeCell ref="K142:M143"/>
    <mergeCell ref="K119:M120"/>
    <mergeCell ref="B128:D128"/>
    <mergeCell ref="B130:H131"/>
    <mergeCell ref="K130:O131"/>
    <mergeCell ref="B132:B133"/>
    <mergeCell ref="C132:D132"/>
    <mergeCell ref="F132:H132"/>
    <mergeCell ref="K132:L132"/>
    <mergeCell ref="G133:H133"/>
    <mergeCell ref="O102:P102"/>
    <mergeCell ref="Q102:R102"/>
    <mergeCell ref="B103:H103"/>
    <mergeCell ref="O103:P103"/>
    <mergeCell ref="Q103:R103"/>
    <mergeCell ref="B104:D104"/>
    <mergeCell ref="G104:H104"/>
    <mergeCell ref="I104:K104"/>
    <mergeCell ref="O99:P99"/>
    <mergeCell ref="Q99:R99"/>
    <mergeCell ref="O100:P100"/>
    <mergeCell ref="Q100:R100"/>
    <mergeCell ref="O101:P101"/>
    <mergeCell ref="Q101:R101"/>
    <mergeCell ref="O94:P94"/>
    <mergeCell ref="Q94:R94"/>
    <mergeCell ref="O95:P95"/>
    <mergeCell ref="Q95:R95"/>
    <mergeCell ref="O98:P98"/>
    <mergeCell ref="Q98:R98"/>
    <mergeCell ref="O91:P91"/>
    <mergeCell ref="Q91:R91"/>
    <mergeCell ref="O92:P92"/>
    <mergeCell ref="Q92:R92"/>
    <mergeCell ref="O93:P93"/>
    <mergeCell ref="Q93:R93"/>
    <mergeCell ref="K72:O72"/>
    <mergeCell ref="K73:L74"/>
    <mergeCell ref="M73:O73"/>
    <mergeCell ref="M74:N74"/>
    <mergeCell ref="B89:D90"/>
    <mergeCell ref="M89:R90"/>
    <mergeCell ref="B56:C57"/>
    <mergeCell ref="D56:D57"/>
    <mergeCell ref="F56:F57"/>
    <mergeCell ref="H56:H57"/>
    <mergeCell ref="K58:O58"/>
    <mergeCell ref="K59:L60"/>
    <mergeCell ref="M59:O59"/>
    <mergeCell ref="L46:P46"/>
    <mergeCell ref="K48:Q48"/>
    <mergeCell ref="K49:K50"/>
    <mergeCell ref="L49:M49"/>
    <mergeCell ref="O49:Q49"/>
    <mergeCell ref="B54:H55"/>
    <mergeCell ref="B5:S6"/>
    <mergeCell ref="B8:S8"/>
    <mergeCell ref="B10:S11"/>
    <mergeCell ref="I15:M16"/>
    <mergeCell ref="I30:K31"/>
    <mergeCell ref="B43:G45"/>
    <mergeCell ref="I44:K45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6" orientation="portrait" r:id="rId1"/>
  <rowBreaks count="1" manualBreakCount="1">
    <brk id="86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T140"/>
  <sheetViews>
    <sheetView showGridLines="0" view="pageBreakPreview" zoomScaleNormal="100" zoomScaleSheetLayoutView="100" workbookViewId="0">
      <selection activeCell="W16" sqref="W16"/>
    </sheetView>
  </sheetViews>
  <sheetFormatPr baseColWidth="10" defaultColWidth="11.42578125" defaultRowHeight="15" x14ac:dyDescent="0.25"/>
  <cols>
    <col min="1" max="1" width="0.5703125" style="114" customWidth="1"/>
    <col min="2" max="2" width="14.140625" style="114" customWidth="1"/>
    <col min="3" max="3" width="11.7109375" style="114" customWidth="1"/>
    <col min="4" max="4" width="11.42578125" style="114"/>
    <col min="5" max="5" width="1.140625" style="114" customWidth="1"/>
    <col min="6" max="6" width="9.5703125" style="146" customWidth="1"/>
    <col min="7" max="7" width="1.7109375" style="146" customWidth="1"/>
    <col min="8" max="8" width="7.140625" style="146" customWidth="1"/>
    <col min="9" max="9" width="9.5703125" style="114" customWidth="1"/>
    <col min="10" max="10" width="2.85546875" style="114" customWidth="1"/>
    <col min="11" max="11" width="15.42578125" style="114" customWidth="1"/>
    <col min="12" max="12" width="11.7109375" style="114" customWidth="1"/>
    <col min="13" max="13" width="15.42578125" style="114" customWidth="1"/>
    <col min="14" max="14" width="1.140625" style="114" customWidth="1"/>
    <col min="15" max="15" width="10.42578125" style="114" customWidth="1"/>
    <col min="16" max="16" width="1.5703125" style="114" customWidth="1"/>
    <col min="17" max="17" width="7.7109375" style="114" customWidth="1"/>
    <col min="18" max="18" width="7" style="114" customWidth="1"/>
    <col min="19" max="19" width="2.85546875" style="114" customWidth="1"/>
    <col min="20" max="20" width="0.5703125" style="114" customWidth="1"/>
    <col min="21" max="16384" width="11.42578125" style="114"/>
  </cols>
  <sheetData>
    <row r="1" spans="2:20" ht="12.75" customHeight="1" x14ac:dyDescent="0.25"/>
    <row r="3" spans="2:20" ht="13.5" customHeight="1" x14ac:dyDescent="0.25"/>
    <row r="4" spans="2:20" ht="5.25" customHeight="1" x14ac:dyDescent="0.25"/>
    <row r="5" spans="2:20" ht="21" customHeight="1" x14ac:dyDescent="0.25">
      <c r="B5" s="214" t="s">
        <v>166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</row>
    <row r="6" spans="2:20" ht="21" customHeight="1" x14ac:dyDescent="0.25"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</row>
    <row r="7" spans="2:20" ht="6" customHeight="1" x14ac:dyDescent="0.2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2:20" ht="16.5" customHeight="1" x14ac:dyDescent="0.25">
      <c r="B8" s="248" t="s">
        <v>228</v>
      </c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</row>
    <row r="9" spans="2:20" ht="6.75" customHeight="1" x14ac:dyDescent="0.25"/>
    <row r="10" spans="2:20" x14ac:dyDescent="0.25">
      <c r="B10" s="249" t="s">
        <v>167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</row>
    <row r="11" spans="2:20" ht="30.75" customHeight="1" x14ac:dyDescent="0.25"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</row>
    <row r="12" spans="2:20" ht="8.25" customHeight="1" x14ac:dyDescent="0.25"/>
    <row r="13" spans="2:20" s="147" customFormat="1" ht="17.25" customHeight="1" x14ac:dyDescent="0.25">
      <c r="B13" s="250" t="s">
        <v>168</v>
      </c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</row>
    <row r="14" spans="2:20" ht="3" customHeight="1" x14ac:dyDescent="0.25"/>
    <row r="15" spans="2:20" ht="15" customHeight="1" x14ac:dyDescent="0.25">
      <c r="C15" s="109"/>
      <c r="D15" s="109"/>
      <c r="E15" s="109"/>
      <c r="F15" s="106"/>
      <c r="G15" s="106"/>
      <c r="H15" s="106"/>
      <c r="I15" s="207" t="s">
        <v>170</v>
      </c>
      <c r="J15" s="207"/>
      <c r="K15" s="207"/>
      <c r="L15" s="207"/>
      <c r="M15" s="207"/>
      <c r="N15" s="142"/>
      <c r="O15" s="148"/>
      <c r="P15" s="222"/>
      <c r="Q15" s="222"/>
      <c r="R15" s="222"/>
      <c r="S15" s="222"/>
      <c r="T15" s="149"/>
    </row>
    <row r="16" spans="2:20" x14ac:dyDescent="0.2">
      <c r="B16" s="32" t="s">
        <v>169</v>
      </c>
      <c r="C16" s="109"/>
      <c r="D16" s="109"/>
      <c r="E16" s="109"/>
      <c r="F16" s="106"/>
      <c r="G16" s="106"/>
      <c r="H16" s="106"/>
      <c r="I16" s="207"/>
      <c r="J16" s="207"/>
      <c r="K16" s="207"/>
      <c r="L16" s="207"/>
      <c r="M16" s="207"/>
      <c r="N16" s="142"/>
      <c r="O16" s="148"/>
      <c r="P16" s="222"/>
      <c r="Q16" s="222"/>
      <c r="R16" s="222"/>
      <c r="S16" s="222"/>
      <c r="T16" s="149"/>
    </row>
    <row r="17" spans="2:20" x14ac:dyDescent="0.25">
      <c r="B17" s="150" t="s">
        <v>229</v>
      </c>
      <c r="C17" s="109"/>
      <c r="D17" s="109"/>
      <c r="E17" s="109"/>
      <c r="F17" s="106"/>
      <c r="G17" s="106"/>
      <c r="H17" s="106"/>
      <c r="I17" s="143" t="s">
        <v>41</v>
      </c>
      <c r="J17" s="143"/>
      <c r="K17" s="143">
        <v>2018</v>
      </c>
      <c r="L17" s="143">
        <v>2017</v>
      </c>
      <c r="M17" s="143" t="s">
        <v>2</v>
      </c>
      <c r="N17" s="142"/>
      <c r="O17" s="177"/>
      <c r="P17" s="162"/>
      <c r="Q17" s="162"/>
      <c r="R17" s="162"/>
      <c r="S17" s="113"/>
      <c r="T17" s="149"/>
    </row>
    <row r="18" spans="2:20" ht="15" customHeight="1" x14ac:dyDescent="0.25">
      <c r="C18" s="109"/>
      <c r="D18" s="109"/>
      <c r="E18" s="109"/>
      <c r="F18" s="106"/>
      <c r="G18" s="106"/>
      <c r="H18" s="106"/>
      <c r="I18" s="151" t="s">
        <v>28</v>
      </c>
      <c r="J18" s="13"/>
      <c r="K18" s="13">
        <v>44</v>
      </c>
      <c r="L18" s="13">
        <v>21</v>
      </c>
      <c r="M18" s="14">
        <v>1.0952380952380953</v>
      </c>
      <c r="N18" s="177"/>
      <c r="O18" s="12"/>
      <c r="P18" s="12"/>
      <c r="Q18" s="152"/>
      <c r="R18" s="152"/>
      <c r="S18" s="162"/>
      <c r="T18" s="149"/>
    </row>
    <row r="19" spans="2:20" ht="15" customHeight="1" x14ac:dyDescent="0.25">
      <c r="B19" s="109"/>
      <c r="C19" s="109"/>
      <c r="D19" s="109"/>
      <c r="E19" s="109"/>
      <c r="F19" s="106"/>
      <c r="G19" s="106"/>
      <c r="H19" s="106"/>
      <c r="I19" s="151" t="s">
        <v>29</v>
      </c>
      <c r="J19" s="13"/>
      <c r="K19" s="13">
        <v>22</v>
      </c>
      <c r="L19" s="13">
        <v>13</v>
      </c>
      <c r="M19" s="14">
        <v>0.69230769230769229</v>
      </c>
      <c r="N19" s="177"/>
      <c r="O19" s="12"/>
      <c r="P19" s="12"/>
      <c r="Q19" s="152"/>
      <c r="R19" s="152"/>
      <c r="S19" s="162"/>
      <c r="T19" s="149"/>
    </row>
    <row r="20" spans="2:20" ht="15" customHeight="1" x14ac:dyDescent="0.25">
      <c r="B20" s="109"/>
      <c r="C20" s="109"/>
      <c r="D20" s="109"/>
      <c r="E20" s="109"/>
      <c r="F20" s="106"/>
      <c r="G20" s="106"/>
      <c r="H20" s="106"/>
      <c r="I20" s="151" t="s">
        <v>30</v>
      </c>
      <c r="J20" s="13"/>
      <c r="K20" s="13">
        <v>16</v>
      </c>
      <c r="L20" s="13">
        <v>19</v>
      </c>
      <c r="M20" s="14">
        <v>-0.15789473684210531</v>
      </c>
      <c r="N20" s="177"/>
      <c r="O20" s="12"/>
      <c r="P20" s="12"/>
      <c r="Q20" s="152"/>
      <c r="R20" s="152"/>
      <c r="S20" s="162"/>
      <c r="T20" s="149"/>
    </row>
    <row r="21" spans="2:20" ht="15" customHeight="1" x14ac:dyDescent="0.25">
      <c r="B21" s="109"/>
      <c r="C21" s="109"/>
      <c r="D21" s="109"/>
      <c r="E21" s="109"/>
      <c r="F21" s="106"/>
      <c r="G21" s="106"/>
      <c r="H21" s="106"/>
      <c r="I21" s="151" t="s">
        <v>31</v>
      </c>
      <c r="J21" s="13"/>
      <c r="K21" s="13">
        <v>21</v>
      </c>
      <c r="L21" s="13">
        <v>21</v>
      </c>
      <c r="M21" s="14">
        <v>0</v>
      </c>
      <c r="N21" s="177"/>
      <c r="O21" s="12"/>
      <c r="P21" s="12"/>
      <c r="Q21" s="152"/>
      <c r="R21" s="152"/>
      <c r="S21" s="162"/>
      <c r="T21" s="149"/>
    </row>
    <row r="22" spans="2:20" ht="15" customHeight="1" x14ac:dyDescent="0.25">
      <c r="B22" s="109"/>
      <c r="C22" s="109"/>
      <c r="D22" s="109"/>
      <c r="E22" s="109"/>
      <c r="F22" s="106"/>
      <c r="G22" s="106"/>
      <c r="H22" s="106"/>
      <c r="I22" s="151" t="s">
        <v>32</v>
      </c>
      <c r="J22" s="13"/>
      <c r="K22" s="13">
        <v>31</v>
      </c>
      <c r="L22" s="13">
        <v>22</v>
      </c>
      <c r="M22" s="14">
        <v>0.40909090909090917</v>
      </c>
      <c r="N22" s="177"/>
      <c r="O22" s="12"/>
      <c r="P22" s="12"/>
      <c r="Q22" s="152"/>
      <c r="R22" s="152"/>
      <c r="S22" s="162"/>
      <c r="T22" s="149"/>
    </row>
    <row r="23" spans="2:20" ht="15" customHeight="1" x14ac:dyDescent="0.25">
      <c r="B23" s="109"/>
      <c r="C23" s="109"/>
      <c r="D23" s="109"/>
      <c r="E23" s="109"/>
      <c r="F23" s="106"/>
      <c r="G23" s="106"/>
      <c r="H23" s="106"/>
      <c r="I23" s="151" t="s">
        <v>33</v>
      </c>
      <c r="J23" s="13"/>
      <c r="K23" s="13">
        <v>29</v>
      </c>
      <c r="L23" s="13">
        <v>19</v>
      </c>
      <c r="M23" s="14">
        <v>0.52631578947368429</v>
      </c>
      <c r="N23" s="177"/>
      <c r="O23" s="12"/>
      <c r="P23" s="12"/>
      <c r="Q23" s="152"/>
      <c r="R23" s="152"/>
      <c r="S23" s="162"/>
      <c r="T23" s="149"/>
    </row>
    <row r="24" spans="2:20" ht="15" customHeight="1" x14ac:dyDescent="0.25">
      <c r="B24" s="109"/>
      <c r="C24" s="109"/>
      <c r="D24" s="109"/>
      <c r="E24" s="109"/>
      <c r="F24" s="106"/>
      <c r="G24" s="106"/>
      <c r="H24" s="106"/>
      <c r="I24" s="151" t="s">
        <v>34</v>
      </c>
      <c r="J24" s="13"/>
      <c r="K24" s="13">
        <v>21</v>
      </c>
      <c r="L24" s="13">
        <v>23</v>
      </c>
      <c r="M24" s="14">
        <v>-8.6956521739130488E-2</v>
      </c>
      <c r="N24" s="177"/>
      <c r="O24" s="12"/>
      <c r="P24" s="12"/>
      <c r="Q24" s="152"/>
      <c r="R24" s="152"/>
      <c r="S24" s="162"/>
      <c r="T24" s="149"/>
    </row>
    <row r="25" spans="2:20" ht="15" customHeight="1" x14ac:dyDescent="0.25">
      <c r="B25" s="109"/>
      <c r="C25" s="109"/>
      <c r="D25" s="109"/>
      <c r="E25" s="109"/>
      <c r="F25" s="106"/>
      <c r="G25" s="106"/>
      <c r="H25" s="106"/>
      <c r="I25" s="151" t="s">
        <v>155</v>
      </c>
      <c r="J25" s="13"/>
      <c r="K25" s="13">
        <v>22</v>
      </c>
      <c r="L25" s="13">
        <v>17</v>
      </c>
      <c r="M25" s="14">
        <v>0.29411764705882359</v>
      </c>
      <c r="N25" s="177"/>
      <c r="O25" s="12"/>
      <c r="P25" s="12"/>
      <c r="Q25" s="152"/>
      <c r="R25" s="152"/>
      <c r="S25" s="162"/>
      <c r="T25" s="149"/>
    </row>
    <row r="26" spans="2:20" ht="15" customHeight="1" x14ac:dyDescent="0.25">
      <c r="B26" s="109"/>
      <c r="C26" s="109"/>
      <c r="D26" s="109"/>
      <c r="E26" s="109"/>
      <c r="F26" s="106"/>
      <c r="G26" s="106"/>
      <c r="H26" s="106"/>
      <c r="I26" s="151" t="s">
        <v>160</v>
      </c>
      <c r="J26" s="13"/>
      <c r="K26" s="13">
        <v>11</v>
      </c>
      <c r="L26" s="13">
        <v>20</v>
      </c>
      <c r="M26" s="14">
        <v>-0.44999999999999996</v>
      </c>
      <c r="N26" s="177"/>
      <c r="O26" s="12"/>
      <c r="P26" s="12"/>
      <c r="Q26" s="152"/>
      <c r="R26" s="152"/>
      <c r="S26" s="162"/>
      <c r="T26" s="149"/>
    </row>
    <row r="27" spans="2:20" ht="15" customHeight="1" thickBot="1" x14ac:dyDescent="0.3">
      <c r="B27" s="109"/>
      <c r="C27" s="109"/>
      <c r="D27" s="109"/>
      <c r="E27" s="109"/>
      <c r="F27" s="106"/>
      <c r="G27" s="106"/>
      <c r="H27" s="106"/>
      <c r="I27" s="151" t="s">
        <v>221</v>
      </c>
      <c r="J27" s="13"/>
      <c r="K27" s="13">
        <v>24</v>
      </c>
      <c r="L27" s="13">
        <v>29</v>
      </c>
      <c r="M27" s="14">
        <v>-0.17241379310344829</v>
      </c>
      <c r="N27" s="177"/>
      <c r="O27" s="12"/>
      <c r="P27" s="12"/>
      <c r="Q27" s="152"/>
      <c r="R27" s="152"/>
      <c r="S27" s="162"/>
      <c r="T27" s="149"/>
    </row>
    <row r="28" spans="2:20" x14ac:dyDescent="0.25">
      <c r="B28" s="109"/>
      <c r="C28" s="109"/>
      <c r="D28" s="109"/>
      <c r="E28" s="109"/>
      <c r="F28" s="106"/>
      <c r="G28" s="106"/>
      <c r="H28" s="106"/>
      <c r="I28" s="144" t="s">
        <v>1</v>
      </c>
      <c r="J28" s="144"/>
      <c r="K28" s="144">
        <v>241</v>
      </c>
      <c r="L28" s="144">
        <v>204</v>
      </c>
      <c r="M28" s="201">
        <v>0.18137254901960786</v>
      </c>
      <c r="N28" s="177"/>
      <c r="O28" s="12"/>
      <c r="P28" s="12"/>
      <c r="Q28" s="13"/>
      <c r="R28" s="13"/>
      <c r="S28" s="177"/>
    </row>
    <row r="29" spans="2:20" x14ac:dyDescent="0.25">
      <c r="B29" s="109"/>
      <c r="C29" s="109"/>
      <c r="D29" s="109"/>
      <c r="E29" s="109"/>
      <c r="F29" s="106"/>
      <c r="G29" s="106"/>
      <c r="H29" s="106"/>
      <c r="N29" s="109"/>
      <c r="O29" s="109"/>
      <c r="P29" s="109"/>
      <c r="Q29" s="109"/>
      <c r="R29" s="110"/>
      <c r="S29" s="110"/>
    </row>
    <row r="30" spans="2:20" ht="26.25" customHeight="1" x14ac:dyDescent="0.25">
      <c r="B30" s="109"/>
      <c r="C30" s="109"/>
      <c r="D30" s="109"/>
      <c r="E30" s="109"/>
      <c r="F30" s="106"/>
      <c r="G30" s="106"/>
      <c r="H30" s="106"/>
      <c r="I30" s="245" t="s">
        <v>171</v>
      </c>
      <c r="J30" s="245"/>
      <c r="K30" s="245"/>
      <c r="L30" s="109"/>
      <c r="M30" s="109"/>
      <c r="N30" s="109"/>
      <c r="O30" s="109"/>
      <c r="P30" s="109"/>
      <c r="Q30" s="109"/>
      <c r="R30" s="109"/>
      <c r="S30" s="109"/>
    </row>
    <row r="31" spans="2:20" x14ac:dyDescent="0.25">
      <c r="B31" s="109"/>
      <c r="C31" s="109"/>
      <c r="D31" s="109"/>
      <c r="E31" s="109"/>
      <c r="F31" s="106"/>
      <c r="G31" s="106"/>
      <c r="H31" s="106"/>
      <c r="I31" s="143" t="s">
        <v>24</v>
      </c>
      <c r="J31" s="246" t="s">
        <v>172</v>
      </c>
      <c r="K31" s="246"/>
      <c r="L31" s="106"/>
      <c r="M31" s="106"/>
      <c r="N31" s="106"/>
      <c r="O31" s="106"/>
      <c r="P31" s="106"/>
      <c r="Q31" s="106"/>
      <c r="R31" s="106"/>
      <c r="S31" s="106"/>
    </row>
    <row r="32" spans="2:20" x14ac:dyDescent="0.25">
      <c r="B32" s="109"/>
      <c r="C32" s="109"/>
      <c r="D32" s="109"/>
      <c r="E32" s="109"/>
      <c r="F32" s="106"/>
      <c r="G32" s="106"/>
      <c r="H32" s="106"/>
      <c r="I32" s="127">
        <v>2009</v>
      </c>
      <c r="J32" s="106"/>
      <c r="K32" s="153">
        <v>64</v>
      </c>
      <c r="L32" s="106"/>
      <c r="M32" s="106"/>
      <c r="N32" s="106"/>
      <c r="O32" s="106"/>
      <c r="P32" s="106"/>
      <c r="Q32" s="106"/>
      <c r="R32" s="106"/>
      <c r="S32" s="106"/>
    </row>
    <row r="33" spans="2:19" x14ac:dyDescent="0.25">
      <c r="B33" s="109"/>
      <c r="C33" s="109"/>
      <c r="D33" s="109"/>
      <c r="E33" s="109"/>
      <c r="F33" s="106"/>
      <c r="G33" s="106"/>
      <c r="H33" s="106"/>
      <c r="I33" s="127">
        <v>2010</v>
      </c>
      <c r="J33" s="106"/>
      <c r="K33" s="153">
        <v>47</v>
      </c>
      <c r="L33" s="106"/>
      <c r="M33" s="106"/>
      <c r="N33" s="106"/>
      <c r="O33" s="106"/>
      <c r="P33" s="106"/>
      <c r="Q33" s="106"/>
      <c r="R33" s="106"/>
      <c r="S33" s="106"/>
    </row>
    <row r="34" spans="2:19" x14ac:dyDescent="0.25">
      <c r="B34" s="109"/>
      <c r="C34" s="109"/>
      <c r="D34" s="109"/>
      <c r="E34" s="109"/>
      <c r="F34" s="106"/>
      <c r="G34" s="106"/>
      <c r="H34" s="106"/>
      <c r="I34" s="127">
        <v>2011</v>
      </c>
      <c r="J34" s="106"/>
      <c r="K34" s="153">
        <v>66</v>
      </c>
      <c r="L34" s="106"/>
      <c r="M34" s="106"/>
      <c r="N34" s="106"/>
      <c r="O34" s="106"/>
      <c r="P34" s="106"/>
      <c r="Q34" s="106"/>
      <c r="R34" s="106"/>
      <c r="S34" s="106"/>
    </row>
    <row r="35" spans="2:19" x14ac:dyDescent="0.25">
      <c r="B35" s="109"/>
      <c r="C35" s="109"/>
      <c r="D35" s="109"/>
      <c r="E35" s="109"/>
      <c r="F35" s="106"/>
      <c r="G35" s="106"/>
      <c r="H35" s="106"/>
      <c r="I35" s="127">
        <v>2012</v>
      </c>
      <c r="J35" s="106"/>
      <c r="K35" s="153">
        <v>91</v>
      </c>
      <c r="L35" s="106"/>
      <c r="M35" s="106"/>
      <c r="N35" s="106"/>
      <c r="O35" s="106"/>
      <c r="P35" s="106"/>
      <c r="Q35" s="106"/>
      <c r="R35" s="106"/>
      <c r="S35" s="106"/>
    </row>
    <row r="36" spans="2:19" x14ac:dyDescent="0.25">
      <c r="B36" s="109"/>
      <c r="C36" s="109"/>
      <c r="D36" s="109"/>
      <c r="E36" s="109"/>
      <c r="F36" s="106"/>
      <c r="G36" s="106"/>
      <c r="H36" s="106"/>
      <c r="I36" s="127">
        <v>2013</v>
      </c>
      <c r="J36" s="106"/>
      <c r="K36" s="153">
        <v>151</v>
      </c>
      <c r="L36" s="109"/>
      <c r="M36" s="109"/>
      <c r="N36" s="109"/>
      <c r="O36" s="109"/>
      <c r="P36" s="109"/>
      <c r="Q36" s="109"/>
      <c r="R36" s="109"/>
      <c r="S36" s="109"/>
    </row>
    <row r="37" spans="2:19" x14ac:dyDescent="0.25">
      <c r="B37" s="109"/>
      <c r="C37" s="109"/>
      <c r="D37" s="109"/>
      <c r="E37" s="109"/>
      <c r="F37" s="106"/>
      <c r="G37" s="106"/>
      <c r="H37" s="106"/>
      <c r="I37" s="127">
        <v>2014</v>
      </c>
      <c r="J37" s="106"/>
      <c r="K37" s="153">
        <v>186</v>
      </c>
      <c r="L37" s="109"/>
      <c r="M37" s="109"/>
      <c r="N37" s="109"/>
      <c r="O37" s="109"/>
      <c r="P37" s="109"/>
      <c r="Q37" s="109"/>
      <c r="R37" s="109"/>
      <c r="S37" s="109"/>
    </row>
    <row r="38" spans="2:19" x14ac:dyDescent="0.25">
      <c r="B38" s="109"/>
      <c r="C38" s="109"/>
      <c r="D38" s="109"/>
      <c r="E38" s="109"/>
      <c r="F38" s="106"/>
      <c r="G38" s="106"/>
      <c r="H38" s="106"/>
      <c r="I38" s="127">
        <v>2015</v>
      </c>
      <c r="J38" s="106"/>
      <c r="K38" s="153">
        <v>198</v>
      </c>
      <c r="L38" s="109"/>
      <c r="M38" s="109"/>
      <c r="N38" s="109"/>
      <c r="O38" s="109"/>
      <c r="P38" s="109"/>
      <c r="Q38" s="109"/>
      <c r="R38" s="109"/>
      <c r="S38" s="109"/>
    </row>
    <row r="39" spans="2:19" x14ac:dyDescent="0.25">
      <c r="B39" s="109"/>
      <c r="C39" s="109"/>
      <c r="D39" s="109"/>
      <c r="E39" s="109"/>
      <c r="F39" s="106"/>
      <c r="G39" s="106"/>
      <c r="H39" s="106"/>
      <c r="I39" s="127">
        <v>2016</v>
      </c>
      <c r="J39" s="106"/>
      <c r="K39" s="153">
        <v>258</v>
      </c>
      <c r="L39" s="109"/>
      <c r="M39" s="109"/>
      <c r="N39" s="109"/>
      <c r="O39" s="109"/>
      <c r="P39" s="109"/>
      <c r="Q39" s="109"/>
      <c r="R39" s="109"/>
      <c r="S39" s="109"/>
    </row>
    <row r="40" spans="2:19" x14ac:dyDescent="0.25">
      <c r="B40" s="109"/>
      <c r="C40" s="109"/>
      <c r="D40" s="109"/>
      <c r="E40" s="109"/>
      <c r="F40" s="106"/>
      <c r="G40" s="106"/>
      <c r="H40" s="106"/>
      <c r="I40" s="127">
        <v>2017</v>
      </c>
      <c r="J40" s="106"/>
      <c r="K40" s="153">
        <v>247</v>
      </c>
      <c r="L40" s="109"/>
      <c r="M40" s="109"/>
      <c r="N40" s="109"/>
      <c r="O40" s="109"/>
      <c r="P40" s="109"/>
      <c r="Q40" s="109"/>
      <c r="R40" s="109"/>
      <c r="S40" s="109"/>
    </row>
    <row r="41" spans="2:19" ht="15.75" thickBot="1" x14ac:dyDescent="0.3">
      <c r="B41" s="109"/>
      <c r="C41" s="109"/>
      <c r="D41" s="109"/>
      <c r="E41" s="109"/>
      <c r="F41" s="106"/>
      <c r="G41" s="106"/>
      <c r="H41" s="106"/>
      <c r="I41" s="128" t="s">
        <v>173</v>
      </c>
      <c r="J41" s="13"/>
      <c r="K41" s="154">
        <v>241</v>
      </c>
      <c r="L41" s="109"/>
      <c r="M41" s="109"/>
      <c r="N41" s="109"/>
      <c r="O41" s="109"/>
      <c r="P41" s="109"/>
      <c r="Q41" s="109"/>
      <c r="R41" s="109"/>
      <c r="S41" s="109"/>
    </row>
    <row r="42" spans="2:19" x14ac:dyDescent="0.25">
      <c r="B42" s="109"/>
      <c r="C42" s="109"/>
      <c r="D42" s="109"/>
      <c r="E42" s="109"/>
      <c r="F42" s="106"/>
      <c r="G42" s="106"/>
      <c r="H42" s="106"/>
      <c r="I42" s="144" t="s">
        <v>1</v>
      </c>
      <c r="J42" s="144"/>
      <c r="K42" s="155">
        <v>1549</v>
      </c>
      <c r="L42" s="109"/>
      <c r="M42" s="109"/>
      <c r="N42" s="109"/>
      <c r="O42" s="109"/>
      <c r="P42" s="109"/>
      <c r="Q42" s="109"/>
      <c r="R42" s="109"/>
      <c r="S42" s="109"/>
    </row>
    <row r="43" spans="2:19" x14ac:dyDescent="0.25">
      <c r="B43" s="109"/>
      <c r="C43" s="109"/>
      <c r="D43" s="109"/>
      <c r="E43" s="109"/>
      <c r="F43" s="106"/>
      <c r="G43" s="106"/>
      <c r="H43" s="106"/>
      <c r="I43" s="156" t="s">
        <v>230</v>
      </c>
      <c r="J43" s="157"/>
      <c r="K43" s="109"/>
      <c r="L43" s="109"/>
      <c r="M43" s="156" t="s">
        <v>230</v>
      </c>
      <c r="N43" s="109"/>
      <c r="O43" s="109"/>
      <c r="P43" s="109"/>
      <c r="Q43" s="109"/>
      <c r="R43" s="109"/>
      <c r="S43" s="109"/>
    </row>
    <row r="44" spans="2:19" ht="37.5" customHeight="1" x14ac:dyDescent="0.25">
      <c r="B44" s="207" t="s">
        <v>231</v>
      </c>
      <c r="C44" s="207"/>
      <c r="D44" s="207"/>
      <c r="E44" s="207"/>
      <c r="F44" s="207"/>
      <c r="G44" s="207"/>
      <c r="H44" s="207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</row>
    <row r="45" spans="2:19" ht="24.75" customHeight="1" x14ac:dyDescent="0.25">
      <c r="B45" s="210" t="s">
        <v>26</v>
      </c>
      <c r="C45" s="210"/>
      <c r="D45" s="19" t="s">
        <v>42</v>
      </c>
      <c r="E45" s="19"/>
      <c r="F45" s="143" t="s">
        <v>162</v>
      </c>
      <c r="G45" s="143"/>
      <c r="H45" s="143" t="s">
        <v>1</v>
      </c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</row>
    <row r="46" spans="2:19" x14ac:dyDescent="0.25">
      <c r="B46" s="125" t="s">
        <v>44</v>
      </c>
      <c r="C46" s="158"/>
      <c r="D46" s="129">
        <v>369</v>
      </c>
      <c r="E46" s="158"/>
      <c r="F46" s="129">
        <v>62</v>
      </c>
      <c r="G46" s="129"/>
      <c r="H46" s="126">
        <v>431</v>
      </c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</row>
    <row r="47" spans="2:19" x14ac:dyDescent="0.25">
      <c r="B47" s="125" t="s">
        <v>7</v>
      </c>
      <c r="C47" s="158"/>
      <c r="D47" s="129">
        <v>94</v>
      </c>
      <c r="E47" s="158"/>
      <c r="F47" s="129">
        <v>17</v>
      </c>
      <c r="G47" s="129"/>
      <c r="H47" s="126">
        <v>111</v>
      </c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</row>
    <row r="48" spans="2:19" x14ac:dyDescent="0.25">
      <c r="B48" s="125" t="s">
        <v>5</v>
      </c>
      <c r="C48" s="158"/>
      <c r="D48" s="129">
        <v>56</v>
      </c>
      <c r="E48" s="158"/>
      <c r="F48" s="129">
        <v>14</v>
      </c>
      <c r="G48" s="129"/>
      <c r="H48" s="126">
        <v>70</v>
      </c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</row>
    <row r="49" spans="2:19" x14ac:dyDescent="0.25">
      <c r="B49" s="159" t="s">
        <v>9</v>
      </c>
      <c r="C49" s="109"/>
      <c r="D49" s="106">
        <v>37</v>
      </c>
      <c r="E49" s="109"/>
      <c r="F49" s="106">
        <v>14</v>
      </c>
      <c r="G49" s="106"/>
      <c r="H49" s="127">
        <v>51</v>
      </c>
      <c r="I49" s="109"/>
      <c r="J49" s="109"/>
      <c r="L49" s="28"/>
      <c r="M49" s="28"/>
      <c r="N49" s="28"/>
      <c r="O49" s="28"/>
      <c r="P49" s="28"/>
      <c r="Q49" s="28"/>
      <c r="R49" s="109"/>
      <c r="S49" s="109"/>
    </row>
    <row r="50" spans="2:19" x14ac:dyDescent="0.25">
      <c r="B50" s="125" t="s">
        <v>12</v>
      </c>
      <c r="C50" s="158"/>
      <c r="D50" s="129">
        <v>47</v>
      </c>
      <c r="E50" s="158"/>
      <c r="F50" s="129">
        <v>13</v>
      </c>
      <c r="G50" s="129"/>
      <c r="H50" s="126">
        <v>60</v>
      </c>
      <c r="I50" s="109"/>
      <c r="J50" s="109"/>
      <c r="R50" s="109"/>
      <c r="S50" s="109"/>
    </row>
    <row r="51" spans="2:19" x14ac:dyDescent="0.25">
      <c r="B51" s="159" t="s">
        <v>19</v>
      </c>
      <c r="C51" s="109"/>
      <c r="D51" s="106">
        <v>46</v>
      </c>
      <c r="E51" s="109"/>
      <c r="F51" s="106">
        <v>12</v>
      </c>
      <c r="G51" s="106"/>
      <c r="H51" s="127">
        <v>58</v>
      </c>
      <c r="I51" s="109"/>
      <c r="J51" s="109"/>
      <c r="K51" s="247" t="s">
        <v>177</v>
      </c>
      <c r="L51" s="247"/>
      <c r="M51" s="247"/>
      <c r="N51" s="247"/>
      <c r="O51" s="247"/>
      <c r="P51" s="247"/>
      <c r="Q51" s="247"/>
      <c r="R51" s="109"/>
      <c r="S51" s="109"/>
    </row>
    <row r="52" spans="2:19" x14ac:dyDescent="0.25">
      <c r="B52" s="159" t="s">
        <v>15</v>
      </c>
      <c r="C52" s="109"/>
      <c r="D52" s="106">
        <v>30</v>
      </c>
      <c r="E52" s="109"/>
      <c r="F52" s="106">
        <v>11</v>
      </c>
      <c r="G52" s="106"/>
      <c r="H52" s="127">
        <v>41</v>
      </c>
      <c r="I52" s="109"/>
      <c r="J52" s="109"/>
      <c r="K52" s="247"/>
      <c r="L52" s="247"/>
      <c r="M52" s="247"/>
      <c r="N52" s="247"/>
      <c r="O52" s="247"/>
      <c r="P52" s="247"/>
      <c r="Q52" s="247"/>
      <c r="R52" s="109"/>
      <c r="S52" s="109"/>
    </row>
    <row r="53" spans="2:19" ht="15.75" thickBot="1" x14ac:dyDescent="0.3">
      <c r="B53" s="125" t="s">
        <v>10</v>
      </c>
      <c r="C53" s="158"/>
      <c r="D53" s="129">
        <v>64</v>
      </c>
      <c r="E53" s="158"/>
      <c r="F53" s="129">
        <v>10</v>
      </c>
      <c r="G53" s="129"/>
      <c r="H53" s="126">
        <v>74</v>
      </c>
      <c r="I53" s="109"/>
      <c r="J53" s="109"/>
      <c r="K53" s="204" t="s">
        <v>46</v>
      </c>
      <c r="L53" s="209" t="s">
        <v>43</v>
      </c>
      <c r="M53" s="209"/>
      <c r="N53" s="161"/>
      <c r="O53" s="209">
        <v>2017</v>
      </c>
      <c r="P53" s="209"/>
      <c r="Q53" s="209"/>
      <c r="R53" s="109"/>
      <c r="S53" s="109"/>
    </row>
    <row r="54" spans="2:19" x14ac:dyDescent="0.25">
      <c r="B54" s="159" t="s">
        <v>45</v>
      </c>
      <c r="C54" s="109"/>
      <c r="D54" s="106">
        <v>29</v>
      </c>
      <c r="E54" s="109"/>
      <c r="F54" s="106">
        <v>10</v>
      </c>
      <c r="G54" s="106"/>
      <c r="H54" s="127">
        <v>39</v>
      </c>
      <c r="I54" s="109"/>
      <c r="J54" s="109"/>
      <c r="K54" s="204"/>
      <c r="L54" s="161" t="s">
        <v>35</v>
      </c>
      <c r="M54" s="161" t="s">
        <v>0</v>
      </c>
      <c r="N54" s="161"/>
      <c r="O54" s="161" t="s">
        <v>35</v>
      </c>
      <c r="P54" s="161"/>
      <c r="Q54" s="161" t="s">
        <v>0</v>
      </c>
      <c r="R54" s="109"/>
      <c r="S54" s="109"/>
    </row>
    <row r="55" spans="2:19" x14ac:dyDescent="0.25">
      <c r="B55" s="125" t="s">
        <v>176</v>
      </c>
      <c r="C55" s="158"/>
      <c r="D55" s="129">
        <v>56</v>
      </c>
      <c r="E55" s="158"/>
      <c r="F55" s="129">
        <v>9</v>
      </c>
      <c r="G55" s="129"/>
      <c r="H55" s="126">
        <v>65</v>
      </c>
      <c r="I55" s="109"/>
      <c r="J55" s="109"/>
      <c r="K55" s="160" t="s">
        <v>47</v>
      </c>
      <c r="L55" s="13">
        <v>195</v>
      </c>
      <c r="M55" s="112">
        <v>0.8091286307053942</v>
      </c>
      <c r="N55" s="112"/>
      <c r="O55" s="13">
        <v>209</v>
      </c>
      <c r="P55" s="13"/>
      <c r="Q55" s="112">
        <v>0.84615384615384615</v>
      </c>
      <c r="R55" s="109"/>
      <c r="S55" s="109"/>
    </row>
    <row r="56" spans="2:19" ht="15.75" thickBot="1" x14ac:dyDescent="0.3">
      <c r="B56" s="125" t="s">
        <v>13</v>
      </c>
      <c r="C56" s="158"/>
      <c r="D56" s="129">
        <v>56</v>
      </c>
      <c r="E56" s="158"/>
      <c r="F56" s="129">
        <v>8</v>
      </c>
      <c r="G56" s="129"/>
      <c r="H56" s="126">
        <v>64</v>
      </c>
      <c r="I56" s="109"/>
      <c r="J56" s="109"/>
      <c r="K56" s="160" t="s">
        <v>48</v>
      </c>
      <c r="L56" s="13">
        <v>46</v>
      </c>
      <c r="M56" s="112">
        <v>0.1908713692946058</v>
      </c>
      <c r="N56" s="112"/>
      <c r="O56" s="13">
        <v>38</v>
      </c>
      <c r="P56" s="13"/>
      <c r="Q56" s="112">
        <v>0.15384615384615385</v>
      </c>
      <c r="R56" s="109"/>
      <c r="S56" s="109"/>
    </row>
    <row r="57" spans="2:19" x14ac:dyDescent="0.25">
      <c r="B57" s="159" t="s">
        <v>22</v>
      </c>
      <c r="C57" s="109"/>
      <c r="D57" s="106">
        <v>15</v>
      </c>
      <c r="E57" s="109"/>
      <c r="F57" s="106">
        <v>8</v>
      </c>
      <c r="G57" s="106"/>
      <c r="H57" s="127">
        <v>23</v>
      </c>
      <c r="I57" s="109"/>
      <c r="J57" s="109"/>
      <c r="K57" s="144" t="s">
        <v>1</v>
      </c>
      <c r="L57" s="144">
        <v>241</v>
      </c>
      <c r="M57" s="201">
        <v>1</v>
      </c>
      <c r="N57" s="201"/>
      <c r="O57" s="144">
        <v>247</v>
      </c>
      <c r="P57" s="144"/>
      <c r="Q57" s="201">
        <v>1</v>
      </c>
      <c r="R57" s="109"/>
      <c r="S57" s="109"/>
    </row>
    <row r="58" spans="2:19" x14ac:dyDescent="0.25">
      <c r="B58" s="125" t="s">
        <v>175</v>
      </c>
      <c r="C58" s="158"/>
      <c r="D58" s="129">
        <v>75</v>
      </c>
      <c r="E58" s="158"/>
      <c r="F58" s="129">
        <v>7</v>
      </c>
      <c r="G58" s="129"/>
      <c r="H58" s="126">
        <v>82</v>
      </c>
      <c r="I58" s="109"/>
      <c r="J58" s="109"/>
      <c r="K58" s="156" t="s">
        <v>174</v>
      </c>
      <c r="L58" s="13"/>
      <c r="M58" s="112"/>
      <c r="N58" s="112"/>
      <c r="O58" s="13"/>
      <c r="P58" s="13"/>
      <c r="Q58" s="112"/>
      <c r="R58" s="109"/>
      <c r="S58" s="109"/>
    </row>
    <row r="59" spans="2:19" x14ac:dyDescent="0.25">
      <c r="B59" s="159" t="s">
        <v>18</v>
      </c>
      <c r="C59" s="109"/>
      <c r="D59" s="106">
        <v>39</v>
      </c>
      <c r="E59" s="109"/>
      <c r="F59" s="106">
        <v>7</v>
      </c>
      <c r="G59" s="106"/>
      <c r="H59" s="127">
        <v>46</v>
      </c>
      <c r="I59" s="109"/>
      <c r="J59" s="109"/>
      <c r="P59" s="109"/>
      <c r="Q59" s="109"/>
      <c r="R59" s="109"/>
      <c r="S59" s="109"/>
    </row>
    <row r="60" spans="2:19" x14ac:dyDescent="0.25">
      <c r="B60" s="159" t="s">
        <v>17</v>
      </c>
      <c r="C60" s="109"/>
      <c r="D60" s="106">
        <v>28</v>
      </c>
      <c r="E60" s="109"/>
      <c r="F60" s="106">
        <v>7</v>
      </c>
      <c r="G60" s="106"/>
      <c r="H60" s="127">
        <v>35</v>
      </c>
      <c r="I60" s="109"/>
      <c r="J60" s="109"/>
      <c r="K60" s="109" t="s">
        <v>178</v>
      </c>
      <c r="L60" s="109"/>
      <c r="M60" s="109"/>
      <c r="N60" s="109"/>
      <c r="O60" s="109"/>
      <c r="P60" s="109"/>
      <c r="Q60" s="109"/>
      <c r="R60" s="109"/>
      <c r="S60" s="109"/>
    </row>
    <row r="61" spans="2:19" x14ac:dyDescent="0.25">
      <c r="B61" s="159" t="s">
        <v>8</v>
      </c>
      <c r="C61" s="109"/>
      <c r="D61" s="106">
        <v>49</v>
      </c>
      <c r="E61" s="109"/>
      <c r="F61" s="106">
        <v>6</v>
      </c>
      <c r="G61" s="106"/>
      <c r="H61" s="127">
        <v>55</v>
      </c>
      <c r="I61" s="109"/>
      <c r="J61" s="109"/>
      <c r="K61" s="204" t="s">
        <v>55</v>
      </c>
      <c r="L61" s="204"/>
      <c r="M61" s="243" t="s">
        <v>35</v>
      </c>
      <c r="N61" s="243"/>
      <c r="O61" s="161" t="s">
        <v>0</v>
      </c>
      <c r="P61" s="28"/>
      <c r="Q61" s="28"/>
      <c r="R61" s="28"/>
      <c r="S61" s="109"/>
    </row>
    <row r="62" spans="2:19" x14ac:dyDescent="0.25">
      <c r="B62" s="159" t="s">
        <v>21</v>
      </c>
      <c r="C62" s="109"/>
      <c r="D62" s="106">
        <v>19</v>
      </c>
      <c r="E62" s="109"/>
      <c r="F62" s="106">
        <v>5</v>
      </c>
      <c r="G62" s="106"/>
      <c r="H62" s="127">
        <v>24</v>
      </c>
      <c r="I62" s="109"/>
      <c r="J62" s="109"/>
      <c r="K62" s="160" t="s">
        <v>179</v>
      </c>
      <c r="L62" s="13"/>
      <c r="M62" s="111">
        <v>112</v>
      </c>
      <c r="N62" s="111"/>
      <c r="O62" s="112">
        <v>0.46473029045643155</v>
      </c>
      <c r="P62" s="28"/>
      <c r="Q62" s="28"/>
      <c r="R62" s="28"/>
      <c r="S62" s="109"/>
    </row>
    <row r="63" spans="2:19" x14ac:dyDescent="0.25">
      <c r="B63" s="159" t="s">
        <v>6</v>
      </c>
      <c r="C63" s="109"/>
      <c r="D63" s="106">
        <v>11</v>
      </c>
      <c r="E63" s="109"/>
      <c r="F63" s="106">
        <v>4</v>
      </c>
      <c r="G63" s="106"/>
      <c r="H63" s="127">
        <v>15</v>
      </c>
      <c r="I63" s="109"/>
      <c r="J63" s="109"/>
      <c r="K63" s="160" t="s">
        <v>180</v>
      </c>
      <c r="L63" s="13"/>
      <c r="M63" s="111">
        <v>20</v>
      </c>
      <c r="N63" s="111"/>
      <c r="O63" s="112">
        <v>8.2987551867219914E-2</v>
      </c>
      <c r="P63" s="162"/>
      <c r="Q63" s="244"/>
      <c r="R63" s="244"/>
      <c r="S63" s="109"/>
    </row>
    <row r="64" spans="2:19" x14ac:dyDescent="0.25">
      <c r="B64" s="159" t="s">
        <v>20</v>
      </c>
      <c r="C64" s="109"/>
      <c r="D64" s="106">
        <v>34</v>
      </c>
      <c r="E64" s="109"/>
      <c r="F64" s="106">
        <v>3</v>
      </c>
      <c r="G64" s="106"/>
      <c r="H64" s="127">
        <v>37</v>
      </c>
      <c r="I64" s="109"/>
      <c r="J64" s="109"/>
      <c r="K64" s="160" t="s">
        <v>56</v>
      </c>
      <c r="L64" s="13"/>
      <c r="M64" s="111">
        <v>36</v>
      </c>
      <c r="N64" s="111"/>
      <c r="O64" s="112">
        <v>0.14937759336099585</v>
      </c>
      <c r="P64" s="162"/>
      <c r="Q64" s="162"/>
      <c r="R64" s="162"/>
      <c r="S64" s="109"/>
    </row>
    <row r="65" spans="2:19" x14ac:dyDescent="0.25">
      <c r="B65" s="159" t="s">
        <v>4</v>
      </c>
      <c r="C65" s="109"/>
      <c r="D65" s="106">
        <v>33</v>
      </c>
      <c r="E65" s="109"/>
      <c r="F65" s="106">
        <v>3</v>
      </c>
      <c r="G65" s="106"/>
      <c r="H65" s="127">
        <v>36</v>
      </c>
      <c r="I65" s="109"/>
      <c r="J65" s="109"/>
      <c r="K65" s="160" t="s">
        <v>57</v>
      </c>
      <c r="L65" s="13"/>
      <c r="M65" s="111">
        <v>11</v>
      </c>
      <c r="N65" s="111"/>
      <c r="O65" s="112">
        <v>4.5643153526970952E-2</v>
      </c>
      <c r="P65" s="116"/>
      <c r="Q65" s="115"/>
      <c r="R65" s="116"/>
      <c r="S65" s="109"/>
    </row>
    <row r="66" spans="2:19" x14ac:dyDescent="0.25">
      <c r="B66" s="159" t="s">
        <v>11</v>
      </c>
      <c r="C66" s="109"/>
      <c r="D66" s="106">
        <v>32</v>
      </c>
      <c r="E66" s="109"/>
      <c r="F66" s="106">
        <v>3</v>
      </c>
      <c r="G66" s="106"/>
      <c r="H66" s="127">
        <v>35</v>
      </c>
      <c r="I66" s="109"/>
      <c r="J66" s="109"/>
      <c r="K66" s="160" t="s">
        <v>181</v>
      </c>
      <c r="L66" s="13"/>
      <c r="M66" s="111">
        <v>5</v>
      </c>
      <c r="N66" s="111"/>
      <c r="O66" s="112">
        <v>2.0746887966804978E-2</v>
      </c>
      <c r="P66" s="116"/>
      <c r="Q66" s="115"/>
      <c r="R66" s="116"/>
      <c r="S66" s="109"/>
    </row>
    <row r="67" spans="2:19" x14ac:dyDescent="0.25">
      <c r="B67" s="160" t="s">
        <v>39</v>
      </c>
      <c r="C67" s="110"/>
      <c r="D67" s="13">
        <v>4</v>
      </c>
      <c r="E67" s="110"/>
      <c r="F67" s="13">
        <v>3</v>
      </c>
      <c r="G67" s="13"/>
      <c r="H67" s="128">
        <v>7</v>
      </c>
      <c r="I67" s="109"/>
      <c r="J67" s="109"/>
      <c r="K67" s="160" t="s">
        <v>182</v>
      </c>
      <c r="L67" s="13"/>
      <c r="M67" s="111">
        <v>20</v>
      </c>
      <c r="N67" s="111"/>
      <c r="O67" s="112">
        <v>8.2987551867219914E-2</v>
      </c>
      <c r="P67" s="116"/>
      <c r="Q67" s="115"/>
      <c r="R67" s="116"/>
      <c r="S67" s="109"/>
    </row>
    <row r="68" spans="2:19" x14ac:dyDescent="0.25">
      <c r="B68" s="159" t="s">
        <v>14</v>
      </c>
      <c r="C68" s="109"/>
      <c r="D68" s="106">
        <v>9</v>
      </c>
      <c r="E68" s="109"/>
      <c r="F68" s="106">
        <v>2</v>
      </c>
      <c r="G68" s="106"/>
      <c r="H68" s="127">
        <v>11</v>
      </c>
      <c r="I68" s="109"/>
      <c r="J68" s="109"/>
      <c r="K68" s="160" t="s">
        <v>183</v>
      </c>
      <c r="L68" s="13"/>
      <c r="M68" s="111">
        <v>3</v>
      </c>
      <c r="N68" s="111"/>
      <c r="O68" s="112">
        <v>1.2448132780082987E-2</v>
      </c>
      <c r="P68" s="116"/>
      <c r="Q68" s="115"/>
      <c r="R68" s="116"/>
      <c r="S68" s="109"/>
    </row>
    <row r="69" spans="2:19" x14ac:dyDescent="0.25">
      <c r="B69" s="159" t="s">
        <v>37</v>
      </c>
      <c r="C69" s="109"/>
      <c r="D69" s="106">
        <v>38</v>
      </c>
      <c r="E69" s="109"/>
      <c r="F69" s="106">
        <v>1</v>
      </c>
      <c r="G69" s="106"/>
      <c r="H69" s="127">
        <v>39</v>
      </c>
      <c r="I69" s="109"/>
      <c r="J69" s="109"/>
      <c r="K69" s="160" t="s">
        <v>184</v>
      </c>
      <c r="L69" s="13"/>
      <c r="M69" s="111">
        <v>1</v>
      </c>
      <c r="N69" s="111"/>
      <c r="O69" s="112">
        <v>4.1493775933609959E-3</v>
      </c>
      <c r="P69" s="116"/>
      <c r="Q69" s="115"/>
      <c r="R69" s="116"/>
      <c r="S69" s="109"/>
    </row>
    <row r="70" spans="2:19" x14ac:dyDescent="0.25">
      <c r="B70" s="159" t="s">
        <v>23</v>
      </c>
      <c r="C70" s="109"/>
      <c r="D70" s="106">
        <v>22</v>
      </c>
      <c r="E70" s="109"/>
      <c r="F70" s="106">
        <v>1</v>
      </c>
      <c r="G70" s="106"/>
      <c r="H70" s="127">
        <v>23</v>
      </c>
      <c r="I70" s="148"/>
      <c r="J70" s="109"/>
      <c r="K70" s="160" t="s">
        <v>185</v>
      </c>
      <c r="L70" s="13"/>
      <c r="M70" s="111">
        <v>12</v>
      </c>
      <c r="N70" s="111"/>
      <c r="O70" s="112">
        <v>4.9792531120331947E-2</v>
      </c>
      <c r="P70" s="116"/>
      <c r="Q70" s="115"/>
      <c r="R70" s="116"/>
      <c r="S70" s="109"/>
    </row>
    <row r="71" spans="2:19" ht="15.75" thickBot="1" x14ac:dyDescent="0.3">
      <c r="B71" s="159" t="s">
        <v>16</v>
      </c>
      <c r="C71" s="109"/>
      <c r="D71" s="106">
        <v>16</v>
      </c>
      <c r="E71" s="109"/>
      <c r="F71" s="106">
        <v>1</v>
      </c>
      <c r="G71" s="106"/>
      <c r="H71" s="127">
        <v>17</v>
      </c>
      <c r="I71" s="163"/>
      <c r="J71" s="109"/>
      <c r="K71" s="160" t="s">
        <v>186</v>
      </c>
      <c r="L71" s="13"/>
      <c r="M71" s="111">
        <v>18</v>
      </c>
      <c r="N71" s="111"/>
      <c r="O71" s="112">
        <v>7.4688796680497924E-2</v>
      </c>
      <c r="S71" s="109"/>
    </row>
    <row r="72" spans="2:19" ht="15.75" thickBot="1" x14ac:dyDescent="0.3">
      <c r="B72" s="144" t="s">
        <v>1</v>
      </c>
      <c r="C72" s="144"/>
      <c r="D72" s="165">
        <v>1308</v>
      </c>
      <c r="E72" s="164">
        <v>0</v>
      </c>
      <c r="F72" s="165">
        <v>241</v>
      </c>
      <c r="G72" s="165"/>
      <c r="H72" s="165">
        <v>1549</v>
      </c>
      <c r="I72" s="148"/>
      <c r="J72" s="109"/>
      <c r="K72" s="160" t="s">
        <v>187</v>
      </c>
      <c r="L72" s="13"/>
      <c r="M72" s="111">
        <v>3</v>
      </c>
      <c r="N72" s="111"/>
      <c r="O72" s="112">
        <v>1.2448132780082987E-2</v>
      </c>
      <c r="S72" s="109"/>
    </row>
    <row r="73" spans="2:19" x14ac:dyDescent="0.25">
      <c r="B73" s="156" t="s">
        <v>230</v>
      </c>
      <c r="C73" s="109"/>
      <c r="D73" s="109"/>
      <c r="E73" s="109"/>
      <c r="F73" s="106"/>
      <c r="G73" s="106"/>
      <c r="H73" s="106"/>
      <c r="I73" s="28"/>
      <c r="J73" s="142"/>
      <c r="K73" s="144" t="s">
        <v>1</v>
      </c>
      <c r="L73" s="144"/>
      <c r="M73" s="165">
        <v>241</v>
      </c>
      <c r="N73" s="165"/>
      <c r="O73" s="166">
        <v>1</v>
      </c>
      <c r="S73" s="109"/>
    </row>
    <row r="74" spans="2:19" ht="13.5" customHeight="1" x14ac:dyDescent="0.25">
      <c r="G74" s="167"/>
      <c r="H74" s="168"/>
      <c r="I74" s="169"/>
      <c r="J74" s="116"/>
      <c r="S74" s="109"/>
    </row>
    <row r="75" spans="2:19" ht="6" customHeight="1" x14ac:dyDescent="0.25">
      <c r="B75" s="109"/>
      <c r="C75" s="109"/>
      <c r="D75" s="109"/>
      <c r="E75" s="109"/>
      <c r="F75" s="106"/>
      <c r="G75" s="106"/>
      <c r="H75" s="106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</row>
    <row r="76" spans="2:19" x14ac:dyDescent="0.25">
      <c r="B76" s="170" t="s">
        <v>188</v>
      </c>
      <c r="C76" s="170"/>
      <c r="D76" s="170"/>
      <c r="E76" s="170"/>
      <c r="F76" s="171"/>
      <c r="G76" s="171"/>
      <c r="H76" s="171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</row>
    <row r="77" spans="2:19" ht="21" customHeight="1" x14ac:dyDescent="0.25">
      <c r="B77" s="207" t="s">
        <v>189</v>
      </c>
      <c r="C77" s="207"/>
      <c r="D77" s="207"/>
      <c r="E77" s="142"/>
      <c r="F77" s="27"/>
      <c r="G77" s="27"/>
      <c r="H77" s="27"/>
      <c r="I77" s="28"/>
      <c r="J77" s="28"/>
      <c r="K77" s="109"/>
      <c r="L77" s="109"/>
      <c r="M77" s="207" t="s">
        <v>190</v>
      </c>
      <c r="N77" s="207"/>
      <c r="O77" s="207"/>
      <c r="P77" s="207"/>
      <c r="Q77" s="207"/>
      <c r="R77" s="207"/>
      <c r="S77" s="109"/>
    </row>
    <row r="78" spans="2:19" ht="15" customHeight="1" x14ac:dyDescent="0.25">
      <c r="B78" s="207"/>
      <c r="C78" s="207"/>
      <c r="D78" s="207"/>
      <c r="E78" s="142"/>
      <c r="F78" s="27"/>
      <c r="G78" s="27"/>
      <c r="H78" s="27"/>
      <c r="I78" s="28"/>
      <c r="J78" s="28"/>
      <c r="K78" s="109"/>
      <c r="L78" s="109"/>
      <c r="M78" s="207"/>
      <c r="N78" s="207"/>
      <c r="O78" s="207"/>
      <c r="P78" s="207"/>
      <c r="Q78" s="207"/>
      <c r="R78" s="207"/>
      <c r="S78" s="109"/>
    </row>
    <row r="79" spans="2:19" ht="15" customHeight="1" x14ac:dyDescent="0.25">
      <c r="B79" s="172" t="s">
        <v>27</v>
      </c>
      <c r="C79" s="143" t="s">
        <v>35</v>
      </c>
      <c r="D79" s="143" t="s">
        <v>0</v>
      </c>
      <c r="E79" s="177"/>
      <c r="F79" s="106"/>
      <c r="G79" s="106"/>
      <c r="H79" s="8" t="s">
        <v>59</v>
      </c>
      <c r="I79" s="109"/>
      <c r="J79" s="109"/>
      <c r="K79" s="109"/>
      <c r="L79" s="109"/>
      <c r="M79" s="172" t="s">
        <v>60</v>
      </c>
      <c r="N79" s="173"/>
      <c r="O79" s="211" t="s">
        <v>35</v>
      </c>
      <c r="P79" s="211"/>
      <c r="Q79" s="211" t="s">
        <v>0</v>
      </c>
      <c r="R79" s="211"/>
      <c r="S79" s="109"/>
    </row>
    <row r="80" spans="2:19" x14ac:dyDescent="0.25">
      <c r="B80" s="8" t="s">
        <v>191</v>
      </c>
      <c r="C80" s="106">
        <v>0</v>
      </c>
      <c r="D80" s="253">
        <v>0</v>
      </c>
      <c r="E80" s="139"/>
      <c r="F80" s="106"/>
      <c r="G80" s="106"/>
      <c r="H80" s="174">
        <v>3.7344398340248962E-2</v>
      </c>
      <c r="I80" s="109"/>
      <c r="J80" s="109"/>
      <c r="K80" s="109"/>
      <c r="L80" s="109"/>
      <c r="M80" s="159" t="s">
        <v>61</v>
      </c>
      <c r="N80" s="109"/>
      <c r="O80" s="208">
        <v>8</v>
      </c>
      <c r="P80" s="208"/>
      <c r="Q80" s="203">
        <v>3.3195020746887967E-2</v>
      </c>
      <c r="R80" s="203"/>
      <c r="S80" s="109"/>
    </row>
    <row r="81" spans="2:19" ht="15.75" thickBot="1" x14ac:dyDescent="0.3">
      <c r="B81" s="8" t="s">
        <v>192</v>
      </c>
      <c r="C81" s="106">
        <v>1</v>
      </c>
      <c r="D81" s="253">
        <v>4.1493775933609959E-3</v>
      </c>
      <c r="E81" s="139"/>
      <c r="F81" s="106"/>
      <c r="G81" s="106"/>
      <c r="H81" s="8"/>
      <c r="I81" s="109"/>
      <c r="J81" s="109"/>
      <c r="K81" s="109"/>
      <c r="L81" s="109"/>
      <c r="M81" s="159" t="s">
        <v>62</v>
      </c>
      <c r="N81" s="109"/>
      <c r="O81" s="208">
        <v>233</v>
      </c>
      <c r="P81" s="208"/>
      <c r="Q81" s="203">
        <v>0.96680497925311204</v>
      </c>
      <c r="R81" s="203"/>
      <c r="S81" s="109"/>
    </row>
    <row r="82" spans="2:19" x14ac:dyDescent="0.25">
      <c r="B82" s="8" t="s">
        <v>193</v>
      </c>
      <c r="C82" s="106">
        <v>1</v>
      </c>
      <c r="D82" s="253">
        <v>4.1493775933609959E-3</v>
      </c>
      <c r="E82" s="139"/>
      <c r="F82" s="106"/>
      <c r="G82" s="106"/>
      <c r="H82" s="8" t="s">
        <v>63</v>
      </c>
      <c r="I82" s="109"/>
      <c r="J82" s="109"/>
      <c r="K82" s="109"/>
      <c r="L82" s="109"/>
      <c r="M82" s="144" t="s">
        <v>1</v>
      </c>
      <c r="N82" s="175"/>
      <c r="O82" s="240">
        <v>241</v>
      </c>
      <c r="P82" s="240"/>
      <c r="Q82" s="241">
        <v>1</v>
      </c>
      <c r="R82" s="241"/>
      <c r="S82" s="109"/>
    </row>
    <row r="83" spans="2:19" x14ac:dyDescent="0.25">
      <c r="B83" s="8" t="s">
        <v>64</v>
      </c>
      <c r="C83" s="106">
        <v>7</v>
      </c>
      <c r="D83" s="253">
        <v>2.9045643153526972E-2</v>
      </c>
      <c r="E83" s="139"/>
      <c r="F83" s="106"/>
      <c r="G83" s="106"/>
      <c r="H83" s="174">
        <v>0.93775933609958506</v>
      </c>
      <c r="I83" s="109"/>
      <c r="J83" s="109"/>
      <c r="K83" s="109"/>
      <c r="L83" s="109"/>
      <c r="S83" s="109"/>
    </row>
    <row r="84" spans="2:19" x14ac:dyDescent="0.25">
      <c r="B84" s="8" t="s">
        <v>65</v>
      </c>
      <c r="C84" s="106">
        <v>103</v>
      </c>
      <c r="D84" s="253">
        <v>0.42738589211618255</v>
      </c>
      <c r="E84" s="139"/>
      <c r="F84" s="106"/>
      <c r="G84" s="106"/>
      <c r="H84" s="8"/>
      <c r="I84" s="109"/>
      <c r="J84" s="109"/>
      <c r="K84" s="109"/>
      <c r="L84" s="109"/>
      <c r="M84" s="109" t="s">
        <v>194</v>
      </c>
      <c r="N84" s="28"/>
      <c r="O84" s="28"/>
      <c r="P84" s="109"/>
      <c r="Q84" s="109"/>
      <c r="R84" s="109"/>
      <c r="S84" s="109"/>
    </row>
    <row r="85" spans="2:19" x14ac:dyDescent="0.25">
      <c r="B85" s="8" t="s">
        <v>66</v>
      </c>
      <c r="C85" s="106">
        <v>123</v>
      </c>
      <c r="D85" s="253">
        <v>0.51037344398340245</v>
      </c>
      <c r="E85" s="139"/>
      <c r="F85" s="106"/>
      <c r="G85" s="106"/>
      <c r="H85" s="8"/>
      <c r="I85" s="109"/>
      <c r="J85" s="109"/>
      <c r="K85" s="109"/>
      <c r="L85" s="109"/>
      <c r="M85" s="172" t="s">
        <v>69</v>
      </c>
      <c r="N85" s="173"/>
      <c r="O85" s="211" t="s">
        <v>35</v>
      </c>
      <c r="P85" s="211"/>
      <c r="Q85" s="211" t="s">
        <v>0</v>
      </c>
      <c r="R85" s="211"/>
      <c r="S85" s="109"/>
    </row>
    <row r="86" spans="2:19" ht="15.75" thickBot="1" x14ac:dyDescent="0.3">
      <c r="B86" s="8" t="s">
        <v>67</v>
      </c>
      <c r="C86" s="106">
        <v>6</v>
      </c>
      <c r="D86" s="253">
        <v>2.4896265560165973E-2</v>
      </c>
      <c r="E86" s="139"/>
      <c r="F86" s="106"/>
      <c r="G86" s="106"/>
      <c r="H86" s="8" t="s">
        <v>68</v>
      </c>
      <c r="I86" s="109"/>
      <c r="J86" s="109"/>
      <c r="K86" s="109"/>
      <c r="L86" s="109"/>
      <c r="M86" s="159" t="s">
        <v>70</v>
      </c>
      <c r="N86" s="109"/>
      <c r="O86" s="208">
        <v>35</v>
      </c>
      <c r="P86" s="208"/>
      <c r="Q86" s="203">
        <v>0.14522821576763487</v>
      </c>
      <c r="R86" s="203"/>
      <c r="S86" s="109"/>
    </row>
    <row r="87" spans="2:19" x14ac:dyDescent="0.25">
      <c r="B87" s="144" t="s">
        <v>1</v>
      </c>
      <c r="C87" s="144">
        <v>241</v>
      </c>
      <c r="D87" s="254">
        <v>0.99999999999999989</v>
      </c>
      <c r="E87" s="176"/>
      <c r="F87" s="106"/>
      <c r="G87" s="106"/>
      <c r="H87" s="174">
        <v>2.4896265560165973E-2</v>
      </c>
      <c r="I87" s="109"/>
      <c r="J87" s="109"/>
      <c r="K87" s="109"/>
      <c r="L87" s="109"/>
      <c r="M87" s="159" t="s">
        <v>71</v>
      </c>
      <c r="N87" s="109"/>
      <c r="O87" s="208">
        <v>164</v>
      </c>
      <c r="P87" s="208"/>
      <c r="Q87" s="203">
        <v>0.68049792531120334</v>
      </c>
      <c r="R87" s="203"/>
      <c r="S87" s="109"/>
    </row>
    <row r="88" spans="2:19" ht="15.75" thickBot="1" x14ac:dyDescent="0.3">
      <c r="B88" s="109"/>
      <c r="C88" s="109"/>
      <c r="D88" s="109"/>
      <c r="E88" s="109"/>
      <c r="F88" s="106"/>
      <c r="G88" s="106"/>
      <c r="H88" s="106"/>
      <c r="I88" s="109"/>
      <c r="J88" s="109"/>
      <c r="K88" s="109"/>
      <c r="L88" s="109"/>
      <c r="M88" s="159" t="s">
        <v>72</v>
      </c>
      <c r="N88" s="109"/>
      <c r="O88" s="238">
        <v>42</v>
      </c>
      <c r="P88" s="238"/>
      <c r="Q88" s="239">
        <v>0.17427385892116182</v>
      </c>
      <c r="R88" s="239"/>
      <c r="S88" s="109"/>
    </row>
    <row r="89" spans="2:19" ht="15" customHeight="1" x14ac:dyDescent="0.25">
      <c r="B89" s="207" t="s">
        <v>195</v>
      </c>
      <c r="C89" s="207"/>
      <c r="D89" s="207"/>
      <c r="E89" s="207"/>
      <c r="F89" s="207"/>
      <c r="G89" s="207"/>
      <c r="H89" s="207"/>
      <c r="I89" s="109"/>
      <c r="J89" s="109"/>
      <c r="K89" s="109"/>
      <c r="L89" s="109"/>
      <c r="M89" s="144" t="s">
        <v>1</v>
      </c>
      <c r="N89" s="175"/>
      <c r="O89" s="240">
        <v>241</v>
      </c>
      <c r="P89" s="240"/>
      <c r="Q89" s="241">
        <v>1</v>
      </c>
      <c r="R89" s="241"/>
      <c r="S89" s="109"/>
    </row>
    <row r="90" spans="2:19" x14ac:dyDescent="0.25">
      <c r="B90" s="207"/>
      <c r="C90" s="207"/>
      <c r="D90" s="207"/>
      <c r="E90" s="207"/>
      <c r="F90" s="207"/>
      <c r="G90" s="207"/>
      <c r="H90" s="207"/>
      <c r="I90" s="109"/>
      <c r="J90" s="109"/>
      <c r="K90" s="109"/>
      <c r="L90" s="109"/>
      <c r="S90" s="109"/>
    </row>
    <row r="91" spans="2:19" x14ac:dyDescent="0.25">
      <c r="B91" s="210" t="s">
        <v>73</v>
      </c>
      <c r="C91" s="210"/>
      <c r="D91" s="210"/>
      <c r="E91" s="143"/>
      <c r="F91" s="143" t="s">
        <v>35</v>
      </c>
      <c r="G91" s="210" t="s">
        <v>0</v>
      </c>
      <c r="H91" s="210"/>
      <c r="I91" s="242"/>
      <c r="J91" s="242"/>
      <c r="K91" s="242"/>
      <c r="L91" s="109"/>
      <c r="M91" s="178"/>
      <c r="N91" s="109"/>
      <c r="O91" s="109"/>
      <c r="P91" s="109"/>
      <c r="Q91" s="109"/>
      <c r="R91" s="109"/>
      <c r="S91" s="109"/>
    </row>
    <row r="92" spans="2:19" x14ac:dyDescent="0.25">
      <c r="B92" s="255" t="s">
        <v>74</v>
      </c>
      <c r="C92" s="256"/>
      <c r="D92" s="256"/>
      <c r="E92" s="256"/>
      <c r="F92" s="257">
        <v>30</v>
      </c>
      <c r="G92" s="179"/>
      <c r="H92" s="180">
        <v>0.12448132780082988</v>
      </c>
      <c r="I92" s="148"/>
      <c r="J92" s="148"/>
      <c r="K92" s="148"/>
      <c r="L92" s="109"/>
      <c r="M92" s="109"/>
      <c r="N92" s="109"/>
      <c r="O92" s="109"/>
      <c r="P92" s="109"/>
      <c r="Q92" s="109"/>
      <c r="R92" s="109"/>
      <c r="S92" s="109"/>
    </row>
    <row r="93" spans="2:19" x14ac:dyDescent="0.25">
      <c r="B93" s="255" t="s">
        <v>75</v>
      </c>
      <c r="C93" s="256"/>
      <c r="D93" s="256"/>
      <c r="E93" s="256"/>
      <c r="F93" s="257">
        <v>78</v>
      </c>
      <c r="G93" s="179"/>
      <c r="H93" s="180">
        <v>0.32365145228215769</v>
      </c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</row>
    <row r="94" spans="2:19" ht="15" customHeight="1" x14ac:dyDescent="0.25">
      <c r="B94" s="255" t="s">
        <v>76</v>
      </c>
      <c r="C94" s="256"/>
      <c r="D94" s="256"/>
      <c r="E94" s="256"/>
      <c r="F94" s="257">
        <v>0</v>
      </c>
      <c r="G94" s="179"/>
      <c r="H94" s="180">
        <v>0</v>
      </c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</row>
    <row r="95" spans="2:19" ht="15" customHeight="1" x14ac:dyDescent="0.25">
      <c r="B95" s="255" t="s">
        <v>77</v>
      </c>
      <c r="C95" s="256"/>
      <c r="D95" s="256"/>
      <c r="E95" s="256"/>
      <c r="F95" s="257">
        <v>7</v>
      </c>
      <c r="G95" s="179"/>
      <c r="H95" s="180">
        <v>2.9045643153526972E-2</v>
      </c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</row>
    <row r="96" spans="2:19" x14ac:dyDescent="0.25">
      <c r="B96" s="258" t="s">
        <v>78</v>
      </c>
      <c r="C96" s="259"/>
      <c r="D96" s="259"/>
      <c r="E96" s="259"/>
      <c r="F96" s="260">
        <v>2</v>
      </c>
      <c r="G96" s="181"/>
      <c r="H96" s="182">
        <v>8.2987551867219917E-3</v>
      </c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</row>
    <row r="97" spans="2:19" x14ac:dyDescent="0.25">
      <c r="B97" s="258" t="s">
        <v>79</v>
      </c>
      <c r="C97" s="259"/>
      <c r="D97" s="259"/>
      <c r="E97" s="259"/>
      <c r="F97" s="260">
        <v>82</v>
      </c>
      <c r="G97" s="181"/>
      <c r="H97" s="182">
        <v>0.34024896265560167</v>
      </c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</row>
    <row r="98" spans="2:19" x14ac:dyDescent="0.25">
      <c r="B98" s="261" t="s">
        <v>80</v>
      </c>
      <c r="C98" s="262"/>
      <c r="D98" s="262"/>
      <c r="E98" s="262"/>
      <c r="F98" s="260">
        <v>17</v>
      </c>
      <c r="G98" s="181"/>
      <c r="H98" s="182">
        <v>7.0539419087136929E-2</v>
      </c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</row>
    <row r="99" spans="2:19" ht="15" customHeight="1" x14ac:dyDescent="0.25">
      <c r="B99" s="258" t="s">
        <v>81</v>
      </c>
      <c r="C99" s="259"/>
      <c r="D99" s="259"/>
      <c r="E99" s="259"/>
      <c r="F99" s="260">
        <v>2</v>
      </c>
      <c r="G99" s="181"/>
      <c r="H99" s="182">
        <v>8.2987551867219917E-3</v>
      </c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</row>
    <row r="100" spans="2:19" x14ac:dyDescent="0.25">
      <c r="B100" s="263" t="s">
        <v>82</v>
      </c>
      <c r="C100" s="264"/>
      <c r="D100" s="264"/>
      <c r="E100" s="264"/>
      <c r="F100" s="265">
        <v>2</v>
      </c>
      <c r="G100" s="183"/>
      <c r="H100" s="184">
        <v>8.2987551867219917E-3</v>
      </c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</row>
    <row r="101" spans="2:19" x14ac:dyDescent="0.25">
      <c r="B101" s="263" t="s">
        <v>83</v>
      </c>
      <c r="C101" s="264"/>
      <c r="D101" s="264"/>
      <c r="E101" s="264"/>
      <c r="F101" s="265">
        <v>0</v>
      </c>
      <c r="G101" s="183"/>
      <c r="H101" s="184">
        <v>0</v>
      </c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</row>
    <row r="102" spans="2:19" x14ac:dyDescent="0.25">
      <c r="B102" s="263" t="s">
        <v>84</v>
      </c>
      <c r="C102" s="264"/>
      <c r="D102" s="264"/>
      <c r="E102" s="264"/>
      <c r="F102" s="265">
        <v>2</v>
      </c>
      <c r="G102" s="183"/>
      <c r="H102" s="184">
        <v>8.2987551867219917E-3</v>
      </c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</row>
    <row r="103" spans="2:19" x14ac:dyDescent="0.25">
      <c r="B103" s="263" t="s">
        <v>85</v>
      </c>
      <c r="C103" s="264"/>
      <c r="D103" s="264"/>
      <c r="E103" s="264"/>
      <c r="F103" s="265">
        <v>0</v>
      </c>
      <c r="G103" s="183"/>
      <c r="H103" s="184">
        <v>0</v>
      </c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</row>
    <row r="104" spans="2:19" x14ac:dyDescent="0.25">
      <c r="B104" s="263" t="s">
        <v>86</v>
      </c>
      <c r="C104" s="264"/>
      <c r="D104" s="264"/>
      <c r="E104" s="264"/>
      <c r="F104" s="265">
        <v>1</v>
      </c>
      <c r="G104" s="183"/>
      <c r="H104" s="184">
        <v>4.1493775933609959E-3</v>
      </c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</row>
    <row r="105" spans="2:19" x14ac:dyDescent="0.25">
      <c r="B105" s="263" t="s">
        <v>87</v>
      </c>
      <c r="C105" s="264"/>
      <c r="D105" s="264"/>
      <c r="E105" s="264"/>
      <c r="F105" s="265">
        <v>0</v>
      </c>
      <c r="G105" s="183"/>
      <c r="H105" s="184">
        <v>0</v>
      </c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2:19" ht="15" customHeight="1" x14ac:dyDescent="0.25">
      <c r="B106" s="263" t="s">
        <v>88</v>
      </c>
      <c r="C106" s="264"/>
      <c r="D106" s="264"/>
      <c r="E106" s="264"/>
      <c r="F106" s="265">
        <v>0</v>
      </c>
      <c r="G106" s="183"/>
      <c r="H106" s="184">
        <v>0</v>
      </c>
      <c r="I106" s="109"/>
      <c r="J106" s="109"/>
      <c r="K106" s="207" t="s">
        <v>196</v>
      </c>
      <c r="L106" s="207"/>
      <c r="M106" s="207"/>
      <c r="N106" s="207"/>
      <c r="O106" s="28"/>
      <c r="P106" s="28"/>
      <c r="Q106" s="109"/>
      <c r="R106" s="109"/>
      <c r="S106" s="109"/>
    </row>
    <row r="107" spans="2:19" x14ac:dyDescent="0.25">
      <c r="B107" s="263" t="s">
        <v>89</v>
      </c>
      <c r="C107" s="264"/>
      <c r="D107" s="264"/>
      <c r="E107" s="264"/>
      <c r="F107" s="265">
        <v>0</v>
      </c>
      <c r="G107" s="183"/>
      <c r="H107" s="184">
        <v>0</v>
      </c>
      <c r="I107" s="109"/>
      <c r="J107" s="109"/>
      <c r="K107" s="207"/>
      <c r="L107" s="207"/>
      <c r="M107" s="207"/>
      <c r="N107" s="207"/>
      <c r="O107" s="28"/>
      <c r="P107" s="28"/>
      <c r="Q107" s="109"/>
      <c r="R107" s="109"/>
      <c r="S107" s="109"/>
    </row>
    <row r="108" spans="2:19" x14ac:dyDescent="0.25">
      <c r="B108" s="263" t="s">
        <v>90</v>
      </c>
      <c r="C108" s="264"/>
      <c r="D108" s="264"/>
      <c r="E108" s="264"/>
      <c r="F108" s="265">
        <v>2</v>
      </c>
      <c r="G108" s="183"/>
      <c r="H108" s="184">
        <v>8.2987551867219917E-3</v>
      </c>
      <c r="I108" s="109"/>
      <c r="J108" s="109"/>
      <c r="K108" s="143" t="s">
        <v>91</v>
      </c>
      <c r="L108" s="143" t="s">
        <v>35</v>
      </c>
      <c r="M108" s="143" t="s">
        <v>0</v>
      </c>
      <c r="N108" s="266"/>
      <c r="O108" s="185"/>
      <c r="P108" s="139">
        <v>0</v>
      </c>
      <c r="Q108" s="109"/>
      <c r="R108" s="109"/>
      <c r="S108" s="109"/>
    </row>
    <row r="109" spans="2:19" x14ac:dyDescent="0.25">
      <c r="B109" s="263" t="s">
        <v>36</v>
      </c>
      <c r="C109" s="264"/>
      <c r="D109" s="264"/>
      <c r="E109" s="264"/>
      <c r="F109" s="265">
        <v>2</v>
      </c>
      <c r="G109" s="183"/>
      <c r="H109" s="184">
        <v>8.2987551867219917E-3</v>
      </c>
      <c r="I109" s="109"/>
      <c r="J109" s="109"/>
      <c r="K109" s="255" t="s">
        <v>92</v>
      </c>
      <c r="L109" s="257">
        <v>115</v>
      </c>
      <c r="M109" s="267">
        <v>0.47717842323651455</v>
      </c>
      <c r="N109" s="266"/>
      <c r="O109" s="185"/>
      <c r="P109" s="139">
        <v>0</v>
      </c>
      <c r="Q109" s="109"/>
      <c r="R109" s="109"/>
      <c r="S109" s="109"/>
    </row>
    <row r="110" spans="2:19" ht="15" customHeight="1" x14ac:dyDescent="0.25">
      <c r="B110" s="268" t="s">
        <v>93</v>
      </c>
      <c r="C110" s="269"/>
      <c r="D110" s="269"/>
      <c r="E110" s="269"/>
      <c r="F110" s="270">
        <v>1</v>
      </c>
      <c r="G110" s="186"/>
      <c r="H110" s="187">
        <v>4.1493775933609959E-3</v>
      </c>
      <c r="I110" s="109"/>
      <c r="J110" s="109"/>
      <c r="K110" s="258" t="s">
        <v>94</v>
      </c>
      <c r="L110" s="260">
        <v>103</v>
      </c>
      <c r="M110" s="271">
        <v>0.42738589211618255</v>
      </c>
      <c r="N110" s="266"/>
      <c r="O110" s="185"/>
      <c r="P110" s="139">
        <v>0</v>
      </c>
      <c r="Q110" s="109"/>
      <c r="R110" s="109"/>
      <c r="S110" s="109"/>
    </row>
    <row r="111" spans="2:19" x14ac:dyDescent="0.25">
      <c r="B111" s="268" t="s">
        <v>95</v>
      </c>
      <c r="C111" s="269"/>
      <c r="D111" s="269"/>
      <c r="E111" s="269"/>
      <c r="F111" s="270">
        <v>0</v>
      </c>
      <c r="G111" s="186"/>
      <c r="H111" s="187">
        <v>0</v>
      </c>
      <c r="I111" s="109"/>
      <c r="J111" s="109"/>
      <c r="K111" s="263" t="s">
        <v>96</v>
      </c>
      <c r="L111" s="265">
        <v>9</v>
      </c>
      <c r="M111" s="272">
        <v>3.7344398340248962E-2</v>
      </c>
      <c r="N111" s="188"/>
      <c r="O111" s="148"/>
      <c r="P111" s="148"/>
      <c r="Q111" s="109"/>
      <c r="R111" s="109"/>
      <c r="S111" s="109"/>
    </row>
    <row r="112" spans="2:19" x14ac:dyDescent="0.25">
      <c r="B112" s="268" t="s">
        <v>97</v>
      </c>
      <c r="C112" s="269"/>
      <c r="D112" s="269"/>
      <c r="E112" s="269"/>
      <c r="F112" s="270">
        <v>0</v>
      </c>
      <c r="G112" s="186"/>
      <c r="H112" s="187">
        <v>0</v>
      </c>
      <c r="I112" s="109"/>
      <c r="J112" s="109"/>
      <c r="K112" s="268" t="s">
        <v>98</v>
      </c>
      <c r="L112" s="270">
        <v>1</v>
      </c>
      <c r="M112" s="273">
        <v>4.1493775933609959E-3</v>
      </c>
      <c r="N112" s="188"/>
      <c r="O112" s="148"/>
      <c r="P112" s="148"/>
      <c r="Q112" s="109"/>
      <c r="R112" s="109"/>
      <c r="S112" s="109"/>
    </row>
    <row r="113" spans="2:19" x14ac:dyDescent="0.25">
      <c r="B113" s="274" t="s">
        <v>99</v>
      </c>
      <c r="C113" s="275"/>
      <c r="D113" s="275"/>
      <c r="E113" s="275"/>
      <c r="F113" s="275">
        <v>10</v>
      </c>
      <c r="G113" s="106"/>
      <c r="H113" s="107">
        <v>4.1493775933609957E-2</v>
      </c>
      <c r="I113" s="109"/>
      <c r="J113" s="109"/>
      <c r="K113" s="276" t="s">
        <v>100</v>
      </c>
      <c r="L113" s="189">
        <v>3</v>
      </c>
      <c r="M113" s="190">
        <v>1.2448132780082987E-2</v>
      </c>
      <c r="N113" s="191"/>
      <c r="O113" s="148"/>
      <c r="P113" s="148"/>
      <c r="Q113" s="109"/>
      <c r="R113" s="109"/>
      <c r="S113" s="109"/>
    </row>
    <row r="114" spans="2:19" ht="15.75" thickBot="1" x14ac:dyDescent="0.3">
      <c r="B114" s="276" t="s">
        <v>100</v>
      </c>
      <c r="C114" s="277"/>
      <c r="D114" s="277"/>
      <c r="E114" s="277"/>
      <c r="F114" s="278">
        <v>3</v>
      </c>
      <c r="G114" s="189"/>
      <c r="H114" s="192">
        <v>1.2448132780082987E-2</v>
      </c>
      <c r="I114" s="109"/>
      <c r="J114" s="109"/>
      <c r="K114" s="279" t="s">
        <v>99</v>
      </c>
      <c r="L114" s="185">
        <v>10</v>
      </c>
      <c r="M114" s="193">
        <v>4.1493775933609957E-2</v>
      </c>
      <c r="N114" s="109"/>
      <c r="O114" s="109"/>
      <c r="P114" s="109"/>
      <c r="Q114" s="109"/>
      <c r="R114" s="109"/>
      <c r="S114" s="109"/>
    </row>
    <row r="115" spans="2:19" ht="15.75" thickBot="1" x14ac:dyDescent="0.3">
      <c r="B115" s="276" t="s">
        <v>197</v>
      </c>
      <c r="C115" s="277"/>
      <c r="D115" s="277"/>
      <c r="E115" s="277"/>
      <c r="F115" s="278">
        <v>0</v>
      </c>
      <c r="G115" s="189"/>
      <c r="H115" s="192">
        <v>0</v>
      </c>
      <c r="I115" s="109"/>
      <c r="J115" s="109"/>
      <c r="K115" s="144" t="s">
        <v>1</v>
      </c>
      <c r="L115" s="144">
        <v>241</v>
      </c>
      <c r="M115" s="194">
        <v>0.99999999999999989</v>
      </c>
      <c r="N115" s="109"/>
      <c r="O115" s="109"/>
      <c r="P115" s="109"/>
      <c r="Q115" s="109"/>
      <c r="R115" s="109"/>
      <c r="S115" s="109"/>
    </row>
    <row r="116" spans="2:19" x14ac:dyDescent="0.25">
      <c r="B116" s="230" t="s">
        <v>1</v>
      </c>
      <c r="C116" s="230"/>
      <c r="D116" s="230"/>
      <c r="E116" s="144"/>
      <c r="F116" s="144">
        <v>241</v>
      </c>
      <c r="G116" s="195"/>
      <c r="H116" s="201">
        <v>0.99999999999999978</v>
      </c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</row>
    <row r="117" spans="2:19" x14ac:dyDescent="0.25">
      <c r="B117" s="109"/>
      <c r="C117" s="109"/>
      <c r="D117" s="109"/>
      <c r="E117" s="109"/>
      <c r="F117" s="106"/>
      <c r="G117" s="106"/>
      <c r="H117" s="106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</row>
    <row r="118" spans="2:19" x14ac:dyDescent="0.25">
      <c r="B118" s="170" t="s">
        <v>198</v>
      </c>
      <c r="C118" s="170"/>
      <c r="D118" s="170"/>
      <c r="E118" s="170"/>
      <c r="F118" s="171"/>
      <c r="G118" s="171"/>
      <c r="H118" s="171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</row>
    <row r="119" spans="2:19" ht="24.75" customHeight="1" x14ac:dyDescent="0.25">
      <c r="B119" s="207" t="s">
        <v>199</v>
      </c>
      <c r="C119" s="207"/>
      <c r="D119" s="207"/>
      <c r="E119" s="207"/>
      <c r="F119" s="207"/>
      <c r="G119" s="106"/>
      <c r="H119" s="106"/>
      <c r="I119" s="109"/>
      <c r="J119" s="109"/>
      <c r="K119" s="207" t="s">
        <v>200</v>
      </c>
      <c r="L119" s="207"/>
      <c r="M119" s="207"/>
      <c r="N119" s="28"/>
      <c r="O119" s="28"/>
      <c r="P119" s="109"/>
      <c r="Q119" s="109"/>
      <c r="R119" s="109"/>
      <c r="S119" s="109"/>
    </row>
    <row r="120" spans="2:19" x14ac:dyDescent="0.25">
      <c r="B120" s="207"/>
      <c r="C120" s="207"/>
      <c r="D120" s="207"/>
      <c r="E120" s="207"/>
      <c r="F120" s="207"/>
      <c r="G120" s="106"/>
      <c r="H120" s="106"/>
      <c r="I120" s="109"/>
      <c r="J120" s="109"/>
      <c r="K120" s="207"/>
      <c r="L120" s="207"/>
      <c r="M120" s="207"/>
      <c r="N120" s="28"/>
      <c r="O120" s="28"/>
      <c r="P120" s="109"/>
      <c r="Q120" s="109"/>
      <c r="R120" s="109"/>
      <c r="S120" s="109"/>
    </row>
    <row r="121" spans="2:19" x14ac:dyDescent="0.25">
      <c r="B121" s="172" t="s">
        <v>201</v>
      </c>
      <c r="C121" s="143" t="s">
        <v>35</v>
      </c>
      <c r="D121" s="143" t="s">
        <v>0</v>
      </c>
      <c r="E121" s="109"/>
      <c r="F121" s="106"/>
      <c r="G121" s="106"/>
      <c r="H121" s="106"/>
      <c r="I121" s="109"/>
      <c r="J121" s="109"/>
      <c r="K121" s="143" t="s">
        <v>202</v>
      </c>
      <c r="L121" s="143" t="s">
        <v>35</v>
      </c>
      <c r="M121" s="143" t="s">
        <v>0</v>
      </c>
      <c r="N121" s="109"/>
      <c r="O121" s="106"/>
      <c r="P121" s="109"/>
      <c r="Q121" s="109"/>
      <c r="R121" s="109"/>
      <c r="S121" s="109"/>
    </row>
    <row r="122" spans="2:19" x14ac:dyDescent="0.25">
      <c r="B122" s="8" t="s">
        <v>203</v>
      </c>
      <c r="C122" s="106">
        <v>3</v>
      </c>
      <c r="D122" s="107">
        <v>1.2448132780082987E-2</v>
      </c>
      <c r="E122" s="109"/>
      <c r="F122" s="106"/>
      <c r="G122" s="106"/>
      <c r="H122" s="106"/>
      <c r="I122" s="109"/>
      <c r="J122" s="109"/>
      <c r="K122" s="8" t="s">
        <v>204</v>
      </c>
      <c r="L122" s="106">
        <v>132</v>
      </c>
      <c r="M122" s="107">
        <v>0.5477178423236515</v>
      </c>
      <c r="N122" s="109"/>
      <c r="O122" s="106"/>
      <c r="P122" s="109"/>
      <c r="Q122" s="109"/>
      <c r="R122" s="109"/>
      <c r="S122" s="109"/>
    </row>
    <row r="123" spans="2:19" x14ac:dyDescent="0.25">
      <c r="B123" s="8" t="s">
        <v>65</v>
      </c>
      <c r="C123" s="106">
        <v>70</v>
      </c>
      <c r="D123" s="107">
        <v>0.29045643153526973</v>
      </c>
      <c r="E123" s="109"/>
      <c r="F123" s="106"/>
      <c r="G123" s="106"/>
      <c r="H123" s="106"/>
      <c r="I123" s="109"/>
      <c r="J123" s="109"/>
      <c r="K123" s="8" t="s">
        <v>205</v>
      </c>
      <c r="L123" s="106">
        <v>95</v>
      </c>
      <c r="M123" s="107">
        <v>0.39419087136929459</v>
      </c>
      <c r="N123" s="109"/>
      <c r="O123" s="106"/>
      <c r="P123" s="109"/>
      <c r="Q123" s="109"/>
      <c r="R123" s="109"/>
      <c r="S123" s="109"/>
    </row>
    <row r="124" spans="2:19" x14ac:dyDescent="0.25">
      <c r="B124" s="8" t="s">
        <v>66</v>
      </c>
      <c r="C124" s="106">
        <v>154</v>
      </c>
      <c r="D124" s="107">
        <v>0.63900414937759331</v>
      </c>
      <c r="E124" s="109"/>
      <c r="F124" s="106"/>
      <c r="G124" s="106"/>
      <c r="H124" s="280" t="s">
        <v>108</v>
      </c>
      <c r="I124" s="109"/>
      <c r="J124" s="109"/>
      <c r="K124" s="8" t="s">
        <v>206</v>
      </c>
      <c r="L124" s="106">
        <v>6</v>
      </c>
      <c r="M124" s="107">
        <v>2.4896265560165973E-2</v>
      </c>
      <c r="N124" s="109"/>
      <c r="O124" s="106"/>
      <c r="P124" s="109"/>
      <c r="Q124" s="109"/>
      <c r="R124" s="109"/>
      <c r="S124" s="109"/>
    </row>
    <row r="125" spans="2:19" ht="15.75" thickBot="1" x14ac:dyDescent="0.3">
      <c r="B125" s="8" t="s">
        <v>67</v>
      </c>
      <c r="C125" s="106">
        <v>12</v>
      </c>
      <c r="D125" s="107">
        <v>4.9792531120331947E-2</v>
      </c>
      <c r="E125" s="109"/>
      <c r="F125" s="106"/>
      <c r="G125" s="106"/>
      <c r="H125" s="281">
        <v>0.9294605809128631</v>
      </c>
      <c r="I125" s="109"/>
      <c r="J125" s="109"/>
      <c r="K125" s="8" t="s">
        <v>207</v>
      </c>
      <c r="L125" s="106">
        <v>8</v>
      </c>
      <c r="M125" s="107">
        <v>3.3195020746887967E-2</v>
      </c>
      <c r="N125" s="109"/>
      <c r="O125" s="106"/>
      <c r="P125" s="109"/>
      <c r="Q125" s="109"/>
      <c r="R125" s="109"/>
      <c r="S125" s="109"/>
    </row>
    <row r="126" spans="2:19" ht="15.75" thickBot="1" x14ac:dyDescent="0.3">
      <c r="B126" s="8" t="s">
        <v>187</v>
      </c>
      <c r="C126" s="106">
        <v>2</v>
      </c>
      <c r="D126" s="107">
        <v>8.2987551867219917E-3</v>
      </c>
      <c r="E126" s="109"/>
      <c r="F126" s="106"/>
      <c r="G126" s="106"/>
      <c r="H126" s="106"/>
      <c r="I126" s="109"/>
      <c r="J126" s="109"/>
      <c r="K126" s="144" t="s">
        <v>1</v>
      </c>
      <c r="L126" s="144">
        <v>241</v>
      </c>
      <c r="M126" s="201">
        <v>1</v>
      </c>
      <c r="N126" s="109"/>
      <c r="O126" s="106"/>
      <c r="P126" s="109"/>
      <c r="Q126" s="109"/>
      <c r="R126" s="109"/>
      <c r="S126" s="109"/>
    </row>
    <row r="127" spans="2:19" x14ac:dyDescent="0.25">
      <c r="B127" s="144" t="s">
        <v>1</v>
      </c>
      <c r="C127" s="144">
        <v>241</v>
      </c>
      <c r="D127" s="201">
        <v>1</v>
      </c>
      <c r="E127" s="109"/>
      <c r="F127" s="106"/>
      <c r="G127" s="106"/>
      <c r="H127" s="106"/>
      <c r="I127" s="109"/>
      <c r="J127" s="109"/>
      <c r="N127" s="109"/>
      <c r="O127" s="106"/>
      <c r="P127" s="109"/>
      <c r="Q127" s="109"/>
      <c r="R127" s="109"/>
      <c r="S127" s="109"/>
    </row>
    <row r="128" spans="2:19" ht="15" customHeight="1" x14ac:dyDescent="0.25">
      <c r="K128" s="207" t="s">
        <v>208</v>
      </c>
      <c r="L128" s="207"/>
      <c r="M128" s="207"/>
      <c r="N128" s="207"/>
      <c r="O128" s="207"/>
    </row>
    <row r="129" spans="2:15" ht="15" customHeight="1" x14ac:dyDescent="0.25">
      <c r="B129" s="109" t="s">
        <v>209</v>
      </c>
      <c r="C129" s="109"/>
      <c r="D129" s="109"/>
      <c r="K129" s="207"/>
      <c r="L129" s="207"/>
      <c r="M129" s="207"/>
      <c r="N129" s="207"/>
      <c r="O129" s="207"/>
    </row>
    <row r="130" spans="2:15" ht="15.75" customHeight="1" x14ac:dyDescent="0.25">
      <c r="B130" s="196" t="s">
        <v>210</v>
      </c>
      <c r="C130" s="143" t="s">
        <v>35</v>
      </c>
      <c r="D130" s="210" t="s">
        <v>0</v>
      </c>
      <c r="E130" s="210"/>
      <c r="K130" s="210" t="s">
        <v>109</v>
      </c>
      <c r="L130" s="210"/>
      <c r="M130" s="143" t="s">
        <v>35</v>
      </c>
      <c r="N130" s="143"/>
      <c r="O130" s="143" t="s">
        <v>0</v>
      </c>
    </row>
    <row r="131" spans="2:15" x14ac:dyDescent="0.25">
      <c r="B131" s="197" t="s">
        <v>211</v>
      </c>
      <c r="C131" s="108">
        <v>174</v>
      </c>
      <c r="D131" s="231">
        <v>0.72199170124481327</v>
      </c>
      <c r="E131" s="231"/>
      <c r="K131" s="198" t="s">
        <v>122</v>
      </c>
      <c r="L131" s="137"/>
      <c r="M131" s="106">
        <v>107</v>
      </c>
      <c r="N131" s="107"/>
      <c r="O131" s="107">
        <v>0.44398340248962653</v>
      </c>
    </row>
    <row r="132" spans="2:15" x14ac:dyDescent="0.25">
      <c r="B132" s="197" t="s">
        <v>212</v>
      </c>
      <c r="C132" s="108">
        <v>62</v>
      </c>
      <c r="D132" s="231">
        <v>0.25726141078838172</v>
      </c>
      <c r="E132" s="231"/>
      <c r="K132" s="198" t="s">
        <v>213</v>
      </c>
      <c r="L132" s="137"/>
      <c r="M132" s="106">
        <v>30</v>
      </c>
      <c r="N132" s="107"/>
      <c r="O132" s="107">
        <v>0.12448132780082988</v>
      </c>
    </row>
    <row r="133" spans="2:15" ht="15.75" thickBot="1" x14ac:dyDescent="0.3">
      <c r="B133" s="197" t="s">
        <v>187</v>
      </c>
      <c r="C133" s="108">
        <v>5</v>
      </c>
      <c r="D133" s="231">
        <v>2.0746887966804978E-2</v>
      </c>
      <c r="E133" s="231"/>
      <c r="K133" s="198" t="s">
        <v>214</v>
      </c>
      <c r="L133" s="137"/>
      <c r="M133" s="106">
        <v>83</v>
      </c>
      <c r="N133" s="107"/>
      <c r="O133" s="107">
        <v>0.34439834024896265</v>
      </c>
    </row>
    <row r="134" spans="2:15" x14ac:dyDescent="0.25">
      <c r="B134" s="199" t="s">
        <v>1</v>
      </c>
      <c r="C134" s="200">
        <v>241</v>
      </c>
      <c r="D134" s="235">
        <v>1</v>
      </c>
      <c r="E134" s="235"/>
      <c r="K134" s="198" t="s">
        <v>215</v>
      </c>
      <c r="L134" s="137"/>
      <c r="M134" s="106">
        <v>9</v>
      </c>
      <c r="N134" s="107"/>
      <c r="O134" s="107">
        <v>3.7344398340248962E-2</v>
      </c>
    </row>
    <row r="135" spans="2:15" x14ac:dyDescent="0.25">
      <c r="B135" s="148"/>
      <c r="C135" s="108"/>
      <c r="D135" s="236"/>
      <c r="E135" s="236"/>
      <c r="K135" s="198" t="s">
        <v>216</v>
      </c>
      <c r="L135" s="137"/>
      <c r="M135" s="106">
        <v>10</v>
      </c>
      <c r="N135" s="107"/>
      <c r="O135" s="107">
        <v>4.1493775933609957E-2</v>
      </c>
    </row>
    <row r="136" spans="2:15" ht="15.75" thickBot="1" x14ac:dyDescent="0.3">
      <c r="B136" s="237" t="s">
        <v>217</v>
      </c>
      <c r="C136" s="237"/>
      <c r="D136" s="237"/>
      <c r="E136" s="237"/>
      <c r="F136" s="237"/>
      <c r="G136" s="237"/>
      <c r="H136" s="237"/>
      <c r="I136" s="237"/>
      <c r="K136" s="198" t="s">
        <v>187</v>
      </c>
      <c r="L136" s="137"/>
      <c r="M136" s="106">
        <v>2</v>
      </c>
      <c r="N136" s="107"/>
      <c r="O136" s="107">
        <v>8.2987551867219917E-3</v>
      </c>
    </row>
    <row r="137" spans="2:15" x14ac:dyDescent="0.25">
      <c r="B137" s="282" t="s">
        <v>232</v>
      </c>
      <c r="C137" s="282"/>
      <c r="D137" s="282"/>
      <c r="E137" s="282"/>
      <c r="F137" s="282"/>
      <c r="G137" s="282"/>
      <c r="H137" s="282"/>
      <c r="I137" s="282"/>
      <c r="K137" s="230" t="s">
        <v>1</v>
      </c>
      <c r="L137" s="230"/>
      <c r="M137" s="200">
        <v>241</v>
      </c>
      <c r="N137" s="201"/>
      <c r="O137" s="201">
        <v>0.99999999999999989</v>
      </c>
    </row>
    <row r="138" spans="2:15" ht="20.25" customHeight="1" x14ac:dyDescent="0.25">
      <c r="B138" s="282"/>
      <c r="C138" s="282"/>
      <c r="D138" s="282"/>
      <c r="E138" s="282"/>
      <c r="F138" s="282"/>
      <c r="G138" s="282"/>
      <c r="H138" s="282"/>
      <c r="I138" s="282"/>
    </row>
    <row r="139" spans="2:15" x14ac:dyDescent="0.25">
      <c r="B139" s="202" t="s">
        <v>218</v>
      </c>
    </row>
    <row r="140" spans="2:15" ht="15" customHeight="1" x14ac:dyDescent="0.25">
      <c r="B140" s="202" t="s">
        <v>219</v>
      </c>
    </row>
  </sheetData>
  <mergeCells count="56">
    <mergeCell ref="B137:I138"/>
    <mergeCell ref="K137:L137"/>
    <mergeCell ref="D131:E131"/>
    <mergeCell ref="D132:E132"/>
    <mergeCell ref="D133:E133"/>
    <mergeCell ref="D134:E134"/>
    <mergeCell ref="D135:E135"/>
    <mergeCell ref="B136:I136"/>
    <mergeCell ref="K106:N107"/>
    <mergeCell ref="B116:D116"/>
    <mergeCell ref="B119:F120"/>
    <mergeCell ref="K119:M120"/>
    <mergeCell ref="K128:O129"/>
    <mergeCell ref="D130:E130"/>
    <mergeCell ref="K130:L130"/>
    <mergeCell ref="O88:P88"/>
    <mergeCell ref="Q88:R88"/>
    <mergeCell ref="B89:H90"/>
    <mergeCell ref="O89:P89"/>
    <mergeCell ref="Q89:R89"/>
    <mergeCell ref="B91:D91"/>
    <mergeCell ref="G91:H91"/>
    <mergeCell ref="I91:K91"/>
    <mergeCell ref="O85:P85"/>
    <mergeCell ref="Q85:R85"/>
    <mergeCell ref="O86:P86"/>
    <mergeCell ref="Q86:R86"/>
    <mergeCell ref="O87:P87"/>
    <mergeCell ref="Q87:R87"/>
    <mergeCell ref="O80:P80"/>
    <mergeCell ref="Q80:R80"/>
    <mergeCell ref="O81:P81"/>
    <mergeCell ref="Q81:R81"/>
    <mergeCell ref="O82:P82"/>
    <mergeCell ref="Q82:R82"/>
    <mergeCell ref="K61:L61"/>
    <mergeCell ref="M61:N61"/>
    <mergeCell ref="Q63:R63"/>
    <mergeCell ref="B77:D78"/>
    <mergeCell ref="M77:R78"/>
    <mergeCell ref="O79:P79"/>
    <mergeCell ref="Q79:R79"/>
    <mergeCell ref="I30:K30"/>
    <mergeCell ref="J31:K31"/>
    <mergeCell ref="B44:H44"/>
    <mergeCell ref="B45:C45"/>
    <mergeCell ref="K51:Q52"/>
    <mergeCell ref="K53:K54"/>
    <mergeCell ref="L53:M53"/>
    <mergeCell ref="O53:Q53"/>
    <mergeCell ref="B5:S6"/>
    <mergeCell ref="B8:S8"/>
    <mergeCell ref="B10:S11"/>
    <mergeCell ref="B13:S13"/>
    <mergeCell ref="I15:M16"/>
    <mergeCell ref="P15:S16"/>
  </mergeCells>
  <printOptions horizontalCentered="1"/>
  <pageMargins left="0.19685039370078741" right="0.11811023622047245" top="0.11811023622047245" bottom="0.11811023622047245" header="0.31496062992125984" footer="0.31496062992125984"/>
  <pageSetup paperSize="9" scale="67" orientation="portrait" r:id="rId1"/>
  <rowBreaks count="1" manualBreakCount="1">
    <brk id="74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2017-08-10T19:37:03Z</dcterms:created>
  <dcterms:modified xsi:type="dcterms:W3CDTF">2018-11-19T15:32:20Z</dcterms:modified>
</cp:coreProperties>
</file>