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GENARO\Estadísticas para web\2018\DICIEMBRE\Boletines y Resúmenes estadísticos\"/>
    </mc:Choice>
  </mc:AlternateContent>
  <bookViews>
    <workbookView xWindow="0" yWindow="0" windowWidth="28800" windowHeight="10635" tabRatio="994"/>
  </bookViews>
  <sheets>
    <sheet name="Feminicidio" sheetId="9" r:id="rId1"/>
    <sheet name="Tentativa" sheetId="1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A" localSheetId="1">#REF!</definedName>
    <definedName name="A">#REF!</definedName>
    <definedName name="AAA" localSheetId="1">[1]Casos!#REF!</definedName>
    <definedName name="AAA">[1]Casos!#REF!</definedName>
    <definedName name="aaaaaa" localSheetId="1">#REF!</definedName>
    <definedName name="aaaaaa">#REF!</definedName>
    <definedName name="AB" localSheetId="1">#REF!</definedName>
    <definedName name="AB">#REF!</definedName>
    <definedName name="ABAN" localSheetId="1">#REF!</definedName>
    <definedName name="ABAN">#REF!</definedName>
    <definedName name="ABANCAY" localSheetId="1">#REF!</definedName>
    <definedName name="ABANCAY">#REF!</definedName>
    <definedName name="AMES">'[2]Base 2012'!$E$1</definedName>
    <definedName name="AÑO" localSheetId="1">#REF!</definedName>
    <definedName name="AÑO">#REF!</definedName>
    <definedName name="AÑOS" localSheetId="1">#REF!</definedName>
    <definedName name="AÑOS">#REF!</definedName>
    <definedName name="_xlnm.Print_Area" localSheetId="0">Feminicidio!$A$1:$T$166</definedName>
    <definedName name="_xlnm.Print_Area" localSheetId="1">Tentativa!$A$1:$T$142</definedName>
    <definedName name="AUTORIA" localSheetId="1">#REF!</definedName>
    <definedName name="AUTORIA">#REF!</definedName>
    <definedName name="CEM" localSheetId="1">#REF!</definedName>
    <definedName name="CEM">#REF!</definedName>
    <definedName name="conocimiento_caso" localSheetId="1">#REF!</definedName>
    <definedName name="conocimiento_caso">#REF!</definedName>
    <definedName name="D" localSheetId="1">#REF!</definedName>
    <definedName name="D">#REF!</definedName>
    <definedName name="DDD" localSheetId="1">[1]Casos!#REF!</definedName>
    <definedName name="DDD">[1]Casos!#REF!</definedName>
    <definedName name="DE" localSheetId="1">#REF!</definedName>
    <definedName name="DE">#REF!</definedName>
    <definedName name="DEPA" localSheetId="1">#REF!</definedName>
    <definedName name="DEPA">#REF!</definedName>
    <definedName name="dia" localSheetId="1">#REF!</definedName>
    <definedName name="dia">#REF!</definedName>
    <definedName name="DIST" localSheetId="0">[3]Casos!#REF!</definedName>
    <definedName name="DIST" localSheetId="1">[3]Casos!#REF!</definedName>
    <definedName name="DIST">[4]Casos!#REF!</definedName>
    <definedName name="DISTRITO" localSheetId="1">#REF!</definedName>
    <definedName name="DISTRITO">#REF!</definedName>
    <definedName name="DPTO" localSheetId="0">[3]Casos!#REF!</definedName>
    <definedName name="DPTO" localSheetId="1">[3]Casos!#REF!</definedName>
    <definedName name="DPTO">[4]Casos!#REF!</definedName>
    <definedName name="DR" localSheetId="1">#REF!</definedName>
    <definedName name="DR">#REF!</definedName>
    <definedName name="E" localSheetId="1">#REF!</definedName>
    <definedName name="E">#REF!</definedName>
    <definedName name="EEE" localSheetId="1">[1]Casos!#REF!</definedName>
    <definedName name="EEE">[1]Casos!#REF!</definedName>
    <definedName name="GÉNERO" localSheetId="1">#REF!</definedName>
    <definedName name="GÉNERO">#REF!</definedName>
    <definedName name="genero1" localSheetId="1">#REF!</definedName>
    <definedName name="genero1">#REF!</definedName>
    <definedName name="GENRO" localSheetId="1">#REF!</definedName>
    <definedName name="GENRO">#REF!</definedName>
    <definedName name="GENRO21" localSheetId="1">#REF!</definedName>
    <definedName name="GENRO21">#REF!</definedName>
    <definedName name="GGGGG">'[5]Base 2012'!$B$1</definedName>
    <definedName name="GGGGGGGGGG">'[5]Base 2012'!$D$1</definedName>
    <definedName name="GRADO" localSheetId="1">#REF!</definedName>
    <definedName name="GRADO">#REF!</definedName>
    <definedName name="HIJOS" localSheetId="1">#REF!</definedName>
    <definedName name="HIJOS">#REF!</definedName>
    <definedName name="HOMICIDIO" localSheetId="1">#REF!</definedName>
    <definedName name="HOMICIDIO">#REF!</definedName>
    <definedName name="HOMICIDIO1" localSheetId="1">#REF!</definedName>
    <definedName name="HOMICIDIO1">#REF!</definedName>
    <definedName name="J" localSheetId="0">[6]Casos!#REF!</definedName>
    <definedName name="J" localSheetId="1">[6]Casos!#REF!</definedName>
    <definedName name="J">[7]Casos!#REF!</definedName>
    <definedName name="JULIO">[8]Casos!#REF!</definedName>
    <definedName name="LABOR" localSheetId="1">#REF!</definedName>
    <definedName name="LABOR">#REF!</definedName>
    <definedName name="LUGAR" localSheetId="1">#REF!</definedName>
    <definedName name="LUGAR">#REF!</definedName>
    <definedName name="Marca_temporal" localSheetId="1">#REF!</definedName>
    <definedName name="Marca_temporal">#REF!</definedName>
    <definedName name="MEDIDAS" localSheetId="1">#REF!</definedName>
    <definedName name="MEDIDAS">#REF!</definedName>
    <definedName name="Mes" localSheetId="1">[9]Participantes!#REF!</definedName>
    <definedName name="Mes">[9]Participantes!#REF!</definedName>
    <definedName name="N" localSheetId="1">#REF!</definedName>
    <definedName name="N">#REF!</definedName>
    <definedName name="NDDDSFDSF" localSheetId="1">#REF!</definedName>
    <definedName name="NDDDSFDSF">#REF!</definedName>
    <definedName name="Nro_de_oficio" localSheetId="1">#REF!</definedName>
    <definedName name="Nro_de_oficio">#REF!</definedName>
    <definedName name="OK" localSheetId="1">#REF!</definedName>
    <definedName name="OK">#REF!</definedName>
    <definedName name="PROV" localSheetId="0">[3]Casos!#REF!</definedName>
    <definedName name="PROV" localSheetId="1">[3]Casos!#REF!</definedName>
    <definedName name="PROV">[4]Casos!#REF!</definedName>
    <definedName name="PROVINCIA" localSheetId="1">#REF!</definedName>
    <definedName name="PROVINCIA">#REF!</definedName>
    <definedName name="RESPUESTA" localSheetId="1">#REF!</definedName>
    <definedName name="RESPUESTA">#REF!</definedName>
    <definedName name="RITA" localSheetId="1">[1]Casos!#REF!</definedName>
    <definedName name="RITA">[1]Casos!#REF!</definedName>
    <definedName name="S" localSheetId="1">#REF!</definedName>
    <definedName name="S">#REF!</definedName>
    <definedName name="SEXO" localSheetId="1">#REF!</definedName>
    <definedName name="SEXO">#REF!</definedName>
    <definedName name="SITUACION" localSheetId="1">#REF!</definedName>
    <definedName name="SITUACION">#REF!</definedName>
    <definedName name="SS" localSheetId="1">#REF!</definedName>
    <definedName name="SS">#REF!</definedName>
    <definedName name="SSS" localSheetId="1">[10]Casos!#REF!</definedName>
    <definedName name="SSS">[10]Casos!#REF!</definedName>
    <definedName name="SSSS" localSheetId="1">#REF!</definedName>
    <definedName name="SSSS">#REF!</definedName>
    <definedName name="SSSSSSS" localSheetId="1">#REF!</definedName>
    <definedName name="SSSSSSS">#REF!</definedName>
    <definedName name="SSSSSSSSSS">'[11]Base 2012'!$E$1</definedName>
    <definedName name="SSSSSSSSSSS" localSheetId="1">#REF!</definedName>
    <definedName name="SSSSSSSSSSS">#REF!</definedName>
    <definedName name="SSSSSSSSSSSSSS" localSheetId="1">#REF!</definedName>
    <definedName name="SSSSSSSSSSSSSS">#REF!</definedName>
    <definedName name="SSSSSSSSSSSSSSSSSS" localSheetId="1">#REF!</definedName>
    <definedName name="SSSSSSSSSSSSSSSSSS">#REF!</definedName>
    <definedName name="SSSSSSSSSSSSSSSSSSSSSSSSSSSSSS" localSheetId="1">#REF!</definedName>
    <definedName name="SSSSSSSSSSSSSSSSSSSSSSSSSSSSSS">#REF!</definedName>
    <definedName name="Tabla1" localSheetId="1">#REF!</definedName>
    <definedName name="Tabla1">#REF!</definedName>
    <definedName name="VINCULO" localSheetId="1">#REF!</definedName>
    <definedName name="VINCULO">#REF!</definedName>
    <definedName name="VINCULO_A" localSheetId="1">#REF!</definedName>
    <definedName name="VINCULO_A">#REF!</definedName>
    <definedName name="XX" localSheetId="1">[12]Casos!#REF!</definedName>
    <definedName name="XX">[12]Casos!#REF!</definedName>
    <definedName name="ZONA" localSheetId="0">[3]Casos!#REF!</definedName>
    <definedName name="ZONA" localSheetId="1">[3]Casos!#REF!</definedName>
    <definedName name="ZONA">[4]Casos!#REF!</definedName>
  </definedNames>
  <calcPr calcId="181029"/>
</workbook>
</file>

<file path=xl/calcChain.xml><?xml version="1.0" encoding="utf-8"?>
<calcChain xmlns="http://schemas.openxmlformats.org/spreadsheetml/2006/main">
  <c r="M139" i="14" l="1"/>
  <c r="O137" i="14" s="1"/>
  <c r="O138" i="14"/>
  <c r="O136" i="14"/>
  <c r="C136" i="14"/>
  <c r="D135" i="14" s="1"/>
  <c r="O135" i="14"/>
  <c r="O134" i="14"/>
  <c r="C129" i="14"/>
  <c r="L128" i="14"/>
  <c r="D128" i="14"/>
  <c r="M127" i="14"/>
  <c r="D127" i="14"/>
  <c r="M126" i="14"/>
  <c r="D126" i="14"/>
  <c r="M125" i="14"/>
  <c r="M128" i="14" s="1"/>
  <c r="M124" i="14"/>
  <c r="D124" i="14"/>
  <c r="F117" i="14"/>
  <c r="H106" i="14" s="1"/>
  <c r="L116" i="14"/>
  <c r="L115" i="14"/>
  <c r="L114" i="14"/>
  <c r="H114" i="14"/>
  <c r="L113" i="14"/>
  <c r="L112" i="14"/>
  <c r="L117" i="14" s="1"/>
  <c r="H112" i="14"/>
  <c r="P111" i="14"/>
  <c r="L111" i="14"/>
  <c r="H108" i="14"/>
  <c r="H107" i="14"/>
  <c r="H100" i="14"/>
  <c r="H99" i="14"/>
  <c r="O91" i="14"/>
  <c r="Q89" i="14" s="1"/>
  <c r="Q90" i="14"/>
  <c r="C89" i="14"/>
  <c r="D125" i="14" s="1"/>
  <c r="D88" i="14"/>
  <c r="H89" i="14" s="1"/>
  <c r="D87" i="14"/>
  <c r="D86" i="14"/>
  <c r="H85" i="14" s="1"/>
  <c r="D85" i="14"/>
  <c r="O84" i="14"/>
  <c r="D84" i="14"/>
  <c r="Q83" i="14"/>
  <c r="D83" i="14"/>
  <c r="D89" i="14" s="1"/>
  <c r="Q82" i="14"/>
  <c r="Q84" i="14" s="1"/>
  <c r="D82" i="14"/>
  <c r="H82" i="14" s="1"/>
  <c r="M75" i="14"/>
  <c r="O74" i="14"/>
  <c r="F74" i="14"/>
  <c r="E74" i="14"/>
  <c r="D74" i="14"/>
  <c r="O73" i="14"/>
  <c r="H73" i="14"/>
  <c r="O72" i="14"/>
  <c r="H72" i="14"/>
  <c r="O71" i="14"/>
  <c r="H71" i="14"/>
  <c r="O70" i="14"/>
  <c r="H70" i="14"/>
  <c r="O69" i="14"/>
  <c r="H69" i="14"/>
  <c r="O68" i="14"/>
  <c r="H68" i="14"/>
  <c r="O67" i="14"/>
  <c r="H67" i="14"/>
  <c r="O66" i="14"/>
  <c r="O75" i="14" s="1"/>
  <c r="H66" i="14"/>
  <c r="O65" i="14"/>
  <c r="H65" i="14"/>
  <c r="O64" i="14"/>
  <c r="H64" i="14"/>
  <c r="H63" i="14"/>
  <c r="H62" i="14"/>
  <c r="H61" i="14"/>
  <c r="H60" i="14"/>
  <c r="O59" i="14"/>
  <c r="Q57" i="14" s="1"/>
  <c r="Q59" i="14" s="1"/>
  <c r="L59" i="14"/>
  <c r="H59" i="14"/>
  <c r="Q58" i="14"/>
  <c r="M58" i="14"/>
  <c r="H58" i="14"/>
  <c r="M57" i="14"/>
  <c r="M59" i="14" s="1"/>
  <c r="H57" i="14"/>
  <c r="H56" i="14"/>
  <c r="H55" i="14"/>
  <c r="H54" i="14"/>
  <c r="H53" i="14"/>
  <c r="H74" i="14" s="1"/>
  <c r="H52" i="14"/>
  <c r="H51" i="14"/>
  <c r="H50" i="14"/>
  <c r="H49" i="14"/>
  <c r="H48" i="14"/>
  <c r="K43" i="14"/>
  <c r="K44" i="14" s="1"/>
  <c r="M30" i="14"/>
  <c r="L30" i="14"/>
  <c r="K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15" i="14" l="1"/>
  <c r="M116" i="14"/>
  <c r="M113" i="14"/>
  <c r="M114" i="14"/>
  <c r="M111" i="14"/>
  <c r="H127" i="14"/>
  <c r="D129" i="14"/>
  <c r="H101" i="14"/>
  <c r="Q88" i="14"/>
  <c r="Q91" i="14" s="1"/>
  <c r="H94" i="14"/>
  <c r="H102" i="14"/>
  <c r="H110" i="14"/>
  <c r="M112" i="14"/>
  <c r="H115" i="14"/>
  <c r="D133" i="14"/>
  <c r="D136" i="14" s="1"/>
  <c r="H95" i="14"/>
  <c r="H103" i="14"/>
  <c r="P110" i="14"/>
  <c r="P112" i="14"/>
  <c r="O133" i="14"/>
  <c r="O139" i="14" s="1"/>
  <c r="D134" i="14"/>
  <c r="H109" i="14"/>
  <c r="H96" i="14"/>
  <c r="H104" i="14"/>
  <c r="H111" i="14"/>
  <c r="H113" i="14"/>
  <c r="H97" i="14"/>
  <c r="H105" i="14"/>
  <c r="H116" i="14"/>
  <c r="H98" i="14"/>
  <c r="M117" i="14" l="1"/>
  <c r="H117" i="14"/>
  <c r="M161" i="9" l="1"/>
  <c r="O160" i="9"/>
  <c r="O159" i="9"/>
  <c r="O158" i="9"/>
  <c r="D158" i="9"/>
  <c r="E157" i="9" s="1"/>
  <c r="O157" i="9"/>
  <c r="O156" i="9"/>
  <c r="O155" i="9"/>
  <c r="O154" i="9"/>
  <c r="O161" i="9" s="1"/>
  <c r="C151" i="9"/>
  <c r="D146" i="9" s="1"/>
  <c r="D150" i="9"/>
  <c r="L149" i="9"/>
  <c r="D147" i="9"/>
  <c r="M140" i="9"/>
  <c r="O139" i="9"/>
  <c r="O138" i="9"/>
  <c r="F138" i="9"/>
  <c r="G137" i="9" s="1"/>
  <c r="O137" i="9"/>
  <c r="O136" i="9"/>
  <c r="G136" i="9"/>
  <c r="O135" i="9"/>
  <c r="C135" i="9"/>
  <c r="O134" i="9"/>
  <c r="O140" i="9" s="1"/>
  <c r="F129" i="9"/>
  <c r="H127" i="9" s="1"/>
  <c r="L128" i="9"/>
  <c r="H128" i="9"/>
  <c r="L127" i="9"/>
  <c r="L126" i="9"/>
  <c r="C136" i="9" s="1"/>
  <c r="L125" i="9"/>
  <c r="H125" i="9"/>
  <c r="L124" i="9"/>
  <c r="L129" i="9" s="1"/>
  <c r="L123" i="9"/>
  <c r="H123" i="9"/>
  <c r="H122" i="9"/>
  <c r="H121" i="9"/>
  <c r="H120" i="9"/>
  <c r="H117" i="9"/>
  <c r="H115" i="9"/>
  <c r="H114" i="9"/>
  <c r="H113" i="9"/>
  <c r="H112" i="9"/>
  <c r="H109" i="9"/>
  <c r="H107" i="9"/>
  <c r="H106" i="9"/>
  <c r="O104" i="9"/>
  <c r="Q103" i="9" s="1"/>
  <c r="C100" i="9"/>
  <c r="M146" i="9" s="1"/>
  <c r="D99" i="9"/>
  <c r="H100" i="9" s="1"/>
  <c r="O96" i="9"/>
  <c r="Q95" i="9"/>
  <c r="D95" i="9"/>
  <c r="Q94" i="9"/>
  <c r="Q93" i="9"/>
  <c r="Q96" i="9" s="1"/>
  <c r="M86" i="9"/>
  <c r="O82" i="9" s="1"/>
  <c r="F86" i="9"/>
  <c r="E86" i="9"/>
  <c r="D86" i="9"/>
  <c r="H85" i="9"/>
  <c r="H84" i="9"/>
  <c r="O83" i="9"/>
  <c r="H83" i="9"/>
  <c r="H82" i="9"/>
  <c r="H81" i="9"/>
  <c r="H80" i="9"/>
  <c r="O79" i="9"/>
  <c r="H79" i="9"/>
  <c r="H78" i="9"/>
  <c r="H77" i="9"/>
  <c r="H76" i="9"/>
  <c r="H75" i="9"/>
  <c r="H74" i="9"/>
  <c r="H73" i="9"/>
  <c r="M72" i="9"/>
  <c r="O69" i="9" s="1"/>
  <c r="H72" i="9"/>
  <c r="O71" i="9"/>
  <c r="H71" i="9"/>
  <c r="O70" i="9"/>
  <c r="H70" i="9"/>
  <c r="H69" i="9"/>
  <c r="H68" i="9"/>
  <c r="O67" i="9"/>
  <c r="H67" i="9"/>
  <c r="O66" i="9"/>
  <c r="H66" i="9"/>
  <c r="H65" i="9"/>
  <c r="O64" i="9"/>
  <c r="H64" i="9"/>
  <c r="O63" i="9"/>
  <c r="H63" i="9"/>
  <c r="H62" i="9"/>
  <c r="H61" i="9"/>
  <c r="H86" i="9" s="1"/>
  <c r="H60" i="9"/>
  <c r="O57" i="9"/>
  <c r="Q54" i="9" s="1"/>
  <c r="L57" i="9"/>
  <c r="M55" i="9" s="1"/>
  <c r="Q56" i="9"/>
  <c r="M56" i="9"/>
  <c r="Q55" i="9"/>
  <c r="K44" i="9"/>
  <c r="K45" i="9" s="1"/>
  <c r="M30" i="9"/>
  <c r="L30" i="9"/>
  <c r="K30" i="9"/>
  <c r="M29" i="9"/>
  <c r="M28" i="9"/>
  <c r="M27" i="9"/>
  <c r="M26" i="9"/>
  <c r="M25" i="9"/>
  <c r="M24" i="9"/>
  <c r="M23" i="9"/>
  <c r="M22" i="9"/>
  <c r="M21" i="9"/>
  <c r="M20" i="9"/>
  <c r="M19" i="9"/>
  <c r="M18" i="9"/>
  <c r="D136" i="9" l="1"/>
  <c r="M127" i="9"/>
  <c r="M124" i="9"/>
  <c r="M123" i="9"/>
  <c r="M129" i="9" s="1"/>
  <c r="M125" i="9"/>
  <c r="M128" i="9"/>
  <c r="O84" i="9"/>
  <c r="D96" i="9"/>
  <c r="C137" i="9"/>
  <c r="D137" i="9" s="1"/>
  <c r="M53" i="9"/>
  <c r="M57" i="9" s="1"/>
  <c r="D93" i="9"/>
  <c r="D135" i="9"/>
  <c r="M148" i="9"/>
  <c r="Q53" i="9"/>
  <c r="Q57" i="9" s="1"/>
  <c r="O77" i="9"/>
  <c r="O81" i="9"/>
  <c r="O85" i="9"/>
  <c r="Q100" i="9"/>
  <c r="Q104" i="9" s="1"/>
  <c r="H108" i="9"/>
  <c r="H129" i="9" s="1"/>
  <c r="H116" i="9"/>
  <c r="H126" i="9"/>
  <c r="G135" i="9"/>
  <c r="H138" i="9" s="1"/>
  <c r="D149" i="9"/>
  <c r="M147" i="9"/>
  <c r="M149" i="9" s="1"/>
  <c r="O80" i="9"/>
  <c r="D148" i="9"/>
  <c r="H149" i="9" s="1"/>
  <c r="M54" i="9"/>
  <c r="O68" i="9"/>
  <c r="Q101" i="9"/>
  <c r="O78" i="9"/>
  <c r="D94" i="9"/>
  <c r="D97" i="9"/>
  <c r="Q102" i="9"/>
  <c r="H110" i="9"/>
  <c r="H118" i="9"/>
  <c r="H124" i="9"/>
  <c r="M126" i="9"/>
  <c r="E156" i="9"/>
  <c r="E158" i="9" s="1"/>
  <c r="O65" i="9"/>
  <c r="O72" i="9" s="1"/>
  <c r="D98" i="9"/>
  <c r="H111" i="9"/>
  <c r="H119" i="9"/>
  <c r="D151" i="9" l="1"/>
  <c r="H96" i="9"/>
  <c r="O86" i="9"/>
  <c r="D138" i="9"/>
  <c r="C138" i="9"/>
  <c r="D100" i="9"/>
  <c r="H93" i="9"/>
</calcChain>
</file>

<file path=xl/sharedStrings.xml><?xml version="1.0" encoding="utf-8"?>
<sst xmlns="http://schemas.openxmlformats.org/spreadsheetml/2006/main" count="440" uniqueCount="230">
  <si>
    <t>Total</t>
  </si>
  <si>
    <t>%</t>
  </si>
  <si>
    <t>Situación Laboral</t>
  </si>
  <si>
    <t>Conviviente</t>
  </si>
  <si>
    <t>Ex conviviente</t>
  </si>
  <si>
    <t>Otros</t>
  </si>
  <si>
    <t>Periodo: Enero - Diciembre 2018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</si>
  <si>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</si>
  <si>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</si>
  <si>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</si>
  <si>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</si>
  <si>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</si>
  <si>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</si>
  <si>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</si>
  <si>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</si>
  <si>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</si>
  <si>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</si>
  <si>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</si>
  <si>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</si>
  <si>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Si</t>
  </si>
  <si>
    <t>No</t>
  </si>
  <si>
    <t>Sin información</t>
  </si>
  <si>
    <t>Otro</t>
  </si>
  <si>
    <t>Grupo de edad</t>
  </si>
  <si>
    <t>0 - 5 años</t>
  </si>
  <si>
    <t>6 - 11 años</t>
  </si>
  <si>
    <t>Arequipa</t>
  </si>
  <si>
    <t>Madre de Dios</t>
  </si>
  <si>
    <t>Var. %</t>
  </si>
  <si>
    <t>Sin datos</t>
  </si>
  <si>
    <t>N°</t>
  </si>
  <si>
    <t>Otro familiar</t>
  </si>
  <si>
    <t>Departamento</t>
  </si>
  <si>
    <t>Callao</t>
  </si>
  <si>
    <t>La Libertad</t>
  </si>
  <si>
    <t>Piura</t>
  </si>
  <si>
    <t>Junín</t>
  </si>
  <si>
    <t>Cusco</t>
  </si>
  <si>
    <t>Puno</t>
  </si>
  <si>
    <t>Cajamarca</t>
  </si>
  <si>
    <t>Ica</t>
  </si>
  <si>
    <t>San Martin</t>
  </si>
  <si>
    <t>Lambayeque</t>
  </si>
  <si>
    <t>Huánuco</t>
  </si>
  <si>
    <t>Ancash</t>
  </si>
  <si>
    <t>Ayacucho</t>
  </si>
  <si>
    <t>Loreto</t>
  </si>
  <si>
    <t>Ucayali</t>
  </si>
  <si>
    <t>Amazonas</t>
  </si>
  <si>
    <t>Tacna</t>
  </si>
  <si>
    <t>Huancavelica</t>
  </si>
  <si>
    <t>Moquegua</t>
  </si>
  <si>
    <t>Pasco</t>
  </si>
  <si>
    <t>Tumbes</t>
  </si>
  <si>
    <t>Años</t>
  </si>
  <si>
    <t>Feminicidio</t>
  </si>
  <si>
    <t>Apurimac</t>
  </si>
  <si>
    <t>Huanuco</t>
  </si>
  <si>
    <t>Junin</t>
  </si>
  <si>
    <t>Vinculo</t>
  </si>
  <si>
    <t>Conocido</t>
  </si>
  <si>
    <t>Familiar</t>
  </si>
  <si>
    <t>Pareja</t>
  </si>
  <si>
    <t>Desconocido</t>
  </si>
  <si>
    <r>
      <t>REPORTE ESTADÍSTICO DE CASOS DE VÍCTIMAS DE FEMINICIDIO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ATENDIDOS POR LOS CENTROS EMERGENCIA MUJER</t>
    </r>
  </si>
  <si>
    <t>Periodo: Enero a Diciembre, 2018</t>
  </si>
  <si>
    <r>
      <t>El</t>
    </r>
    <r>
      <rPr>
        <b/>
        <i/>
        <sz val="9"/>
        <color theme="1"/>
        <rFont val="Arial"/>
        <family val="2"/>
      </rPr>
      <t xml:space="preserve"> FEMINICIDIO</t>
    </r>
    <r>
      <rPr>
        <i/>
        <sz val="9"/>
        <color theme="1"/>
        <rFont val="Arial"/>
        <family val="2"/>
      </rPr>
      <t xml:space="preserve"> es la muerte de las mujeres por su condición de tal,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agresora. </t>
    </r>
  </si>
  <si>
    <t>SECCIÓN I: MAGNITUD DEL FEMINICIDIO</t>
  </si>
  <si>
    <r>
      <t xml:space="preserve">Perú: </t>
    </r>
    <r>
      <rPr>
        <sz val="9"/>
        <color theme="1"/>
        <rFont val="Arial"/>
        <family val="2"/>
      </rPr>
      <t>Casos de víctimas de feminicidio atendidos por los CEM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</si>
  <si>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víctimas de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feminicidio atendidos por los CEM según mes de ocurrencia</t>
    </r>
  </si>
  <si>
    <t>Mes / año</t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</si>
  <si>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víctimas de feminicidio atendidos por los CEM según año</t>
    </r>
  </si>
  <si>
    <r>
      <t xml:space="preserve">2018 </t>
    </r>
    <r>
      <rPr>
        <b/>
        <vertAlign val="superscript"/>
        <sz val="9"/>
        <color theme="1"/>
        <rFont val="Arial"/>
        <family val="2"/>
      </rPr>
      <t>a/</t>
    </r>
  </si>
  <si>
    <r>
      <t xml:space="preserve">Nota: </t>
    </r>
    <r>
      <rPr>
        <i/>
        <sz val="8"/>
        <color theme="1"/>
        <rFont val="Arial"/>
        <family val="2"/>
      </rPr>
      <t>Se cuenta con un caso atendido por un CEM del departamento de Tacna cuyo hecho ocurrio en el año 2016, y que el CEM toma conocimiento en el mes de abril del 2018.</t>
    </r>
  </si>
  <si>
    <t>a/ Casos reportados al 31 de diciembre de 2018</t>
  </si>
  <si>
    <r>
      <rPr>
        <b/>
        <sz val="9"/>
        <color theme="1"/>
        <rFont val="Arial"/>
        <family val="2"/>
      </rPr>
      <t>Cuadro N° 3</t>
    </r>
    <r>
      <rPr>
        <sz val="9"/>
        <color theme="1"/>
        <rFont val="Arial"/>
        <family val="2"/>
      </rPr>
      <t>: Casos de víctimas de feminicidio según área de ocurrencia</t>
    </r>
  </si>
  <si>
    <t>Área</t>
  </si>
  <si>
    <r>
      <t xml:space="preserve">2018 </t>
    </r>
    <r>
      <rPr>
        <b/>
        <vertAlign val="superscript"/>
        <sz val="9"/>
        <color theme="0"/>
        <rFont val="Arial"/>
        <family val="2"/>
      </rPr>
      <t>a/</t>
    </r>
  </si>
  <si>
    <t>Urbana</t>
  </si>
  <si>
    <t>Rural</t>
  </si>
  <si>
    <t>Urbana marginal</t>
  </si>
  <si>
    <r>
      <rPr>
        <b/>
        <sz val="9"/>
        <color theme="1"/>
        <rFont val="Arial"/>
        <family val="2"/>
      </rPr>
      <t>Cuadro N°4</t>
    </r>
    <r>
      <rPr>
        <sz val="9"/>
        <color theme="1"/>
        <rFont val="Arial"/>
        <family val="2"/>
      </rPr>
      <t>: Ranking de los departamentos con mayor casos de víctimas de feminicidio atendidos por los Centros Emergencia Mujer. 2009 - 2018</t>
    </r>
  </si>
  <si>
    <t>Se desconoce</t>
  </si>
  <si>
    <t>Acumulado
2009 - 2017</t>
  </si>
  <si>
    <t>2018 (*)</t>
  </si>
  <si>
    <t>Lima Metropolitana</t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</si>
  <si>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Modalidad del caso de la víctima de feminicidio</t>
    </r>
  </si>
  <si>
    <t>Modalidad</t>
  </si>
  <si>
    <t>Acuchillamiento</t>
  </si>
  <si>
    <t>Aplastamiento</t>
  </si>
  <si>
    <t>Asfixia / estrangulamiento</t>
  </si>
  <si>
    <t>Decapitación</t>
  </si>
  <si>
    <t>Lima Provincia</t>
  </si>
  <si>
    <t>Disparo de bala</t>
  </si>
  <si>
    <t>Envenenamiento</t>
  </si>
  <si>
    <t>Golpes diversos</t>
  </si>
  <si>
    <t>Quemadura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</si>
  <si>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Lugar donde ocurrió el hecho</t>
    </r>
  </si>
  <si>
    <t>Lugar del hecho</t>
  </si>
  <si>
    <t>Calle - vía pública</t>
  </si>
  <si>
    <t>Casa de ambos</t>
  </si>
  <si>
    <t>Casa de familiar</t>
  </si>
  <si>
    <t>Casa de la víctima</t>
  </si>
  <si>
    <t>Casa del agresor</t>
  </si>
  <si>
    <t>Centro de labores de la víctima</t>
  </si>
  <si>
    <t>Hotel / hostal</t>
  </si>
  <si>
    <t>Lugar desolado (lejano)</t>
  </si>
  <si>
    <t>(*) Casos reportados al 31 de diciembre de 2018</t>
  </si>
  <si>
    <t>SECCIÓN II: PERFIL DE LA VICTIMA DE FEMINICIDIO</t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</si>
  <si>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Casos de la víctima de feminicidio según grupo de edad de la víctima</t>
    </r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</si>
  <si>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víctimas de feminicidio en estado de gestación</t>
    </r>
  </si>
  <si>
    <t>Niñas y adolescentes</t>
  </si>
  <si>
    <t>Estaba gestando</t>
  </si>
  <si>
    <t>0 a 5 años</t>
  </si>
  <si>
    <t>6 a 11 años</t>
  </si>
  <si>
    <t>12 a 14 años</t>
  </si>
  <si>
    <t>Adultas</t>
  </si>
  <si>
    <t>15 a 17 años</t>
  </si>
  <si>
    <t>18 a 29 años</t>
  </si>
  <si>
    <t>30 a 59 años</t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</si>
  <si>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Número de hijos/as (menores de edad - vivos)</t>
    </r>
  </si>
  <si>
    <t>60 años a más</t>
  </si>
  <si>
    <t>Adultas mayores</t>
  </si>
  <si>
    <t>Número de hijos/as</t>
  </si>
  <si>
    <t>Ninguno</t>
  </si>
  <si>
    <t>1 a 3 hijos/as</t>
  </si>
  <si>
    <t>De 4 hijos/as a más</t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</si>
  <si>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víctimas de feminicidio según vinculo relacional</t>
    </r>
  </si>
  <si>
    <t>Vinculo relacional</t>
  </si>
  <si>
    <t>Esposo</t>
  </si>
  <si>
    <t>Pareja sexual sin hijos</t>
  </si>
  <si>
    <t>Enamorado/novio que no es pareja sexual</t>
  </si>
  <si>
    <t>Ex esposo</t>
  </si>
  <si>
    <t>Ex enamorado</t>
  </si>
  <si>
    <t>Progenitor de su hijo pero no han vivido juntos</t>
  </si>
  <si>
    <t>Padre</t>
  </si>
  <si>
    <t>Padrastro</t>
  </si>
  <si>
    <t>Hermano</t>
  </si>
  <si>
    <t>Hijastro</t>
  </si>
  <si>
    <t>Hijo</t>
  </si>
  <si>
    <t>Abuelo</t>
  </si>
  <si>
    <t>Cuñado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</si>
  <si>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víctimas de feminicidio según vinculo relacional</t>
    </r>
  </si>
  <si>
    <t>Suegro</t>
  </si>
  <si>
    <t>Yerno</t>
  </si>
  <si>
    <t>Compañero de trabajo</t>
  </si>
  <si>
    <t>Ex pareja</t>
  </si>
  <si>
    <t>Amigo</t>
  </si>
  <si>
    <t>Pretendiente</t>
  </si>
  <si>
    <r>
      <t xml:space="preserve">Cuadro N° 12: </t>
    </r>
    <r>
      <rPr>
        <sz val="9"/>
        <color indexed="8"/>
        <rFont val="Arial"/>
        <family val="2"/>
      </rPr>
      <t>Casos de víctimas de feminicidio atendidos por los CEM según escenario</t>
    </r>
  </si>
  <si>
    <r>
      <t xml:space="preserve">Cuadro N° 13: </t>
    </r>
    <r>
      <rPr>
        <sz val="9"/>
        <color indexed="8"/>
        <rFont val="Arial"/>
        <family val="2"/>
      </rPr>
      <t>Medidas que tomo la víctima de feminicidio previamente antes de que ocurra el hecho</t>
    </r>
  </si>
  <si>
    <t>Escenario</t>
  </si>
  <si>
    <t>Medidas</t>
  </si>
  <si>
    <t>Intimo</t>
  </si>
  <si>
    <t>Denuncia (policial o fiscal)</t>
  </si>
  <si>
    <t>No intimo</t>
  </si>
  <si>
    <t>Separación</t>
  </si>
  <si>
    <t>Se fue a vivir a otro lugar</t>
  </si>
  <si>
    <t>Logro medidas de protección</t>
  </si>
  <si>
    <t>SECCIÓN II: PERFIL DEL AGRESOR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</si>
  <si>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Casos de feminicidio según grupo de edad del agresor</t>
    </r>
  </si>
  <si>
    <r>
      <rPr>
        <b/>
        <sz val="9"/>
        <color theme="1"/>
        <rFont val="Arial"/>
        <family val="2"/>
      </rPr>
      <t>Cuadro N°15</t>
    </r>
    <r>
      <rPr>
        <sz val="9"/>
        <color theme="1"/>
        <rFont val="Arial"/>
        <family val="2"/>
      </rPr>
      <t>: Casos de feminicidio según el estado del agresor (alcohol/drogas)</t>
    </r>
  </si>
  <si>
    <t>Alcohol / drogas</t>
  </si>
  <si>
    <t>15 - 17 años</t>
  </si>
  <si>
    <t>18 - 29 años</t>
  </si>
  <si>
    <t>30 - 59 años</t>
  </si>
  <si>
    <t>Adulto</t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</si>
  <si>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Situación del agresor después del hecho</t>
    </r>
  </si>
  <si>
    <t>Situación después del hecho</t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</si>
  <si>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>: Situación laboral del agresor</t>
    </r>
  </si>
  <si>
    <t>Detenido (sin sentencia)</t>
  </si>
  <si>
    <t>Situación laboral</t>
  </si>
  <si>
    <t>Libre / en investigación</t>
  </si>
  <si>
    <t>Si cuenta con ocupación</t>
  </si>
  <si>
    <t>Prisionero</t>
  </si>
  <si>
    <t>No cuenta con ocupación</t>
  </si>
  <si>
    <t>Prófugo</t>
  </si>
  <si>
    <t>Cometió suicidio</t>
  </si>
  <si>
    <t>Sentenciado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</si>
  <si>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fallecida, víctima de feminicidio.</t>
    </r>
  </si>
  <si>
    <r>
      <t xml:space="preserve">1/ </t>
    </r>
    <r>
      <rPr>
        <i/>
        <sz val="11"/>
        <color theme="1"/>
        <rFont val="Calibri"/>
        <family val="2"/>
        <scheme val="minor"/>
      </rPr>
      <t>Según Resolución Vice-Ministerial N° 003-2009-MIMDES</t>
    </r>
  </si>
  <si>
    <r>
      <t xml:space="preserve">Fuente: </t>
    </r>
    <r>
      <rPr>
        <sz val="10"/>
        <color theme="1"/>
        <rFont val="Arial"/>
        <family val="2"/>
      </rPr>
      <t>Registro de casos de víctimas de feminicidio atendidos por los CEM / UGIGC / PNCVFS / MIMP</t>
    </r>
  </si>
  <si>
    <r>
      <t xml:space="preserve">Elaboración: </t>
    </r>
    <r>
      <rPr>
        <sz val="10"/>
        <color theme="1"/>
        <rFont val="Arial"/>
        <family val="2"/>
      </rPr>
      <t>Unidad de Generación de Información y Gestión del Conocimiento</t>
    </r>
  </si>
  <si>
    <r>
      <t>REPORTE ESTADÍSTICO DE CASOS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DE TENTATIVAS DE FEMINICIDIO ATENDIDOS POR LOS CENTROS EMERGENCIA MUJER</t>
    </r>
  </si>
  <si>
    <r>
      <t xml:space="preserve">LA </t>
    </r>
    <r>
      <rPr>
        <b/>
        <sz val="9"/>
        <color theme="1"/>
        <rFont val="Arial"/>
        <family val="2"/>
      </rPr>
      <t>TENTATIVA DE FEMINICIDIO</t>
    </r>
    <r>
      <rPr>
        <sz val="9"/>
        <color theme="1"/>
        <rFont val="Arial"/>
        <family val="2"/>
      </rPr>
      <t xml:space="preserve"> es la situación donde las mujeres salvarón de morir,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agresora, por la condición de ser mujer. </t>
    </r>
  </si>
  <si>
    <t>SECCIÓN I: MAGNITUD DE LOS CASOS DE TENTATIVA DE FEMINICIDIO ATENDIDOS POR LOS CENTROS EMERGENCIA MUJER</t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</si>
  <si>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tentativa feminicidio por mes de ocurrencia</t>
    </r>
  </si>
  <si>
    <r>
      <t xml:space="preserve">Perú: </t>
    </r>
    <r>
      <rPr>
        <sz val="9"/>
        <color theme="1"/>
        <rFont val="Arial"/>
        <family val="2"/>
      </rPr>
      <t>Casos de tentativa de feminicidio atendidos por los CEM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</si>
  <si>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tentativa de feminicidio según año</t>
    </r>
  </si>
  <si>
    <t>Tentativa de feminicidio</t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</si>
  <si>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>: Ranking de los departamento con mayor casos de tentativa de feminicidio atendidos por los Centros Emergencia Mujer.
Periodo: Enero 2009 - Diciembre 2018</t>
    </r>
  </si>
  <si>
    <r>
      <rPr>
        <b/>
        <sz val="9"/>
        <color theme="1"/>
        <rFont val="Arial"/>
        <family val="2"/>
      </rPr>
      <t>Cuadro N° 4</t>
    </r>
    <r>
      <rPr>
        <sz val="9"/>
        <color theme="1"/>
        <rFont val="Arial"/>
        <family val="2"/>
      </rPr>
      <t>:  Casos de tentativa de feminicidio según área de residencia de la persona usuaria.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</si>
  <si>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Lugar donde ocurrió el hecho de tentativa de feminicidio</t>
    </r>
  </si>
  <si>
    <t>Casa de la persona usuaria</t>
  </si>
  <si>
    <t>Casa de la persona agresora</t>
  </si>
  <si>
    <t>Centro de labores de la usuaria</t>
  </si>
  <si>
    <t>Calle via publica</t>
  </si>
  <si>
    <t>Hotel / Hostal</t>
  </si>
  <si>
    <t>Centro Poblado</t>
  </si>
  <si>
    <t>Lugar desolado</t>
  </si>
  <si>
    <t>Otro lugar</t>
  </si>
  <si>
    <t>SECCIÓN II: PERFIL DE LA VÍCTIMA DE TENTATIVA DE FEMINICIDIO ATENDIDA POR EL CENTRO EMERGENCIA MUJER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</si>
  <si>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Casos de tentativa de feminicidio según grupo de edad de la victima</t>
    </r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</si>
  <si>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Número de víctimas que estuvieron gestando al momento de acudir al CEM</t>
    </r>
  </si>
  <si>
    <t>12 - 14 años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</si>
  <si>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hijos/as vivos/as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</si>
  <si>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Casos de tentativa de feminicidio según vinculo relacional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</si>
  <si>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tentativa de feminicidio según vinculo relacional</t>
    </r>
  </si>
  <si>
    <t>SECCIÓN II: PERFIL DEL PRESUNTO AGRESOR DE TENTATIVA DE FEMINICIDIO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</si>
  <si>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tentativa de feminicidio según grupos de edad del presunto agresor</t>
    </r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</si>
  <si>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>: Estado del presunto agresor en la última agresión</t>
    </r>
  </si>
  <si>
    <t>Grupos de edad</t>
  </si>
  <si>
    <t>Estado</t>
  </si>
  <si>
    <t>14 - 17 años</t>
  </si>
  <si>
    <t>Sobrio</t>
  </si>
  <si>
    <t>Efectos de alcohol</t>
  </si>
  <si>
    <t>Efectos de droga</t>
  </si>
  <si>
    <t>Ambos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</si>
  <si>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Situación del presunto agresor</t>
    </r>
  </si>
  <si>
    <r>
      <rPr>
        <b/>
        <sz val="9"/>
        <color theme="1"/>
        <rFont val="Arial"/>
        <family val="2"/>
      </rPr>
      <t>Cuadro N°13</t>
    </r>
    <r>
      <rPr>
        <sz val="9"/>
        <color theme="1"/>
        <rFont val="Arial"/>
        <family val="2"/>
      </rPr>
      <t>: Ocupación del presunto agresor</t>
    </r>
  </si>
  <si>
    <t>Con ocupación</t>
  </si>
  <si>
    <t>Sin ocupación</t>
  </si>
  <si>
    <t>Profugo</t>
  </si>
  <si>
    <t>Libre en investigación</t>
  </si>
  <si>
    <t>Se suicido</t>
  </si>
  <si>
    <t>Otra situación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</si>
  <si>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que salvo de morir.</t>
    </r>
  </si>
  <si>
    <r>
      <t xml:space="preserve">1/ </t>
    </r>
    <r>
      <rPr>
        <i/>
        <sz val="10"/>
        <color theme="1"/>
        <rFont val="Calibri"/>
        <family val="2"/>
        <scheme val="minor"/>
      </rPr>
      <t>Todos los casos se basan en situaciones de violencia validados como tentativa de feminicidio por los/as profesionales de atención de los Centros Emergencia Mujer.</t>
    </r>
  </si>
  <si>
    <r>
      <t xml:space="preserve">Fuente: </t>
    </r>
    <r>
      <rPr>
        <i/>
        <sz val="10"/>
        <color theme="1"/>
        <rFont val="Arial"/>
        <family val="2"/>
      </rPr>
      <t>Registro de casos de tentativa de feminicidio atendidos por los CEM / UGIGC / PNCVFS / MIMP</t>
    </r>
  </si>
  <si>
    <r>
      <t xml:space="preserve">Elaboración: </t>
    </r>
    <r>
      <rPr>
        <i/>
        <sz val="10"/>
        <color theme="1"/>
        <rFont val="Arial"/>
        <family val="2"/>
      </rPr>
      <t>Unidad de Generación de Información y Gestión del Conocimiento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</si>
</sst>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3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6"/>
      <color theme="0"/>
      <name val="Arial"/>
      <family val="2"/>
    </font>
    <font>
      <b/>
      <sz val="16"/>
      <color theme="1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i/>
      <sz val="10"/>
      <color theme="1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9"/>
      <color theme="0"/>
      <name val="Arial"/>
      <family val="2"/>
    </font>
    <font>
      <b/>
      <sz val="10"/>
      <color theme="1"/>
      <name val="Arial"/>
      <family val="2"/>
    </font>
    <font>
      <i/>
      <sz val="9"/>
      <color theme="1"/>
      <name val="Arial"/>
      <family val="2"/>
    </font>
    <font>
      <b/>
      <i/>
      <sz val="8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i/>
      <sz val="9"/>
      <color theme="1"/>
      <name val="Arial"/>
      <family val="2"/>
    </font>
    <font>
      <b/>
      <vertAlign val="superscript"/>
      <sz val="9"/>
      <color theme="1"/>
      <name val="Arial"/>
      <family val="2"/>
    </font>
    <font>
      <b/>
      <vertAlign val="superscript"/>
      <sz val="16"/>
      <color theme="0"/>
      <name val="Arial"/>
      <family val="2"/>
    </font>
    <font>
      <i/>
      <sz val="8"/>
      <color theme="1"/>
      <name val="Arial"/>
      <family val="2"/>
    </font>
    <font>
      <b/>
      <i/>
      <sz val="7"/>
      <color theme="1"/>
      <name val="Arial"/>
      <family val="2"/>
    </font>
    <font>
      <b/>
      <vertAlign val="superscript"/>
      <sz val="9"/>
      <color theme="0"/>
      <name val="Arial"/>
      <family val="2"/>
    </font>
    <font>
      <b/>
      <sz val="10"/>
      <color rgb="FFC00000"/>
      <name val="Arial"/>
      <family val="2"/>
    </font>
    <font>
      <sz val="9"/>
      <color indexed="8"/>
      <name val="Arial"/>
      <family val="2"/>
    </font>
    <font>
      <b/>
      <sz val="11"/>
      <color rgb="FFC0000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7.5"/>
      <color theme="0"/>
      <name val="Arial"/>
      <family val="2"/>
    </font>
    <font>
      <i/>
      <sz val="7.5"/>
      <color theme="1"/>
      <name val="Arial"/>
      <family val="2"/>
    </font>
    <font>
      <b/>
      <sz val="9"/>
      <color rgb="FFC00000"/>
      <name val="Arial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theme="0"/>
      </top>
      <bottom/>
      <diagonal/>
    </border>
  </borders>
  <cellStyleXfs count="13">
    <xf numFmtId="0" fontId="0" fillId="0" borderId="0"/>
    <xf numFmtId="0" fontId="1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/>
    <xf numFmtId="0" fontId="1" fillId="0" borderId="0"/>
  </cellStyleXfs>
  <cellXfs count="268">
    <xf numFmtId="0" fontId="0" fillId="0" borderId="0" xfId="0"/>
    <xf numFmtId="0" fontId="5" fillId="4" borderId="0" xfId="0" applyFont="1" applyFill="1" applyAlignment="1">
      <alignment vertical="center"/>
    </xf>
    <xf numFmtId="0" fontId="5" fillId="4" borderId="0" xfId="0" applyFont="1" applyFill="1"/>
    <xf numFmtId="0" fontId="5" fillId="4" borderId="0" xfId="0" applyFont="1" applyFill="1" applyAlignment="1">
      <alignment horizontal="center"/>
    </xf>
    <xf numFmtId="0" fontId="9" fillId="5" borderId="0" xfId="0" applyFont="1" applyFill="1" applyAlignment="1">
      <alignment horizontal="center" vertical="center"/>
    </xf>
    <xf numFmtId="0" fontId="8" fillId="2" borderId="0" xfId="0" applyFont="1" applyFill="1" applyBorder="1"/>
    <xf numFmtId="0" fontId="8" fillId="0" borderId="0" xfId="0" applyFont="1" applyFill="1" applyBorder="1"/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0" fontId="8" fillId="0" borderId="0" xfId="0" applyFont="1" applyAlignment="1"/>
    <xf numFmtId="0" fontId="8" fillId="0" borderId="0" xfId="0" applyFont="1" applyAlignment="1">
      <alignment wrapText="1"/>
    </xf>
    <xf numFmtId="0" fontId="8" fillId="0" borderId="0" xfId="0" applyFont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9" fontId="8" fillId="0" borderId="0" xfId="3" applyFont="1" applyBorder="1" applyAlignment="1">
      <alignment horizontal="center" vertical="center"/>
    </xf>
    <xf numFmtId="9" fontId="9" fillId="5" borderId="1" xfId="3" applyFont="1" applyFill="1" applyBorder="1" applyAlignment="1">
      <alignment horizontal="center" vertical="center"/>
    </xf>
    <xf numFmtId="3" fontId="9" fillId="5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8" fillId="0" borderId="0" xfId="0" applyFont="1"/>
    <xf numFmtId="0" fontId="8" fillId="0" borderId="0" xfId="0" applyFont="1" applyFill="1" applyBorder="1" applyAlignment="1">
      <alignment vertic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9" fontId="8" fillId="0" borderId="0" xfId="3" applyFont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/>
    <xf numFmtId="0" fontId="9" fillId="5" borderId="1" xfId="0" applyFont="1" applyFill="1" applyBorder="1" applyAlignment="1">
      <alignment horizontal="center"/>
    </xf>
    <xf numFmtId="9" fontId="9" fillId="5" borderId="1" xfId="3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Border="1" applyAlignment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9" fillId="0" borderId="0" xfId="0" applyFont="1" applyFill="1" applyBorder="1" applyAlignment="1">
      <alignment horizontal="center"/>
    </xf>
    <xf numFmtId="9" fontId="8" fillId="0" borderId="0" xfId="3" applyFont="1" applyFill="1" applyBorder="1" applyAlignment="1">
      <alignment horizontal="center"/>
    </xf>
    <xf numFmtId="3" fontId="9" fillId="5" borderId="1" xfId="3" applyNumberFormat="1" applyFont="1" applyFill="1" applyBorder="1" applyAlignment="1">
      <alignment horizontal="center"/>
    </xf>
    <xf numFmtId="9" fontId="9" fillId="0" borderId="0" xfId="3" applyFont="1" applyFill="1" applyBorder="1" applyAlignment="1">
      <alignment horizontal="right"/>
    </xf>
    <xf numFmtId="9" fontId="8" fillId="0" borderId="0" xfId="2" applyNumberFormat="1" applyFont="1" applyFill="1" applyBorder="1" applyAlignment="1">
      <alignment horizontal="center" vertical="center"/>
    </xf>
    <xf numFmtId="9" fontId="9" fillId="5" borderId="1" xfId="0" applyNumberFormat="1" applyFont="1" applyFill="1" applyBorder="1" applyAlignment="1">
      <alignment horizontal="center"/>
    </xf>
    <xf numFmtId="9" fontId="8" fillId="0" borderId="0" xfId="3" applyFont="1" applyFill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vertical="center"/>
    </xf>
    <xf numFmtId="0" fontId="8" fillId="0" borderId="0" xfId="2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9" fontId="8" fillId="0" borderId="0" xfId="3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/>
    </xf>
    <xf numFmtId="9" fontId="9" fillId="0" borderId="0" xfId="3" applyFont="1" applyFill="1" applyBorder="1" applyAlignment="1">
      <alignment horizontal="center" vertical="center"/>
    </xf>
    <xf numFmtId="9" fontId="7" fillId="0" borderId="0" xfId="3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wrapText="1"/>
    </xf>
    <xf numFmtId="0" fontId="8" fillId="2" borderId="0" xfId="0" applyFont="1" applyFill="1" applyBorder="1" applyAlignment="1">
      <alignment vertical="center" wrapText="1"/>
    </xf>
    <xf numFmtId="0" fontId="7" fillId="0" borderId="0" xfId="0" applyFont="1"/>
    <xf numFmtId="0" fontId="9" fillId="2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9" fontId="7" fillId="0" borderId="0" xfId="3" applyFont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8" fillId="2" borderId="0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vertical="center"/>
    </xf>
    <xf numFmtId="0" fontId="19" fillId="5" borderId="1" xfId="0" applyFont="1" applyFill="1" applyBorder="1" applyAlignment="1">
      <alignment vertical="center"/>
    </xf>
    <xf numFmtId="0" fontId="9" fillId="5" borderId="0" xfId="0" applyFont="1" applyFill="1" applyAlignment="1">
      <alignment horizontal="right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wrapText="1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right" vertical="center"/>
    </xf>
    <xf numFmtId="3" fontId="9" fillId="5" borderId="1" xfId="0" applyNumberFormat="1" applyFont="1" applyFill="1" applyBorder="1" applyAlignment="1">
      <alignment horizontal="right" vertical="center"/>
    </xf>
    <xf numFmtId="0" fontId="23" fillId="0" borderId="0" xfId="0" applyFont="1" applyAlignment="1">
      <alignment vertical="top"/>
    </xf>
    <xf numFmtId="0" fontId="23" fillId="0" borderId="0" xfId="0" applyFont="1" applyAlignment="1">
      <alignment horizontal="left" vertical="top"/>
    </xf>
    <xf numFmtId="0" fontId="7" fillId="0" borderId="0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8" fillId="0" borderId="3" xfId="0" applyFont="1" applyBorder="1" applyAlignment="1">
      <alignment horizontal="center" vertical="center"/>
    </xf>
    <xf numFmtId="9" fontId="8" fillId="0" borderId="3" xfId="3" applyFont="1" applyBorder="1" applyAlignment="1">
      <alignment horizontal="center" vertical="center"/>
    </xf>
    <xf numFmtId="9" fontId="9" fillId="5" borderId="0" xfId="3" applyFont="1" applyFill="1" applyBorder="1" applyAlignment="1">
      <alignment horizontal="center" vertical="center"/>
    </xf>
    <xf numFmtId="0" fontId="9" fillId="5" borderId="0" xfId="0" applyFont="1" applyFill="1" applyAlignment="1">
      <alignment horizontal="right" vertical="center" wrapText="1"/>
    </xf>
    <xf numFmtId="0" fontId="23" fillId="0" borderId="0" xfId="0" applyFont="1" applyAlignment="1">
      <alignment horizontal="left" vertical="center"/>
    </xf>
    <xf numFmtId="0" fontId="7" fillId="8" borderId="0" xfId="0" applyFont="1" applyFill="1" applyAlignment="1">
      <alignment vertical="center"/>
    </xf>
    <xf numFmtId="0" fontId="8" fillId="8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3" fontId="8" fillId="0" borderId="0" xfId="3" applyNumberFormat="1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3" fontId="8" fillId="0" borderId="0" xfId="3" applyNumberFormat="1" applyFont="1" applyFill="1" applyBorder="1" applyAlignment="1">
      <alignment horizontal="center" vertical="center"/>
    </xf>
    <xf numFmtId="9" fontId="9" fillId="5" borderId="1" xfId="3" applyNumberFormat="1" applyFont="1" applyFill="1" applyBorder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Border="1" applyAlignment="1">
      <alignment vertical="center"/>
    </xf>
    <xf numFmtId="0" fontId="23" fillId="0" borderId="0" xfId="0" applyFont="1" applyAlignment="1">
      <alignment horizontal="left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9" fillId="5" borderId="0" xfId="0" applyFont="1" applyFill="1" applyAlignment="1">
      <alignment horizontal="left" vertical="center"/>
    </xf>
    <xf numFmtId="0" fontId="9" fillId="5" borderId="0" xfId="0" applyFont="1" applyFill="1" applyAlignment="1">
      <alignment wrapText="1"/>
    </xf>
    <xf numFmtId="9" fontId="25" fillId="0" borderId="0" xfId="0" applyNumberFormat="1" applyFont="1" applyAlignment="1">
      <alignment horizontal="left"/>
    </xf>
    <xf numFmtId="0" fontId="7" fillId="0" borderId="0" xfId="0" applyFont="1" applyAlignment="1">
      <alignment vertical="center"/>
    </xf>
    <xf numFmtId="0" fontId="14" fillId="5" borderId="1" xfId="0" applyFont="1" applyFill="1" applyBorder="1"/>
    <xf numFmtId="0" fontId="19" fillId="0" borderId="0" xfId="0" applyFont="1" applyFill="1" applyBorder="1" applyAlignment="1">
      <alignment vertical="top"/>
    </xf>
    <xf numFmtId="9" fontId="9" fillId="0" borderId="0" xfId="3" applyFont="1" applyFill="1" applyAlignment="1">
      <alignment horizontal="center"/>
    </xf>
    <xf numFmtId="0" fontId="9" fillId="5" borderId="1" xfId="0" applyFont="1" applyFill="1" applyBorder="1"/>
    <xf numFmtId="0" fontId="7" fillId="9" borderId="0" xfId="2" applyFont="1" applyFill="1" applyBorder="1" applyAlignment="1">
      <alignment vertical="center"/>
    </xf>
    <xf numFmtId="0" fontId="8" fillId="9" borderId="0" xfId="2" applyFont="1" applyFill="1" applyBorder="1" applyAlignment="1">
      <alignment vertical="center"/>
    </xf>
    <xf numFmtId="0" fontId="8" fillId="9" borderId="0" xfId="2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/>
    </xf>
    <xf numFmtId="9" fontId="8" fillId="9" borderId="0" xfId="3" applyFont="1" applyFill="1" applyAlignment="1">
      <alignment horizontal="center"/>
    </xf>
    <xf numFmtId="0" fontId="7" fillId="10" borderId="0" xfId="2" applyFont="1" applyFill="1" applyBorder="1" applyAlignment="1">
      <alignment vertical="center"/>
    </xf>
    <xf numFmtId="0" fontId="8" fillId="10" borderId="0" xfId="2" applyFont="1" applyFill="1" applyBorder="1" applyAlignment="1">
      <alignment vertical="center"/>
    </xf>
    <xf numFmtId="0" fontId="8" fillId="10" borderId="0" xfId="2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9" fontId="8" fillId="10" borderId="0" xfId="3" applyFont="1" applyFill="1" applyAlignment="1">
      <alignment horizontal="center"/>
    </xf>
    <xf numFmtId="0" fontId="14" fillId="0" borderId="0" xfId="0" applyFont="1"/>
    <xf numFmtId="0" fontId="7" fillId="10" borderId="0" xfId="2" applyFont="1" applyFill="1" applyBorder="1" applyAlignment="1">
      <alignment horizontal="left" vertical="center"/>
    </xf>
    <xf numFmtId="0" fontId="8" fillId="10" borderId="0" xfId="2" applyFont="1" applyFill="1" applyBorder="1" applyAlignment="1">
      <alignment horizontal="left" vertical="center"/>
    </xf>
    <xf numFmtId="0" fontId="7" fillId="7" borderId="0" xfId="2" applyFont="1" applyFill="1" applyBorder="1" applyAlignment="1">
      <alignment vertical="center"/>
    </xf>
    <xf numFmtId="0" fontId="8" fillId="7" borderId="0" xfId="2" applyFont="1" applyFill="1" applyBorder="1" applyAlignment="1">
      <alignment vertical="center"/>
    </xf>
    <xf numFmtId="0" fontId="8" fillId="7" borderId="0" xfId="2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/>
    </xf>
    <xf numFmtId="9" fontId="8" fillId="7" borderId="0" xfId="3" applyFont="1" applyFill="1" applyAlignment="1">
      <alignment horizontal="center"/>
    </xf>
    <xf numFmtId="9" fontId="8" fillId="9" borderId="0" xfId="2" applyNumberFormat="1" applyFont="1" applyFill="1" applyBorder="1" applyAlignment="1">
      <alignment horizontal="center" vertical="center"/>
    </xf>
    <xf numFmtId="0" fontId="7" fillId="11" borderId="0" xfId="2" applyFont="1" applyFill="1" applyBorder="1" applyAlignment="1">
      <alignment vertical="center"/>
    </xf>
    <xf numFmtId="0" fontId="8" fillId="11" borderId="0" xfId="2" applyFont="1" applyFill="1" applyBorder="1" applyAlignment="1">
      <alignment vertical="center"/>
    </xf>
    <xf numFmtId="0" fontId="8" fillId="11" borderId="0" xfId="2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/>
    </xf>
    <xf numFmtId="9" fontId="8" fillId="11" borderId="0" xfId="3" applyFont="1" applyFill="1" applyAlignment="1">
      <alignment horizontal="center"/>
    </xf>
    <xf numFmtId="9" fontId="8" fillId="10" borderId="0" xfId="2" applyNumberFormat="1" applyFont="1" applyFill="1" applyBorder="1" applyAlignment="1">
      <alignment horizontal="center" vertical="center"/>
    </xf>
    <xf numFmtId="9" fontId="8" fillId="7" borderId="0" xfId="2" applyNumberFormat="1" applyFont="1" applyFill="1" applyBorder="1" applyAlignment="1">
      <alignment horizontal="center" vertical="center"/>
    </xf>
    <xf numFmtId="9" fontId="8" fillId="0" borderId="0" xfId="0" applyNumberFormat="1" applyFont="1" applyFill="1"/>
    <xf numFmtId="9" fontId="8" fillId="11" borderId="0" xfId="2" applyNumberFormat="1" applyFont="1" applyFill="1" applyBorder="1" applyAlignment="1">
      <alignment horizontal="center" vertical="center"/>
    </xf>
    <xf numFmtId="0" fontId="7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horizontal="center" vertical="center"/>
    </xf>
    <xf numFmtId="9" fontId="8" fillId="2" borderId="0" xfId="3" applyNumberFormat="1" applyFont="1" applyFill="1" applyBorder="1" applyAlignment="1">
      <alignment horizontal="center" vertical="center"/>
    </xf>
    <xf numFmtId="0" fontId="7" fillId="6" borderId="0" xfId="2" applyFont="1" applyFill="1" applyBorder="1" applyAlignment="1">
      <alignment vertical="center"/>
    </xf>
    <xf numFmtId="0" fontId="8" fillId="6" borderId="0" xfId="0" applyFont="1" applyFill="1" applyAlignment="1">
      <alignment horizontal="center"/>
    </xf>
    <xf numFmtId="9" fontId="8" fillId="6" borderId="0" xfId="0" applyNumberFormat="1" applyFont="1" applyFill="1" applyAlignment="1">
      <alignment horizontal="center"/>
    </xf>
    <xf numFmtId="9" fontId="9" fillId="0" borderId="0" xfId="0" applyNumberFormat="1" applyFont="1" applyFill="1" applyAlignment="1"/>
    <xf numFmtId="0" fontId="8" fillId="6" borderId="0" xfId="2" applyFont="1" applyFill="1" applyBorder="1" applyAlignment="1">
      <alignment vertical="center"/>
    </xf>
    <xf numFmtId="0" fontId="8" fillId="6" borderId="0" xfId="2" applyFont="1" applyFill="1" applyBorder="1" applyAlignment="1">
      <alignment horizontal="center" vertical="center"/>
    </xf>
    <xf numFmtId="9" fontId="8" fillId="6" borderId="0" xfId="3" applyFont="1" applyFill="1" applyAlignment="1">
      <alignment horizontal="center"/>
    </xf>
    <xf numFmtId="0" fontId="7" fillId="0" borderId="0" xfId="2" applyFont="1" applyFill="1" applyBorder="1" applyAlignment="1">
      <alignment vertical="center"/>
    </xf>
    <xf numFmtId="9" fontId="8" fillId="0" borderId="0" xfId="0" applyNumberFormat="1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7" fillId="2" borderId="0" xfId="2" applyFont="1" applyFill="1" applyBorder="1" applyAlignment="1">
      <alignment wrapText="1"/>
    </xf>
    <xf numFmtId="0" fontId="7" fillId="2" borderId="0" xfId="2" applyFont="1" applyFill="1" applyBorder="1" applyAlignment="1">
      <alignment vertical="center" wrapText="1"/>
    </xf>
    <xf numFmtId="0" fontId="9" fillId="0" borderId="0" xfId="0" applyFont="1" applyFill="1" applyAlignment="1">
      <alignment vertical="center"/>
    </xf>
    <xf numFmtId="1" fontId="8" fillId="0" borderId="0" xfId="0" applyNumberFormat="1" applyFont="1" applyFill="1" applyBorder="1" applyAlignment="1">
      <alignment horizontal="center"/>
    </xf>
    <xf numFmtId="1" fontId="8" fillId="0" borderId="0" xfId="2" applyNumberFormat="1" applyFont="1" applyFill="1" applyBorder="1" applyAlignment="1">
      <alignment horizontal="center" vertical="center"/>
    </xf>
    <xf numFmtId="9" fontId="7" fillId="0" borderId="0" xfId="3" applyFont="1" applyFill="1" applyBorder="1" applyAlignment="1"/>
    <xf numFmtId="1" fontId="8" fillId="0" borderId="0" xfId="0" applyNumberFormat="1" applyFont="1" applyFill="1" applyAlignment="1">
      <alignment horizontal="center"/>
    </xf>
    <xf numFmtId="1" fontId="9" fillId="5" borderId="1" xfId="0" applyNumberFormat="1" applyFont="1" applyFill="1" applyBorder="1" applyAlignment="1">
      <alignment horizontal="center"/>
    </xf>
    <xf numFmtId="9" fontId="8" fillId="0" borderId="0" xfId="3" applyFont="1" applyAlignment="1">
      <alignment horizontal="center" vertical="center"/>
    </xf>
    <xf numFmtId="9" fontId="8" fillId="0" borderId="0" xfId="3" applyNumberFormat="1" applyFont="1" applyAlignment="1">
      <alignment horizontal="center" vertical="center"/>
    </xf>
    <xf numFmtId="0" fontId="15" fillId="0" borderId="0" xfId="0" applyFont="1" applyAlignment="1">
      <alignment horizontal="right"/>
    </xf>
    <xf numFmtId="9" fontId="27" fillId="0" borderId="0" xfId="0" applyNumberFormat="1" applyFont="1" applyAlignment="1">
      <alignment horizontal="right" vertical="top"/>
    </xf>
    <xf numFmtId="1" fontId="8" fillId="0" borderId="0" xfId="3" applyNumberFormat="1" applyFont="1" applyAlignment="1">
      <alignment horizontal="center" vertical="center"/>
    </xf>
    <xf numFmtId="1" fontId="9" fillId="5" borderId="1" xfId="3" applyNumberFormat="1" applyFont="1" applyFill="1" applyBorder="1" applyAlignment="1">
      <alignment horizontal="center"/>
    </xf>
    <xf numFmtId="0" fontId="0" fillId="0" borderId="0" xfId="0" applyFont="1" applyAlignment="1">
      <alignment vertical="top"/>
    </xf>
    <xf numFmtId="0" fontId="15" fillId="0" borderId="0" xfId="0" applyFont="1"/>
    <xf numFmtId="0" fontId="7" fillId="0" borderId="0" xfId="0" applyFont="1" applyFill="1" applyAlignment="1">
      <alignment horizontal="left" vertical="center"/>
    </xf>
    <xf numFmtId="9" fontId="8" fillId="0" borderId="0" xfId="3" applyFont="1" applyFill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8" fillId="0" borderId="0" xfId="2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7" fillId="0" borderId="0" xfId="0" applyFont="1" applyAlignment="1">
      <alignment horizontal="left" vertical="top"/>
    </xf>
    <xf numFmtId="3" fontId="8" fillId="0" borderId="0" xfId="0" applyNumberFormat="1" applyFont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8" fillId="8" borderId="0" xfId="0" applyFont="1" applyFill="1" applyAlignment="1">
      <alignment vertical="center"/>
    </xf>
    <xf numFmtId="9" fontId="9" fillId="0" borderId="0" xfId="3" applyFont="1" applyFill="1" applyBorder="1" applyAlignment="1">
      <alignment horizontal="right" vertical="center"/>
    </xf>
    <xf numFmtId="3" fontId="9" fillId="5" borderId="1" xfId="3" applyNumberFormat="1" applyFont="1" applyFill="1" applyBorder="1" applyAlignment="1">
      <alignment horizontal="center" vertical="center"/>
    </xf>
    <xf numFmtId="3" fontId="9" fillId="5" borderId="1" xfId="3" applyNumberFormat="1" applyFont="1" applyFill="1" applyBorder="1" applyAlignment="1">
      <alignment horizontal="right" vertical="center"/>
    </xf>
    <xf numFmtId="9" fontId="9" fillId="5" borderId="1" xfId="3" applyNumberFormat="1" applyFont="1" applyFill="1" applyBorder="1" applyAlignment="1">
      <alignment horizontal="center" vertical="center"/>
    </xf>
    <xf numFmtId="9" fontId="9" fillId="0" borderId="0" xfId="3" applyNumberFormat="1" applyFont="1" applyFill="1" applyBorder="1" applyAlignment="1">
      <alignment horizontal="center" vertical="center"/>
    </xf>
    <xf numFmtId="3" fontId="9" fillId="0" borderId="0" xfId="3" applyNumberFormat="1" applyFont="1" applyFill="1" applyBorder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9" fillId="4" borderId="0" xfId="0" applyFont="1" applyFill="1" applyAlignment="1">
      <alignment horizontal="center" vertical="center"/>
    </xf>
    <xf numFmtId="0" fontId="9" fillId="5" borderId="0" xfId="0" applyFont="1" applyFill="1" applyAlignment="1">
      <alignment vertical="center"/>
    </xf>
    <xf numFmtId="0" fontId="9" fillId="5" borderId="0" xfId="0" applyFont="1" applyFill="1" applyAlignment="1">
      <alignment vertical="center" wrapText="1"/>
    </xf>
    <xf numFmtId="164" fontId="8" fillId="0" borderId="0" xfId="3" applyNumberFormat="1" applyFont="1" applyAlignment="1">
      <alignment horizontal="center" vertical="center"/>
    </xf>
    <xf numFmtId="9" fontId="34" fillId="0" borderId="0" xfId="0" applyNumberFormat="1" applyFont="1" applyAlignment="1">
      <alignment horizontal="left" vertical="center"/>
    </xf>
    <xf numFmtId="0" fontId="14" fillId="5" borderId="1" xfId="0" applyFont="1" applyFill="1" applyBorder="1" applyAlignment="1">
      <alignment vertical="center"/>
    </xf>
    <xf numFmtId="164" fontId="9" fillId="5" borderId="1" xfId="3" applyNumberFormat="1" applyFont="1" applyFill="1" applyBorder="1" applyAlignment="1">
      <alignment horizontal="center" vertical="center"/>
    </xf>
    <xf numFmtId="9" fontId="9" fillId="0" borderId="0" xfId="3" applyFont="1" applyFill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8" fillId="9" borderId="0" xfId="0" applyFont="1" applyFill="1" applyAlignment="1">
      <alignment horizontal="center" vertical="center"/>
    </xf>
    <xf numFmtId="9" fontId="8" fillId="9" borderId="0" xfId="3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9" fontId="8" fillId="10" borderId="0" xfId="3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9" fontId="8" fillId="7" borderId="0" xfId="3" applyFont="1" applyFill="1" applyAlignment="1">
      <alignment horizontal="center" vertical="center"/>
    </xf>
    <xf numFmtId="0" fontId="8" fillId="11" borderId="0" xfId="0" applyFont="1" applyFill="1" applyAlignment="1">
      <alignment horizontal="center" vertical="center"/>
    </xf>
    <xf numFmtId="9" fontId="8" fillId="11" borderId="0" xfId="3" applyFont="1" applyFill="1" applyAlignment="1">
      <alignment horizontal="center" vertical="center"/>
    </xf>
    <xf numFmtId="9" fontId="8" fillId="0" borderId="0" xfId="0" applyNumberFormat="1" applyFont="1" applyFill="1" applyAlignment="1">
      <alignment vertical="center"/>
    </xf>
    <xf numFmtId="0" fontId="7" fillId="0" borderId="0" xfId="2" applyFont="1" applyFill="1" applyBorder="1" applyAlignment="1">
      <alignment horizontal="left" vertical="center"/>
    </xf>
    <xf numFmtId="0" fontId="8" fillId="6" borderId="0" xfId="0" applyFont="1" applyFill="1" applyAlignment="1">
      <alignment horizontal="center" vertical="center"/>
    </xf>
    <xf numFmtId="9" fontId="8" fillId="6" borderId="0" xfId="0" applyNumberFormat="1" applyFont="1" applyFill="1" applyAlignment="1">
      <alignment horizontal="center" vertical="center"/>
    </xf>
    <xf numFmtId="9" fontId="9" fillId="0" borderId="0" xfId="0" applyNumberFormat="1" applyFont="1" applyFill="1" applyAlignment="1">
      <alignment vertical="center"/>
    </xf>
    <xf numFmtId="9" fontId="8" fillId="6" borderId="0" xfId="3" applyFont="1" applyFill="1" applyAlignment="1">
      <alignment horizontal="center" vertical="center"/>
    </xf>
    <xf numFmtId="9" fontId="8" fillId="0" borderId="0" xfId="0" applyNumberFormat="1" applyFont="1" applyFill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9" fontId="9" fillId="5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9" fontId="27" fillId="0" borderId="0" xfId="0" applyNumberFormat="1" applyFont="1" applyAlignment="1">
      <alignment horizontal="center" vertical="center"/>
    </xf>
    <xf numFmtId="0" fontId="12" fillId="5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horizontal="left" vertical="center"/>
    </xf>
    <xf numFmtId="0" fontId="9" fillId="5" borderId="1" xfId="0" applyFont="1" applyFill="1" applyBorder="1" applyAlignment="1">
      <alignment vertical="center"/>
    </xf>
    <xf numFmtId="1" fontId="9" fillId="5" borderId="1" xfId="3" applyNumberFormat="1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29" fillId="0" borderId="0" xfId="0" applyFont="1" applyAlignment="1">
      <alignment horizontal="left" vertical="center"/>
    </xf>
    <xf numFmtId="0" fontId="9" fillId="5" borderId="1" xfId="0" applyFont="1" applyFill="1" applyBorder="1" applyAlignment="1">
      <alignment horizontal="center"/>
    </xf>
    <xf numFmtId="9" fontId="9" fillId="5" borderId="1" xfId="3" applyFont="1" applyFill="1" applyBorder="1" applyAlignment="1">
      <alignment horizontal="center"/>
    </xf>
    <xf numFmtId="0" fontId="7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 vertical="top" wrapText="1"/>
    </xf>
    <xf numFmtId="9" fontId="8" fillId="0" borderId="0" xfId="3" applyFont="1" applyFill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9" fillId="5" borderId="0" xfId="0" applyFont="1" applyFill="1" applyAlignment="1">
      <alignment horizontal="center"/>
    </xf>
    <xf numFmtId="9" fontId="7" fillId="0" borderId="0" xfId="3" applyFont="1" applyFill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0" fontId="8" fillId="0" borderId="0" xfId="0" applyFont="1" applyAlignment="1">
      <alignment horizontal="left" wrapText="1"/>
    </xf>
    <xf numFmtId="0" fontId="7" fillId="2" borderId="0" xfId="2" applyFont="1" applyFill="1" applyBorder="1" applyAlignment="1">
      <alignment horizontal="left" wrapText="1"/>
    </xf>
    <xf numFmtId="0" fontId="7" fillId="2" borderId="0" xfId="2" applyFont="1" applyFill="1" applyBorder="1" applyAlignment="1">
      <alignment horizontal="left" vertical="center" wrapText="1"/>
    </xf>
    <xf numFmtId="0" fontId="9" fillId="5" borderId="0" xfId="0" applyFont="1" applyFill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9" fontId="8" fillId="0" borderId="0" xfId="3" applyFont="1" applyFill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wrapText="1"/>
    </xf>
    <xf numFmtId="9" fontId="9" fillId="5" borderId="1" xfId="3" applyFont="1" applyFill="1" applyBorder="1" applyAlignment="1">
      <alignment horizontal="center" wrapText="1"/>
    </xf>
    <xf numFmtId="0" fontId="9" fillId="5" borderId="0" xfId="0" applyFont="1" applyFill="1" applyAlignment="1">
      <alignment horizontal="center" wrapText="1"/>
    </xf>
    <xf numFmtId="0" fontId="9" fillId="5" borderId="0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/>
    </xf>
    <xf numFmtId="0" fontId="9" fillId="5" borderId="4" xfId="0" applyFont="1" applyFill="1" applyBorder="1" applyAlignment="1">
      <alignment horizontal="center"/>
    </xf>
    <xf numFmtId="0" fontId="9" fillId="5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 vertical="top"/>
    </xf>
    <xf numFmtId="0" fontId="3" fillId="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6" fillId="7" borderId="0" xfId="0" applyFont="1" applyFill="1" applyAlignment="1">
      <alignment horizontal="justify" vertical="center" wrapText="1"/>
    </xf>
    <xf numFmtId="0" fontId="17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top" wrapText="1"/>
    </xf>
    <xf numFmtId="9" fontId="9" fillId="5" borderId="1" xfId="3" applyFont="1" applyFill="1" applyBorder="1" applyAlignment="1">
      <alignment horizontal="center" vertical="center"/>
    </xf>
    <xf numFmtId="9" fontId="7" fillId="0" borderId="0" xfId="3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8" fillId="0" borderId="3" xfId="0" applyFont="1" applyFill="1" applyBorder="1" applyAlignment="1">
      <alignment horizontal="center" vertical="center" wrapText="1"/>
    </xf>
    <xf numFmtId="9" fontId="8" fillId="0" borderId="3" xfId="3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9" fontId="9" fillId="5" borderId="1" xfId="3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8" fillId="0" borderId="0" xfId="0" applyFont="1" applyAlignment="1">
      <alignment horizontal="left" vertical="center" wrapText="1" shrinkToFit="1"/>
    </xf>
    <xf numFmtId="0" fontId="32" fillId="5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 wrapText="1"/>
    </xf>
    <xf numFmtId="0" fontId="9" fillId="5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7" borderId="0" xfId="0" applyFont="1" applyFill="1" applyAlignment="1">
      <alignment horizontal="justify" vertical="center" wrapText="1"/>
    </xf>
    <xf numFmtId="0" fontId="5" fillId="4" borderId="0" xfId="0" applyFont="1" applyFill="1" applyAlignment="1">
      <alignment horizontal="left" vertical="center"/>
    </xf>
  </cellXfs>
  <cellStyles count="13">
    <cellStyle name="Normal" xfId="0" builtinId="0"/>
    <cellStyle name="Normal 2" xfId="1"/>
    <cellStyle name="Normal 2 2" xfId="2"/>
    <cellStyle name="Normal 2 2 3" xfId="7"/>
    <cellStyle name="Normal 2 3" xfId="11"/>
    <cellStyle name="Normal 2 3 2" xfId="6"/>
    <cellStyle name="Normal 3 2" xfId="12"/>
    <cellStyle name="Porcentaje" xfId="3" builtinId="5"/>
    <cellStyle name="Porcentaje 10" xfId="9"/>
    <cellStyle name="Porcentaje 2" xfId="4"/>
    <cellStyle name="Porcentaje 3 2" xfId="8"/>
    <cellStyle name="Porcentual 2" xfId="5"/>
    <cellStyle name="Porcentual 2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84728758989694"/>
          <c:y val="0.13125440728695167"/>
          <c:w val="0.47083601358047072"/>
          <c:h val="0.8674425355874916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F42-4DF5-8472-89F4E6C0FF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F42-4DF5-8472-89F4E6C0FF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F42-4DF5-8472-89F4E6C0FF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42-4DF5-8472-89F4E6C0FFD1}"/>
              </c:ext>
            </c:extLst>
          </c:dPt>
          <c:dLbls>
            <c:dLbl>
              <c:idx val="0"/>
              <c:layout>
                <c:manualLayout>
                  <c:x val="3.8623715491477598E-2"/>
                  <c:y val="8.2884357975554262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5676764042456"/>
                      <c:h val="0.138111345036613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F42-4DF5-8472-89F4E6C0FFD1}"/>
                </c:ext>
              </c:extLst>
            </c:dLbl>
            <c:dLbl>
              <c:idx val="1"/>
              <c:layout>
                <c:manualLayout>
                  <c:x val="8.0575196903303864E-2"/>
                  <c:y val="-1.6538606435567984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2-4DF5-8472-89F4E6C0FFD1}"/>
                </c:ext>
              </c:extLst>
            </c:dLbl>
            <c:dLbl>
              <c:idx val="2"/>
              <c:layout>
                <c:manualLayout>
                  <c:x val="-6.1283488601395299E-2"/>
                  <c:y val="2.95793459090463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67385444743934"/>
                      <c:h val="0.1684210154063234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DF42-4DF5-8472-89F4E6C0FFD1}"/>
                </c:ext>
              </c:extLst>
            </c:dLbl>
            <c:dLbl>
              <c:idx val="3"/>
              <c:layout>
                <c:manualLayout>
                  <c:x val="-5.3133053676967926E-2"/>
                  <c:y val="2.5420544782611129E-7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742620704925061"/>
                      <c:h val="0.2231578112504213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F42-4DF5-8472-89F4E6C0FF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Feminicidio!$B$106:$B$109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Feminicidio!$F$106:$F$109</c:f>
              <c:numCache>
                <c:formatCode>General</c:formatCode>
                <c:ptCount val="4"/>
                <c:pt idx="0">
                  <c:v>11</c:v>
                </c:pt>
                <c:pt idx="1">
                  <c:v>39</c:v>
                </c:pt>
                <c:pt idx="2">
                  <c:v>18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F42-4DF5-8472-89F4E6C0F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092311230287995"/>
          <c:y val="0.25170523154420549"/>
          <c:w val="0.65776367699888583"/>
          <c:h val="0.7482947684557945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BA-4F65-A7D2-762991441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5BA-4F65-A7D2-762991441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5BA-4F65-A7D2-762991441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5BA-4F65-A7D2-76299144149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5BA-4F65-A7D2-76299144149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5BA-4F65-A7D2-762991441495}"/>
              </c:ext>
            </c:extLst>
          </c:dPt>
          <c:dLbls>
            <c:dLbl>
              <c:idx val="0"/>
              <c:layout>
                <c:manualLayout>
                  <c:x val="-0.1054181076923421"/>
                  <c:y val="-0.1535565885589602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613364531678747"/>
                      <c:h val="0.157136635443695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5BA-4F65-A7D2-762991441495}"/>
                </c:ext>
              </c:extLst>
            </c:dLbl>
            <c:dLbl>
              <c:idx val="1"/>
              <c:layout>
                <c:manualLayout>
                  <c:x val="0.24037298933761453"/>
                  <c:y val="-2.062298254810549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926494852496274"/>
                      <c:h val="0.173662099826547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5BA-4F65-A7D2-762991441495}"/>
                </c:ext>
              </c:extLst>
            </c:dLbl>
            <c:dLbl>
              <c:idx val="2"/>
              <c:layout>
                <c:manualLayout>
                  <c:x val="-6.1278923879699694E-2"/>
                  <c:y val="7.952509290237522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705383277478471"/>
                      <c:h val="0.1924470882216920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5BA-4F65-A7D2-762991441495}"/>
                </c:ext>
              </c:extLst>
            </c:dLbl>
            <c:dLbl>
              <c:idx val="3"/>
              <c:layout>
                <c:manualLayout>
                  <c:x val="-9.8279253472416291E-3"/>
                  <c:y val="-3.79118067346244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321920484407898"/>
                      <c:h val="0.188214792767367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5BA-4F65-A7D2-762991441495}"/>
                </c:ext>
              </c:extLst>
            </c:dLbl>
            <c:dLbl>
              <c:idx val="4"/>
              <c:layout>
                <c:manualLayout>
                  <c:x val="0.11155291401625851"/>
                  <c:y val="-0.118749241173867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0667020922688077"/>
                      <c:h val="8.737365660617724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5BA-4F65-A7D2-762991441495}"/>
                </c:ext>
              </c:extLst>
            </c:dLbl>
            <c:dLbl>
              <c:idx val="5"/>
              <c:layout>
                <c:manualLayout>
                  <c:x val="-2.0300665969498782E-2"/>
                  <c:y val="2.07775026806325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1075740086227"/>
                      <c:h val="0.166209211984144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5BA-4F65-A7D2-762991441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Feminicidio!$K$123:$K$128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Feminicidio!$L$123:$L$128</c:f>
              <c:numCache>
                <c:formatCode>General</c:formatCode>
                <c:ptCount val="6"/>
                <c:pt idx="0">
                  <c:v>78</c:v>
                </c:pt>
                <c:pt idx="1">
                  <c:v>29</c:v>
                </c:pt>
                <c:pt idx="2">
                  <c:v>7</c:v>
                </c:pt>
                <c:pt idx="3">
                  <c:v>6</c:v>
                </c:pt>
                <c:pt idx="4">
                  <c:v>18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BA-4F65-A7D2-76299144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5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0"/>
          <c:w val="1"/>
          <c:h val="0.99683130989246271"/>
        </c:manualLayout>
      </c:layout>
      <c:pieChart>
        <c:varyColors val="1"/>
        <c:ser>
          <c:idx val="0"/>
          <c:order val="0"/>
          <c:tx>
            <c:strRef>
              <c:f>Feminicidio!$L$145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83-492E-9E69-F39732283265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83-492E-9E69-F3973228326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83-492E-9E69-F39732283265}"/>
              </c:ext>
            </c:extLst>
          </c:dPt>
          <c:dLbls>
            <c:dLbl>
              <c:idx val="0"/>
              <c:layout>
                <c:manualLayout>
                  <c:x val="-0.1831961435812097"/>
                  <c:y val="0.136819364597663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413365023728341"/>
                      <c:h val="0.163376684923054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183-492E-9E69-F39732283265}"/>
                </c:ext>
              </c:extLst>
            </c:dLbl>
            <c:dLbl>
              <c:idx val="1"/>
              <c:layout>
                <c:manualLayout>
                  <c:x val="-0.18717300443623899"/>
                  <c:y val="-0.168377310785999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676511613430947"/>
                      <c:h val="0.2719930039988879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183-492E-9E69-F39732283265}"/>
                </c:ext>
              </c:extLst>
            </c:dLbl>
            <c:dLbl>
              <c:idx val="2"/>
              <c:layout>
                <c:manualLayout>
                  <c:x val="0.13056714280673146"/>
                  <c:y val="0.1164064256715244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10394268375329"/>
                      <c:h val="0.288075360679986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183-492E-9E69-F397322832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Feminicidio!$K$146:$K$148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Sin información</c:v>
                </c:pt>
              </c:strCache>
            </c:strRef>
          </c:cat>
          <c:val>
            <c:numRef>
              <c:f>Feminicidio!$L$146:$L$148</c:f>
              <c:numCache>
                <c:formatCode>General</c:formatCode>
                <c:ptCount val="3"/>
                <c:pt idx="0">
                  <c:v>24</c:v>
                </c:pt>
                <c:pt idx="1">
                  <c:v>64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83-492E-9E69-F39732283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víctimas de feminicidio atendidos por los CEM según año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364662546766007"/>
          <c:y val="5.721343655572434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7.3770214069485474E-2"/>
          <c:y val="0.14096560400682276"/>
          <c:w val="0.92882368184989539"/>
          <c:h val="0.7263209793554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Feminicidio!$K$34</c:f>
              <c:strCache>
                <c:ptCount val="1"/>
                <c:pt idx="0">
                  <c:v>Feminicidio</c:v>
                </c:pt>
              </c:strCache>
            </c:strRef>
          </c:tx>
          <c:spPr>
            <a:solidFill>
              <a:schemeClr val="accent1"/>
            </a:solidFill>
            <a:ln w="3175">
              <a:solidFill>
                <a:sysClr val="windowText" lastClr="000000"/>
              </a:solidFill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7030A0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8A-4AC0-9A52-E72AD19588FB}"/>
              </c:ext>
            </c:extLst>
          </c:dPt>
          <c:dLbls>
            <c:dLbl>
              <c:idx val="0"/>
              <c:layout>
                <c:manualLayout>
                  <c:x val="-3.1876047849520774E-3"/>
                  <c:y val="1.089324687013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68A-4AC0-9A52-E72AD19588FB}"/>
                </c:ext>
              </c:extLst>
            </c:dLbl>
            <c:dLbl>
              <c:idx val="1"/>
              <c:layout>
                <c:manualLayout>
                  <c:x val="-1.27769421334589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68A-4AC0-9A52-E72AD19588FB}"/>
                </c:ext>
              </c:extLst>
            </c:dLbl>
            <c:dLbl>
              <c:idx val="2"/>
              <c:layout>
                <c:manualLayout>
                  <c:x val="-4.516559784102832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68A-4AC0-9A52-E72AD19588FB}"/>
                </c:ext>
              </c:extLst>
            </c:dLbl>
            <c:dLbl>
              <c:idx val="3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68A-4AC0-9A52-E72AD19588FB}"/>
                </c:ext>
              </c:extLst>
            </c:dLbl>
            <c:dLbl>
              <c:idx val="4"/>
              <c:layout>
                <c:manualLayout>
                  <c:x val="-1.6877637130801688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68A-4AC0-9A52-E72AD19588FB}"/>
                </c:ext>
              </c:extLst>
            </c:dLbl>
            <c:dLbl>
              <c:idx val="5"/>
              <c:layout>
                <c:manualLayout>
                  <c:x val="-5.0632911392405064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68A-4AC0-9A52-E72AD19588FB}"/>
                </c:ext>
              </c:extLst>
            </c:dLbl>
            <c:dLbl>
              <c:idx val="6"/>
              <c:layout>
                <c:manualLayout>
                  <c:x val="-1.1250872121998645E-3"/>
                  <c:y val="7.96019651029991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168A-4AC0-9A52-E72AD19588FB}"/>
                </c:ext>
              </c:extLst>
            </c:dLbl>
            <c:dLbl>
              <c:idx val="7"/>
              <c:layout>
                <c:manualLayout>
                  <c:x val="-1.6877637130801688E-3"/>
                  <c:y val="7.9601965103000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68A-4AC0-9A52-E72AD19588FB}"/>
                </c:ext>
              </c:extLst>
            </c:dLbl>
            <c:dLbl>
              <c:idx val="8"/>
              <c:layout>
                <c:manualLayout>
                  <c:x val="-1.6877637130802926E-3"/>
                  <c:y val="7.96019651029999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68A-4AC0-9A52-E72AD19588FB}"/>
                </c:ext>
              </c:extLst>
            </c:dLbl>
            <c:dLbl>
              <c:idx val="9"/>
              <c:layout>
                <c:manualLayout>
                  <c:x val="-2.5292534635703422E-3"/>
                  <c:y val="7.96019651029999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68A-4AC0-9A52-E72AD19588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Feminicidio!$I$35:$I$44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a/</c:v>
                </c:pt>
              </c:strCache>
            </c:strRef>
          </c:cat>
          <c:val>
            <c:numRef>
              <c:f>Feminicidio!$K$35:$K$44</c:f>
              <c:numCache>
                <c:formatCode>General</c:formatCode>
                <c:ptCount val="10"/>
                <c:pt idx="0">
                  <c:v>139</c:v>
                </c:pt>
                <c:pt idx="1">
                  <c:v>121</c:v>
                </c:pt>
                <c:pt idx="2">
                  <c:v>93</c:v>
                </c:pt>
                <c:pt idx="3">
                  <c:v>83</c:v>
                </c:pt>
                <c:pt idx="4">
                  <c:v>131</c:v>
                </c:pt>
                <c:pt idx="5">
                  <c:v>96</c:v>
                </c:pt>
                <c:pt idx="6">
                  <c:v>95</c:v>
                </c:pt>
                <c:pt idx="7">
                  <c:v>124</c:v>
                </c:pt>
                <c:pt idx="8">
                  <c:v>121</c:v>
                </c:pt>
                <c:pt idx="9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68A-4AC0-9A52-E72AD1958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51945288"/>
        <c:axId val="451945680"/>
      </c:barChart>
      <c:catAx>
        <c:axId val="45194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rgbClr val="002060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1945680"/>
        <c:crosses val="autoZero"/>
        <c:auto val="1"/>
        <c:lblAlgn val="ctr"/>
        <c:lblOffset val="100"/>
        <c:noMultiLvlLbl val="0"/>
      </c:catAx>
      <c:valAx>
        <c:axId val="451945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rgbClr val="00206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194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9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9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tentativa de feminicidio atendidos por los CEM según año</a:t>
            </a:r>
            <a:endParaRPr lang="en-US" sz="9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850059405510877"/>
          <c:y val="2.969466117183517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0"/>
      <c:rotY val="0"/>
      <c:depthPercent val="10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bg1"/>
        </a:solidFill>
        <a:ln>
          <a:noFill/>
        </a:ln>
        <a:effectLst/>
        <a:sp3d/>
      </c:spPr>
    </c:sideWall>
    <c:backWall>
      <c:thickness val="0"/>
      <c:spPr>
        <a:solidFill>
          <a:schemeClr val="bg1"/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8.0922000051840429E-2"/>
          <c:y val="0.15537643408057891"/>
          <c:w val="0.91892963542448081"/>
          <c:h val="0.707755453236494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Tentativa!$J$33</c:f>
              <c:strCache>
                <c:ptCount val="1"/>
                <c:pt idx="0">
                  <c:v>Tentativa de feminicidio</c:v>
                </c:pt>
              </c:strCache>
            </c:strRef>
          </c:tx>
          <c:spPr>
            <a:solidFill>
              <a:schemeClr val="accent1"/>
            </a:solidFill>
            <a:ln w="0">
              <a:solidFill>
                <a:sysClr val="windowText" lastClr="000000"/>
              </a:solidFill>
            </a:ln>
            <a:effectLst/>
            <a:scene3d>
              <a:camera prst="orthographicFront"/>
              <a:lightRig rig="threePt" dir="t"/>
            </a:scene3d>
            <a:sp3d>
              <a:contourClr>
                <a:sysClr val="windowText" lastClr="000000"/>
              </a:contourClr>
            </a:sp3d>
          </c:spPr>
          <c:invertIfNegative val="0"/>
          <c:dPt>
            <c:idx val="9"/>
            <c:invertIfNegative val="0"/>
            <c:bubble3D val="0"/>
            <c:spPr>
              <a:solidFill>
                <a:srgbClr val="7030A0"/>
              </a:solidFill>
              <a:ln w="0">
                <a:solidFill>
                  <a:sysClr val="windowText" lastClr="000000"/>
                </a:solidFill>
              </a:ln>
              <a:effectLst/>
              <a:scene3d>
                <a:camera prst="orthographicFront"/>
                <a:lightRig rig="threePt" dir="t"/>
              </a:scene3d>
              <a:sp3d>
                <a:contourClr>
                  <a:sysClr val="windowText" lastClr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F2C-4ACD-B9DF-87394F7CE585}"/>
              </c:ext>
            </c:extLst>
          </c:dPt>
          <c:dLbls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7030A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2C-4ACD-B9DF-87394F7CE5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Tentativa!$I$34:$I$43</c:f>
              <c:numCache>
                <c:formatCode>General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Tentativa!$K$34:$K$43</c:f>
              <c:numCache>
                <c:formatCode>#,##0</c:formatCode>
                <c:ptCount val="10"/>
                <c:pt idx="0">
                  <c:v>64</c:v>
                </c:pt>
                <c:pt idx="1">
                  <c:v>47</c:v>
                </c:pt>
                <c:pt idx="2">
                  <c:v>66</c:v>
                </c:pt>
                <c:pt idx="3">
                  <c:v>91</c:v>
                </c:pt>
                <c:pt idx="4">
                  <c:v>151</c:v>
                </c:pt>
                <c:pt idx="5">
                  <c:v>186</c:v>
                </c:pt>
                <c:pt idx="6">
                  <c:v>198</c:v>
                </c:pt>
                <c:pt idx="7">
                  <c:v>258</c:v>
                </c:pt>
                <c:pt idx="8">
                  <c:v>247</c:v>
                </c:pt>
                <c:pt idx="9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2C-4ACD-B9DF-87394F7CE5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5"/>
        <c:shape val="box"/>
        <c:axId val="168564176"/>
        <c:axId val="168564568"/>
        <c:axId val="0"/>
      </c:bar3DChart>
      <c:catAx>
        <c:axId val="16856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8564568"/>
        <c:crosses val="autoZero"/>
        <c:auto val="1"/>
        <c:lblAlgn val="ctr"/>
        <c:lblOffset val="100"/>
        <c:noMultiLvlLbl val="0"/>
      </c:catAx>
      <c:valAx>
        <c:axId val="1685645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856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648406122970982"/>
          <c:y val="0.17953893036918828"/>
          <c:w val="0.81609618690559815"/>
          <c:h val="0.7613930456570685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A94-4C4D-A6D1-EBB07939FD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A94-4C4D-A6D1-EBB07939FD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A94-4C4D-A6D1-EBB07939FD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A94-4C4D-A6D1-EBB07939FDD6}"/>
              </c:ext>
            </c:extLst>
          </c:dPt>
          <c:dLbls>
            <c:dLbl>
              <c:idx val="0"/>
              <c:layout>
                <c:manualLayout>
                  <c:x val="-0.13800694666383301"/>
                  <c:y val="0.2357390630906115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0082223278516"/>
                      <c:h val="0.2224601798280413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A94-4C4D-A6D1-EBB07939FDD6}"/>
                </c:ext>
              </c:extLst>
            </c:dLbl>
            <c:dLbl>
              <c:idx val="1"/>
              <c:layout>
                <c:manualLayout>
                  <c:x val="0.1577724386272579"/>
                  <c:y val="-0.234368157643890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4-4C4D-A6D1-EBB07939FDD6}"/>
                </c:ext>
              </c:extLst>
            </c:dLbl>
            <c:dLbl>
              <c:idx val="2"/>
              <c:layout>
                <c:manualLayout>
                  <c:x val="-6.1823739896486832E-2"/>
                  <c:y val="9.51222629951400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410751376381452"/>
                      <c:h val="0.155968644189243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A94-4C4D-A6D1-EBB07939FDD6}"/>
                </c:ext>
              </c:extLst>
            </c:dLbl>
            <c:dLbl>
              <c:idx val="3"/>
              <c:layout>
                <c:manualLayout>
                  <c:x val="0.36241998709735335"/>
                  <c:y val="-4.7560757001454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63429405596806887"/>
                      <c:h val="0.103588621509758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A94-4C4D-A6D1-EBB07939F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Tentativa!$B$94:$B$97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Tentativa!$F$94:$F$97</c:f>
              <c:numCache>
                <c:formatCode>General</c:formatCode>
                <c:ptCount val="4"/>
                <c:pt idx="0">
                  <c:v>34</c:v>
                </c:pt>
                <c:pt idx="1">
                  <c:v>102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94-4C4D-A6D1-EBB07939F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716443450228042"/>
          <c:y val="0.25464774199269341"/>
          <c:w val="0.88283556549771958"/>
          <c:h val="0.7453522580073066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F0D-4267-B7D0-CAEC99DEB12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F0D-4267-B7D0-CAEC99DEB12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F0D-4267-B7D0-CAEC99DEB12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F0D-4267-B7D0-CAEC99DEB12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F0D-4267-B7D0-CAEC99DEB12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F0D-4267-B7D0-CAEC99DEB124}"/>
              </c:ext>
            </c:extLst>
          </c:dPt>
          <c:dLbls>
            <c:dLbl>
              <c:idx val="0"/>
              <c:layout>
                <c:manualLayout>
                  <c:x val="-0.11110551254638355"/>
                  <c:y val="2.11507068793518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48424780067866"/>
                      <c:h val="0.199420086861012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F0D-4267-B7D0-CAEC99DEB124}"/>
                </c:ext>
              </c:extLst>
            </c:dLbl>
            <c:dLbl>
              <c:idx val="1"/>
              <c:layout>
                <c:manualLayout>
                  <c:x val="0.24119573036824474"/>
                  <c:y val="-8.29761988734267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297371590266205"/>
                      <c:h val="0.202384143330746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F0D-4267-B7D0-CAEC99DEB124}"/>
                </c:ext>
              </c:extLst>
            </c:dLbl>
            <c:dLbl>
              <c:idx val="2"/>
              <c:layout>
                <c:manualLayout>
                  <c:x val="-9.4328609585917961E-2"/>
                  <c:y val="8.60316579007961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249125709285492"/>
                      <c:h val="0.154982338101785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F0D-4267-B7D0-CAEC99DEB124}"/>
                </c:ext>
              </c:extLst>
            </c:dLbl>
            <c:dLbl>
              <c:idx val="3"/>
              <c:layout>
                <c:manualLayout>
                  <c:x val="-1.4297459393499169E-2"/>
                  <c:y val="-5.30962861897609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545977464502052"/>
                      <c:h val="9.66766610522772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F0D-4267-B7D0-CAEC99DEB124}"/>
                </c:ext>
              </c:extLst>
            </c:dLbl>
            <c:dLbl>
              <c:idx val="4"/>
              <c:layout>
                <c:manualLayout>
                  <c:x val="0.51735660385077031"/>
                  <c:y val="-0.1444416285726233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7461239362588437"/>
                      <c:h val="8.61707160638881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F0D-4267-B7D0-CAEC99DEB124}"/>
                </c:ext>
              </c:extLst>
            </c:dLbl>
            <c:dLbl>
              <c:idx val="5"/>
              <c:layout>
                <c:manualLayout>
                  <c:x val="0.376112631592601"/>
                  <c:y val="-4.9730927492756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945237722264405"/>
                      <c:h val="7.711833194695032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F0D-4267-B7D0-CAEC99DEB1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Tentativa!$K$111:$K$116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Tentativa!$L$111:$L$116</c:f>
              <c:numCache>
                <c:formatCode>General</c:formatCode>
                <c:ptCount val="6"/>
                <c:pt idx="0">
                  <c:v>144</c:v>
                </c:pt>
                <c:pt idx="1">
                  <c:v>132</c:v>
                </c:pt>
                <c:pt idx="2">
                  <c:v>11</c:v>
                </c:pt>
                <c:pt idx="3">
                  <c:v>1</c:v>
                </c:pt>
                <c:pt idx="4">
                  <c:v>4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0D-4267-B7D0-CAEC99DEB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90"/>
      <c:rotY val="0"/>
      <c:depthPercent val="100"/>
      <c:rAngAx val="0"/>
      <c:perspective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26996596777403"/>
          <c:y val="0.22625083693545647"/>
          <c:w val="0.85820696253362239"/>
          <c:h val="0.7692202511386611"/>
        </c:manualLayout>
      </c:layout>
      <c:pie3DChart>
        <c:varyColors val="1"/>
        <c:ser>
          <c:idx val="0"/>
          <c:order val="0"/>
          <c:tx>
            <c:strRef>
              <c:f>Tentativa!$L$123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E6B-42A4-B722-CA3266D18613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E6B-42A4-B722-CA3266D18613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E6B-42A4-B722-CA3266D186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E6B-42A4-B722-CA3266D18613}"/>
              </c:ext>
            </c:extLst>
          </c:dPt>
          <c:dLbls>
            <c:dLbl>
              <c:idx val="0"/>
              <c:layout>
                <c:manualLayout>
                  <c:x val="-0.11887051361752975"/>
                  <c:y val="-3.1030816884324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08240662943379"/>
                      <c:h val="0.2735198693450349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E6B-42A4-B722-CA3266D18613}"/>
                </c:ext>
              </c:extLst>
            </c:dLbl>
            <c:dLbl>
              <c:idx val="1"/>
              <c:layout>
                <c:manualLayout>
                  <c:x val="0.1897211543120717"/>
                  <c:y val="-4.68164160947923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97405640949605"/>
                      <c:h val="0.2719931467607359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E6B-42A4-B722-CA3266D18613}"/>
                </c:ext>
              </c:extLst>
            </c:dLbl>
            <c:dLbl>
              <c:idx val="2"/>
              <c:layout>
                <c:manualLayout>
                  <c:x val="-0.12111235170826104"/>
                  <c:y val="-2.05952976210598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33766751927651"/>
                      <c:h val="0.1718756385811225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E6B-42A4-B722-CA3266D18613}"/>
                </c:ext>
              </c:extLst>
            </c:dLbl>
            <c:dLbl>
              <c:idx val="3"/>
              <c:layout>
                <c:manualLayout>
                  <c:x val="0.41547950798123229"/>
                  <c:y val="2.1477012593261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885034789986831"/>
                      <c:h val="0.169235286964796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E6B-42A4-B722-CA3266D18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Tentativa!$K$124:$K$127</c:f>
              <c:strCache>
                <c:ptCount val="4"/>
                <c:pt idx="0">
                  <c:v>Sobrio</c:v>
                </c:pt>
                <c:pt idx="1">
                  <c:v>Efectos de alcohol</c:v>
                </c:pt>
                <c:pt idx="2">
                  <c:v>Efectos de droga</c:v>
                </c:pt>
                <c:pt idx="3">
                  <c:v>Ambos</c:v>
                </c:pt>
              </c:strCache>
            </c:strRef>
          </c:cat>
          <c:val>
            <c:numRef>
              <c:f>Tentativa!$L$124:$L$127</c:f>
              <c:numCache>
                <c:formatCode>General</c:formatCode>
                <c:ptCount val="4"/>
                <c:pt idx="0">
                  <c:v>165</c:v>
                </c:pt>
                <c:pt idx="1">
                  <c:v>122</c:v>
                </c:pt>
                <c:pt idx="2">
                  <c:v>7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6B-42A4-B722-CA3266D18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13" Type="http://schemas.openxmlformats.org/officeDocument/2006/relationships/chart" Target="../charts/chart4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chart" Target="../charts/chart3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microsoft.com/office/2007/relationships/hdphoto" Target="../media/hdphoto4.wdp"/><Relationship Id="rId5" Type="http://schemas.openxmlformats.org/officeDocument/2006/relationships/image" Target="../media/image3.png"/><Relationship Id="rId15" Type="http://schemas.microsoft.com/office/2007/relationships/hdphoto" Target="../media/hdphoto5.wdp"/><Relationship Id="rId10" Type="http://schemas.openxmlformats.org/officeDocument/2006/relationships/image" Target="../media/image5.png"/><Relationship Id="rId4" Type="http://schemas.microsoft.com/office/2007/relationships/hdphoto" Target="../media/hdphoto2.wdp"/><Relationship Id="rId9" Type="http://schemas.openxmlformats.org/officeDocument/2006/relationships/chart" Target="../charts/chart2.xml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7.wdp"/><Relationship Id="rId13" Type="http://schemas.openxmlformats.org/officeDocument/2006/relationships/chart" Target="../charts/chart8.xml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microsoft.com/office/2007/relationships/hdphoto" Target="../media/hdphoto4.wdp"/><Relationship Id="rId2" Type="http://schemas.openxmlformats.org/officeDocument/2006/relationships/image" Target="../media/image7.jpeg"/><Relationship Id="rId1" Type="http://schemas.openxmlformats.org/officeDocument/2006/relationships/chart" Target="../charts/chart5.xml"/><Relationship Id="rId6" Type="http://schemas.microsoft.com/office/2007/relationships/hdphoto" Target="../media/hdphoto6.wdp"/><Relationship Id="rId11" Type="http://schemas.openxmlformats.org/officeDocument/2006/relationships/image" Target="../media/image11.png"/><Relationship Id="rId5" Type="http://schemas.openxmlformats.org/officeDocument/2006/relationships/image" Target="../media/image9.png"/><Relationship Id="rId15" Type="http://schemas.microsoft.com/office/2007/relationships/hdphoto" Target="../media/hdphoto8.wdp"/><Relationship Id="rId10" Type="http://schemas.openxmlformats.org/officeDocument/2006/relationships/chart" Target="../charts/chart7.xml"/><Relationship Id="rId4" Type="http://schemas.microsoft.com/office/2007/relationships/hdphoto" Target="../media/hdphoto2.wdp"/><Relationship Id="rId9" Type="http://schemas.openxmlformats.org/officeDocument/2006/relationships/chart" Target="../charts/chart6.xml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118</xdr:row>
      <xdr:rowOff>104775</xdr:rowOff>
    </xdr:from>
    <xdr:to>
      <xdr:col>19</xdr:col>
      <xdr:colOff>0</xdr:colOff>
      <xdr:row>129</xdr:row>
      <xdr:rowOff>95250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D7CF6F00-6B14-4618-AA17-47155D41A4E2}"/>
            </a:ext>
          </a:extLst>
        </xdr:cNvPr>
        <xdr:cNvSpPr/>
      </xdr:nvSpPr>
      <xdr:spPr>
        <a:xfrm>
          <a:off x="4663441" y="21417915"/>
          <a:ext cx="5135879" cy="200977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</xdr:col>
      <xdr:colOff>4230</xdr:colOff>
      <xdr:row>0</xdr:row>
      <xdr:rowOff>17993</xdr:rowOff>
    </xdr:from>
    <xdr:to>
      <xdr:col>3</xdr:col>
      <xdr:colOff>533086</xdr:colOff>
      <xdr:row>3</xdr:row>
      <xdr:rowOff>45127</xdr:rowOff>
    </xdr:to>
    <xdr:pic>
      <xdr:nvPicPr>
        <xdr:cNvPr id="3" name="Imagen 21" descr="C:\Users\OANGUL~1.PNC\AppData\Local\Temp\Logo MIMP Altas JPG-1.jpg">
          <a:extLst>
            <a:ext uri="{FF2B5EF4-FFF2-40B4-BE49-F238E27FC236}">
              <a16:creationId xmlns:a16="http://schemas.microsoft.com/office/drawing/2014/main" id="{7B9A23C5-42A3-40AC-BD01-C95BD51A64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51"/>
        <a:stretch/>
      </xdr:blipFill>
      <xdr:spPr bwMode="auto">
        <a:xfrm>
          <a:off x="42330" y="17993"/>
          <a:ext cx="2296696" cy="469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597958</xdr:colOff>
      <xdr:row>0</xdr:row>
      <xdr:rowOff>15874</xdr:rowOff>
    </xdr:from>
    <xdr:to>
      <xdr:col>19</xdr:col>
      <xdr:colOff>10583</xdr:colOff>
      <xdr:row>3</xdr:row>
      <xdr:rowOff>84666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4A321EB1-D384-469D-BFA1-F2AB0254D7C5}"/>
            </a:ext>
          </a:extLst>
        </xdr:cNvPr>
        <xdr:cNvSpPr/>
      </xdr:nvSpPr>
      <xdr:spPr>
        <a:xfrm>
          <a:off x="2403898" y="15874"/>
          <a:ext cx="7406005" cy="510752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71962</xdr:colOff>
      <xdr:row>46</xdr:row>
      <xdr:rowOff>164043</xdr:rowOff>
    </xdr:from>
    <xdr:to>
      <xdr:col>7</xdr:col>
      <xdr:colOff>400050</xdr:colOff>
      <xdr:row>54</xdr:row>
      <xdr:rowOff>119594</xdr:rowOff>
    </xdr:to>
    <xdr:sp macro="" textlink="">
      <xdr:nvSpPr>
        <xdr:cNvPr id="5" name="27 Rectángulo">
          <a:extLst>
            <a:ext uri="{FF2B5EF4-FFF2-40B4-BE49-F238E27FC236}">
              <a16:creationId xmlns:a16="http://schemas.microsoft.com/office/drawing/2014/main" id="{ADD5A9D8-4993-4C97-AC2D-FFB66A16354C}"/>
            </a:ext>
          </a:extLst>
        </xdr:cNvPr>
        <xdr:cNvSpPr/>
      </xdr:nvSpPr>
      <xdr:spPr bwMode="auto">
        <a:xfrm>
          <a:off x="110062" y="8347923"/>
          <a:ext cx="3734228" cy="1433831"/>
        </a:xfrm>
        <a:prstGeom prst="rect">
          <a:avLst/>
        </a:prstGeom>
        <a:solidFill>
          <a:srgbClr val="FFF9E7"/>
        </a:solidFill>
        <a:ln w="19050">
          <a:solidFill>
            <a:schemeClr val="accent2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 baseline="0">
              <a:solidFill>
                <a:srgbClr val="C00000"/>
              </a:solidFill>
              <a:latin typeface="+mn-lt"/>
            </a:rPr>
            <a:t>Departamentos con mayor número de casos de víctimas de feminicidio atendidos por los CEM:</a:t>
          </a:r>
          <a:endParaRPr lang="es-PE" sz="10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5 casos en el año 2018) - CEM / PNCVFS /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a diciembre, 2018</a:t>
          </a:r>
          <a:r>
            <a:rPr lang="es-PE" sz="1050" b="0" baseline="0">
              <a:latin typeface="+mn-lt"/>
            </a:rPr>
            <a:t>: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Lima Metropolitana, Cusco</a:t>
          </a:r>
          <a:r>
            <a:rPr lang="es-P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Huánuco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, La Libertad,  Arequipa, Lima Provincia, Puno y Junín.</a:t>
          </a:r>
          <a:endParaRPr lang="es-PE" sz="1100">
            <a:solidFill>
              <a:sysClr val="windowText" lastClr="000000"/>
            </a:solidFill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50 casos de 2009 al 2018) - CEM / PNCVFS /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(2009 - 2018): </a:t>
          </a:r>
          <a:r>
            <a:rPr lang="es-PE" sz="1100" b="0" baseline="0">
              <a:solidFill>
                <a:sysClr val="windowText" lastClr="000000"/>
              </a:solidFill>
              <a:latin typeface="+mn-lt"/>
            </a:rPr>
            <a:t>Lima Metropolitana, Arequipa, Junín,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Cusco, Puno, Ayacucho y La</a:t>
          </a:r>
          <a:r>
            <a:rPr lang="es-PE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Libertad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es-PE" sz="1100" b="0" baseline="0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5</xdr:col>
      <xdr:colOff>200025</xdr:colOff>
      <xdr:row>89</xdr:row>
      <xdr:rowOff>180983</xdr:rowOff>
    </xdr:from>
    <xdr:to>
      <xdr:col>10</xdr:col>
      <xdr:colOff>85725</xdr:colOff>
      <xdr:row>100</xdr:row>
      <xdr:rowOff>171209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70AD0899-992B-4913-A65B-6F459344C79B}"/>
            </a:ext>
          </a:extLst>
        </xdr:cNvPr>
        <xdr:cNvGrpSpPr/>
      </xdr:nvGrpSpPr>
      <xdr:grpSpPr>
        <a:xfrm>
          <a:off x="2808273" y="16373483"/>
          <a:ext cx="1933130" cy="2064362"/>
          <a:chOff x="2762250" y="15849600"/>
          <a:chExt cx="1952625" cy="2086142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C9E32F66-F6B8-49B4-B8B4-50E0BFF7258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5812"/>
          <a:stretch/>
        </xdr:blipFill>
        <xdr:spPr>
          <a:xfrm>
            <a:off x="2977178" y="15893405"/>
            <a:ext cx="354145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8" name="Rectángulo redondeado 8">
            <a:extLst>
              <a:ext uri="{FF2B5EF4-FFF2-40B4-BE49-F238E27FC236}">
                <a16:creationId xmlns:a16="http://schemas.microsoft.com/office/drawing/2014/main" id="{3B338142-2DDC-4860-8F0A-D6788C66B9DC}"/>
              </a:ext>
            </a:extLst>
          </xdr:cNvPr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 editAs="oneCell">
    <xdr:from>
      <xdr:col>10</xdr:col>
      <xdr:colOff>904876</xdr:colOff>
      <xdr:row>89</xdr:row>
      <xdr:rowOff>100543</xdr:rowOff>
    </xdr:from>
    <xdr:to>
      <xdr:col>11</xdr:col>
      <xdr:colOff>729192</xdr:colOff>
      <xdr:row>95</xdr:row>
      <xdr:rowOff>179920</xdr:rowOff>
    </xdr:to>
    <xdr:pic>
      <xdr:nvPicPr>
        <xdr:cNvPr id="9" name="Imagen 8" descr="Resultado de imagen para silueta de una gestante">
          <a:extLst>
            <a:ext uri="{FF2B5EF4-FFF2-40B4-BE49-F238E27FC236}">
              <a16:creationId xmlns:a16="http://schemas.microsoft.com/office/drawing/2014/main" id="{138F589B-5418-44B7-B515-5025DAB4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132"/>
        <a:stretch/>
      </xdr:blipFill>
      <xdr:spPr bwMode="auto">
        <a:xfrm>
          <a:off x="5667376" y="16072063"/>
          <a:ext cx="807296" cy="1199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15874</xdr:colOff>
      <xdr:row>104</xdr:row>
      <xdr:rowOff>164041</xdr:rowOff>
    </xdr:from>
    <xdr:to>
      <xdr:col>11</xdr:col>
      <xdr:colOff>259291</xdr:colOff>
      <xdr:row>108</xdr:row>
      <xdr:rowOff>153458</xdr:rowOff>
    </xdr:to>
    <xdr:sp macro="" textlink="">
      <xdr:nvSpPr>
        <xdr:cNvPr id="10" name="Flecha a la derecha con bandas 10">
          <a:extLst>
            <a:ext uri="{FF2B5EF4-FFF2-40B4-BE49-F238E27FC236}">
              <a16:creationId xmlns:a16="http://schemas.microsoft.com/office/drawing/2014/main" id="{A24CC9DE-5556-43F2-B7AA-20DC2028967C}"/>
            </a:ext>
          </a:extLst>
        </xdr:cNvPr>
        <xdr:cNvSpPr/>
      </xdr:nvSpPr>
      <xdr:spPr bwMode="auto">
        <a:xfrm>
          <a:off x="4603114" y="18916861"/>
          <a:ext cx="1401657" cy="720937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 b="1"/>
            <a:t>78 </a:t>
          </a:r>
          <a:r>
            <a:rPr lang="es-PE" sz="1400" b="1" baseline="0">
              <a:solidFill>
                <a:srgbClr val="C00000"/>
              </a:solidFill>
            </a:rPr>
            <a:t>(52%)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21166</xdr:colOff>
      <xdr:row>104</xdr:row>
      <xdr:rowOff>142874</xdr:rowOff>
    </xdr:from>
    <xdr:to>
      <xdr:col>8</xdr:col>
      <xdr:colOff>592666</xdr:colOff>
      <xdr:row>108</xdr:row>
      <xdr:rowOff>185208</xdr:rowOff>
    </xdr:to>
    <xdr:pic>
      <xdr:nvPicPr>
        <xdr:cNvPr id="11" name="58 Imagen" descr="siluetas-de-parejas.jpg">
          <a:extLst>
            <a:ext uri="{FF2B5EF4-FFF2-40B4-BE49-F238E27FC236}">
              <a16:creationId xmlns:a16="http://schemas.microsoft.com/office/drawing/2014/main" id="{923798FE-ABFC-4C58-94A3-DD7861C13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953086" y="18895694"/>
          <a:ext cx="571500" cy="773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105</xdr:row>
      <xdr:rowOff>19050</xdr:rowOff>
    </xdr:from>
    <xdr:to>
      <xdr:col>19</xdr:col>
      <xdr:colOff>0</xdr:colOff>
      <xdr:row>107</xdr:row>
      <xdr:rowOff>66676</xdr:rowOff>
    </xdr:to>
    <xdr:sp macro="" textlink="">
      <xdr:nvSpPr>
        <xdr:cNvPr id="12" name="29 CuadroTexto">
          <a:extLst>
            <a:ext uri="{FF2B5EF4-FFF2-40B4-BE49-F238E27FC236}">
              <a16:creationId xmlns:a16="http://schemas.microsoft.com/office/drawing/2014/main" id="{38A7DF00-AC28-4D36-AE16-E79AA77E28EE}"/>
            </a:ext>
          </a:extLst>
        </xdr:cNvPr>
        <xdr:cNvSpPr txBox="1"/>
      </xdr:nvSpPr>
      <xdr:spPr>
        <a:xfrm>
          <a:off x="6040754" y="18954750"/>
          <a:ext cx="3758566" cy="41338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302683</xdr:colOff>
      <xdr:row>107</xdr:row>
      <xdr:rowOff>105304</xdr:rowOff>
    </xdr:from>
    <xdr:to>
      <xdr:col>18</xdr:col>
      <xdr:colOff>121708</xdr:colOff>
      <xdr:row>117</xdr:row>
      <xdr:rowOff>167217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C19F54A-B708-4847-9849-BA21BDBE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914399</xdr:colOff>
      <xdr:row>118</xdr:row>
      <xdr:rowOff>190500</xdr:rowOff>
    </xdr:from>
    <xdr:to>
      <xdr:col>18</xdr:col>
      <xdr:colOff>100542</xdr:colOff>
      <xdr:row>129</xdr:row>
      <xdr:rowOff>52917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7A3CE0A-3654-4F11-A63E-455087D02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</xdr:col>
      <xdr:colOff>47622</xdr:colOff>
      <xdr:row>143</xdr:row>
      <xdr:rowOff>158748</xdr:rowOff>
    </xdr:from>
    <xdr:to>
      <xdr:col>7</xdr:col>
      <xdr:colOff>111126</xdr:colOff>
      <xdr:row>151</xdr:row>
      <xdr:rowOff>26457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6548A49-2AB9-4384-8C05-D0A970567535}"/>
            </a:ext>
          </a:extLst>
        </xdr:cNvPr>
        <xdr:cNvPicPr/>
      </xdr:nvPicPr>
      <xdr:blipFill>
        <a:blip xmlns:r="http://schemas.openxmlformats.org/officeDocument/2006/relationships" r:embed="rId10" cstate="print">
          <a:biLevel thresh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50000"/>
                  </a14:imgEffect>
                  <a14:imgEffect>
                    <a14:colorTemperature colorTemp="11200"/>
                  </a14:imgEffect>
                  <a14:imgEffect>
                    <a14:saturation sat="400000"/>
                  </a14:imgEffect>
                  <a14:imgEffect>
                    <a14:brightnessContrast bright="-4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6042" y="26173428"/>
          <a:ext cx="909324" cy="1345989"/>
        </a:xfrm>
        <a:prstGeom prst="rect">
          <a:avLst/>
        </a:prstGeom>
        <a:noFill/>
      </xdr:spPr>
    </xdr:pic>
    <xdr:clientData/>
  </xdr:twoCellAnchor>
  <xdr:twoCellAnchor>
    <xdr:from>
      <xdr:col>13</xdr:col>
      <xdr:colOff>127000</xdr:colOff>
      <xdr:row>142</xdr:row>
      <xdr:rowOff>57151</xdr:rowOff>
    </xdr:from>
    <xdr:to>
      <xdr:col>19</xdr:col>
      <xdr:colOff>0</xdr:colOff>
      <xdr:row>151</xdr:row>
      <xdr:rowOff>15875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7E9664C-A083-451E-BCA7-94E69942A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301623</xdr:colOff>
      <xdr:row>105</xdr:row>
      <xdr:rowOff>10583</xdr:rowOff>
    </xdr:from>
    <xdr:to>
      <xdr:col>18</xdr:col>
      <xdr:colOff>142874</xdr:colOff>
      <xdr:row>118</xdr:row>
      <xdr:rowOff>47625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CA3F4BAE-DB3C-44DB-B34D-738B963D9BA0}"/>
            </a:ext>
          </a:extLst>
        </xdr:cNvPr>
        <xdr:cNvSpPr/>
      </xdr:nvSpPr>
      <xdr:spPr>
        <a:xfrm>
          <a:off x="6047103" y="18946283"/>
          <a:ext cx="3750311" cy="2414482"/>
        </a:xfrm>
        <a:prstGeom prst="rect">
          <a:avLst/>
        </a:prstGeom>
        <a:noFill/>
        <a:ln w="190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328082</xdr:colOff>
      <xdr:row>31</xdr:row>
      <xdr:rowOff>179916</xdr:rowOff>
    </xdr:from>
    <xdr:to>
      <xdr:col>19</xdr:col>
      <xdr:colOff>10582</xdr:colOff>
      <xdr:row>46</xdr:row>
      <xdr:rowOff>179915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1F608DF3-2E88-42D7-9710-846AA8905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0</xdr:colOff>
      <xdr:row>15</xdr:row>
      <xdr:rowOff>139660</xdr:rowOff>
    </xdr:from>
    <xdr:to>
      <xdr:col>7</xdr:col>
      <xdr:colOff>465348</xdr:colOff>
      <xdr:row>43</xdr:row>
      <xdr:rowOff>25400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FE429533-B0A0-4ABA-AE54-151B4A6B6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  <a14:imgEffect>
                    <a14:saturation sat="300000"/>
                  </a14:imgEffect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31594" t="15968" r="34664" b="9669"/>
        <a:stretch/>
      </xdr:blipFill>
      <xdr:spPr>
        <a:xfrm>
          <a:off x="0" y="2776180"/>
          <a:ext cx="3909588" cy="4869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545042</xdr:colOff>
      <xdr:row>31</xdr:row>
      <xdr:rowOff>42332</xdr:rowOff>
    </xdr:from>
    <xdr:to>
      <xdr:col>19</xdr:col>
      <xdr:colOff>10583</xdr:colOff>
      <xdr:row>43</xdr:row>
      <xdr:rowOff>185209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37829E-59DF-40B9-98A2-FBEE761B8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76201</xdr:colOff>
      <xdr:row>106</xdr:row>
      <xdr:rowOff>104775</xdr:rowOff>
    </xdr:from>
    <xdr:to>
      <xdr:col>19</xdr:col>
      <xdr:colOff>0</xdr:colOff>
      <xdr:row>117</xdr:row>
      <xdr:rowOff>95250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A8E09DB-F919-40F9-A317-4732D40173CB}"/>
            </a:ext>
          </a:extLst>
        </xdr:cNvPr>
        <xdr:cNvSpPr/>
      </xdr:nvSpPr>
      <xdr:spPr>
        <a:xfrm>
          <a:off x="4655821" y="20053935"/>
          <a:ext cx="5189219" cy="202501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1</xdr:col>
      <xdr:colOff>17994</xdr:colOff>
      <xdr:row>0</xdr:row>
      <xdr:rowOff>53976</xdr:rowOff>
    </xdr:from>
    <xdr:ext cx="2352674" cy="481283"/>
    <xdr:pic>
      <xdr:nvPicPr>
        <xdr:cNvPr id="4" name="Imagen 21" descr="C:\Users\OANGUL~1.PNC\AppData\Local\Temp\Logo MIMP Altas JPG-1.jpg">
          <a:extLst>
            <a:ext uri="{FF2B5EF4-FFF2-40B4-BE49-F238E27FC236}">
              <a16:creationId xmlns:a16="http://schemas.microsoft.com/office/drawing/2014/main" id="{3DD21015-C92A-4837-BF4D-2FFC27A3A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4" y="53976"/>
          <a:ext cx="2352674" cy="481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650875</xdr:colOff>
      <xdr:row>0</xdr:row>
      <xdr:rowOff>161926</xdr:rowOff>
    </xdr:from>
    <xdr:to>
      <xdr:col>19</xdr:col>
      <xdr:colOff>0</xdr:colOff>
      <xdr:row>2</xdr:row>
      <xdr:rowOff>76201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529D347D-0860-4CA9-94D3-962E8102C6E9}"/>
            </a:ext>
          </a:extLst>
        </xdr:cNvPr>
        <xdr:cNvSpPr/>
      </xdr:nvSpPr>
      <xdr:spPr>
        <a:xfrm>
          <a:off x="2456815" y="161926"/>
          <a:ext cx="7388225" cy="257175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6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6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6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615950</xdr:colOff>
      <xdr:row>45</xdr:row>
      <xdr:rowOff>176823</xdr:rowOff>
    </xdr:from>
    <xdr:to>
      <xdr:col>17</xdr:col>
      <xdr:colOff>298450</xdr:colOff>
      <xdr:row>51</xdr:row>
      <xdr:rowOff>110063</xdr:rowOff>
    </xdr:to>
    <xdr:sp macro="" textlink="">
      <xdr:nvSpPr>
        <xdr:cNvPr id="6" name="27 Rectángulo">
          <a:extLst>
            <a:ext uri="{FF2B5EF4-FFF2-40B4-BE49-F238E27FC236}">
              <a16:creationId xmlns:a16="http://schemas.microsoft.com/office/drawing/2014/main" id="{C049CD6A-8E72-4CFD-AF5D-860BCC71703D}"/>
            </a:ext>
          </a:extLst>
        </xdr:cNvPr>
        <xdr:cNvSpPr/>
      </xdr:nvSpPr>
      <xdr:spPr bwMode="auto">
        <a:xfrm>
          <a:off x="4540250" y="8490243"/>
          <a:ext cx="4925060" cy="1449620"/>
        </a:xfrm>
        <a:prstGeom prst="rect">
          <a:avLst/>
        </a:prstGeom>
        <a:solidFill>
          <a:srgbClr val="EAF4E4"/>
        </a:solidFill>
        <a:ln w="19050">
          <a:solidFill>
            <a:schemeClr val="accent6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casos de tentativa de feminicidio atendidos por los CEM:</a:t>
          </a:r>
        </a:p>
        <a:p>
          <a:pPr algn="l">
            <a:lnSpc>
              <a:spcPts val="1200"/>
            </a:lnSpc>
          </a:pPr>
          <a:endParaRPr lang="es-PE" sz="6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10 casos en el presente año) - CEM/PNCVFS/MIMP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a diciembre, 2018</a:t>
          </a:r>
          <a:r>
            <a:rPr lang="es-PE" sz="1050" b="0" baseline="0">
              <a:latin typeface="+mn-lt"/>
            </a:rPr>
            <a:t>: Lima Metropolitana, Arequipa</a:t>
          </a:r>
          <a:r>
            <a:rPr kumimoji="0" lang="es-PE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, Ancash</a:t>
          </a:r>
          <a:r>
            <a:rPr lang="es-PE" sz="1050" b="0" baseline="0">
              <a:latin typeface="+mn-lt"/>
            </a:rPr>
            <a:t>, Puno, Cajamarca, Lima Provincia, Cusco, Huánuco, Ica</a:t>
          </a:r>
          <a:r>
            <a:rPr lang="es-PE" sz="105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, Loreto, Ayacucho, Junín y La Libertad</a:t>
          </a:r>
          <a:r>
            <a:rPr lang="es-PE" sz="1050" b="0" baseline="0">
              <a:latin typeface="+mn-lt"/>
            </a:rPr>
            <a:t>.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60 casos desde el año 2009 a diciembre 2018) - CEM/PNCVFS/MIMP</a:t>
          </a:r>
          <a:endParaRPr lang="es-PE" sz="900">
            <a:effectLst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(Enero 2009 - Diciembre 2018): </a:t>
          </a:r>
          <a:r>
            <a:rPr lang="es-PE" sz="1050" b="0" baseline="0">
              <a:latin typeface="+mn-lt"/>
            </a:rPr>
            <a:t>Lima Metropolitana, Arequipa, Junín, Cusco, Ancash, Huánuco, La Libertad, Puno e Ica.</a:t>
          </a:r>
        </a:p>
      </xdr:txBody>
    </xdr:sp>
    <xdr:clientData/>
  </xdr:twoCellAnchor>
  <xdr:twoCellAnchor>
    <xdr:from>
      <xdr:col>5</xdr:col>
      <xdr:colOff>200025</xdr:colOff>
      <xdr:row>78</xdr:row>
      <xdr:rowOff>180987</xdr:rowOff>
    </xdr:from>
    <xdr:to>
      <xdr:col>10</xdr:col>
      <xdr:colOff>85725</xdr:colOff>
      <xdr:row>90</xdr:row>
      <xdr:rowOff>0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FE24EA2A-0C83-4249-85E9-C5011F01D0D8}"/>
            </a:ext>
          </a:extLst>
        </xdr:cNvPr>
        <xdr:cNvGrpSpPr/>
      </xdr:nvGrpSpPr>
      <xdr:grpSpPr>
        <a:xfrm>
          <a:off x="2800350" y="15278112"/>
          <a:ext cx="1943100" cy="2209788"/>
          <a:chOff x="2762250" y="15849600"/>
          <a:chExt cx="1952625" cy="2099918"/>
        </a:xfrm>
      </xdr:grpSpPr>
      <xdr:pic>
        <xdr:nvPicPr>
          <xdr:cNvPr id="8" name="Imagen 7">
            <a:extLst>
              <a:ext uri="{FF2B5EF4-FFF2-40B4-BE49-F238E27FC236}">
                <a16:creationId xmlns:a16="http://schemas.microsoft.com/office/drawing/2014/main" id="{954B53C7-505F-427B-93B4-AE4FC15B33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6276"/>
          <a:stretch/>
        </xdr:blipFill>
        <xdr:spPr>
          <a:xfrm>
            <a:off x="2959649" y="15907181"/>
            <a:ext cx="352191" cy="2042337"/>
          </a:xfrm>
          <a:prstGeom prst="rect">
            <a:avLst/>
          </a:prstGeom>
          <a:ln>
            <a:noFill/>
          </a:ln>
          <a:effectLst/>
        </xdr:spPr>
      </xdr:pic>
      <xdr:sp macro="" textlink="">
        <xdr:nvSpPr>
          <xdr:cNvPr id="9" name="Rectángulo redondeado 8">
            <a:extLst>
              <a:ext uri="{FF2B5EF4-FFF2-40B4-BE49-F238E27FC236}">
                <a16:creationId xmlns:a16="http://schemas.microsoft.com/office/drawing/2014/main" id="{D8AEFB14-EED3-45D9-8C34-B2445CB290CE}"/>
              </a:ext>
            </a:extLst>
          </xdr:cNvPr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oneCellAnchor>
    <xdr:from>
      <xdr:col>10</xdr:col>
      <xdr:colOff>1017058</xdr:colOff>
      <xdr:row>78</xdr:row>
      <xdr:rowOff>157692</xdr:rowOff>
    </xdr:from>
    <xdr:ext cx="683682" cy="944034"/>
    <xdr:pic>
      <xdr:nvPicPr>
        <xdr:cNvPr id="10" name="Imagen 9" descr="Resultado de imagen para silueta de una gestante">
          <a:extLst>
            <a:ext uri="{FF2B5EF4-FFF2-40B4-BE49-F238E27FC236}">
              <a16:creationId xmlns:a16="http://schemas.microsoft.com/office/drawing/2014/main" id="{78AC3FC9-57F1-4E63-BB2A-613602194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798" y="14833812"/>
          <a:ext cx="683682" cy="94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557743</xdr:colOff>
      <xdr:row>93</xdr:row>
      <xdr:rowOff>74084</xdr:rowOff>
    </xdr:from>
    <xdr:to>
      <xdr:col>11</xdr:col>
      <xdr:colOff>238125</xdr:colOff>
      <xdr:row>96</xdr:row>
      <xdr:rowOff>100543</xdr:rowOff>
    </xdr:to>
    <xdr:sp macro="" textlink="">
      <xdr:nvSpPr>
        <xdr:cNvPr id="11" name="Flecha a la derecha con bandas 10">
          <a:extLst>
            <a:ext uri="{FF2B5EF4-FFF2-40B4-BE49-F238E27FC236}">
              <a16:creationId xmlns:a16="http://schemas.microsoft.com/office/drawing/2014/main" id="{5497D6A1-3DCD-430A-A9A6-5E0B9B498FE1}"/>
            </a:ext>
          </a:extLst>
        </xdr:cNvPr>
        <xdr:cNvSpPr/>
      </xdr:nvSpPr>
      <xdr:spPr bwMode="auto">
        <a:xfrm>
          <a:off x="4482043" y="17622944"/>
          <a:ext cx="1638722" cy="582719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144 </a:t>
          </a:r>
          <a:r>
            <a:rPr lang="es-PE" sz="1400" baseline="0"/>
            <a:t> </a:t>
          </a:r>
          <a:r>
            <a:rPr lang="es-PE" sz="1400" b="1" baseline="0">
              <a:solidFill>
                <a:srgbClr val="C00000"/>
              </a:solidFill>
            </a:rPr>
            <a:t>(47%)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29307</xdr:colOff>
      <xdr:row>92</xdr:row>
      <xdr:rowOff>142874</xdr:rowOff>
    </xdr:from>
    <xdr:to>
      <xdr:col>8</xdr:col>
      <xdr:colOff>549518</xdr:colOff>
      <xdr:row>97</xdr:row>
      <xdr:rowOff>36635</xdr:rowOff>
    </xdr:to>
    <xdr:pic>
      <xdr:nvPicPr>
        <xdr:cNvPr id="12" name="58 Imagen" descr="siluetas-de-parejas.jpg">
          <a:extLst>
            <a:ext uri="{FF2B5EF4-FFF2-40B4-BE49-F238E27FC236}">
              <a16:creationId xmlns:a16="http://schemas.microsoft.com/office/drawing/2014/main" id="{52B1D251-D237-46A6-B67F-228AB7688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18" r="70250" b="46716"/>
        <a:stretch/>
      </xdr:blipFill>
      <xdr:spPr bwMode="auto">
        <a:xfrm>
          <a:off x="3953607" y="17508854"/>
          <a:ext cx="520211" cy="823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93</xdr:row>
      <xdr:rowOff>48358</xdr:rowOff>
    </xdr:from>
    <xdr:to>
      <xdr:col>19</xdr:col>
      <xdr:colOff>0</xdr:colOff>
      <xdr:row>95</xdr:row>
      <xdr:rowOff>95984</xdr:rowOff>
    </xdr:to>
    <xdr:sp macro="" textlink="">
      <xdr:nvSpPr>
        <xdr:cNvPr id="13" name="29 CuadroTexto">
          <a:extLst>
            <a:ext uri="{FF2B5EF4-FFF2-40B4-BE49-F238E27FC236}">
              <a16:creationId xmlns:a16="http://schemas.microsoft.com/office/drawing/2014/main" id="{994D8B56-B2EA-4C26-B387-0BC16886F9C3}"/>
            </a:ext>
          </a:extLst>
        </xdr:cNvPr>
        <xdr:cNvSpPr txBox="1"/>
      </xdr:nvSpPr>
      <xdr:spPr>
        <a:xfrm>
          <a:off x="6177914" y="17597218"/>
          <a:ext cx="3667126" cy="41338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146539</xdr:colOff>
      <xdr:row>95</xdr:row>
      <xdr:rowOff>158749</xdr:rowOff>
    </xdr:from>
    <xdr:to>
      <xdr:col>18</xdr:col>
      <xdr:colOff>183172</xdr:colOff>
      <xdr:row>106</xdr:row>
      <xdr:rowOff>65940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76BD4B1-1A87-4441-95BF-F0B7289B4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</xdr:colOff>
      <xdr:row>107</xdr:row>
      <xdr:rowOff>7328</xdr:rowOff>
    </xdr:from>
    <xdr:to>
      <xdr:col>18</xdr:col>
      <xdr:colOff>152400</xdr:colOff>
      <xdr:row>117</xdr:row>
      <xdr:rowOff>65942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BD69D49-AB4E-49DB-949B-1F9633BD8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5</xdr:col>
      <xdr:colOff>123825</xdr:colOff>
      <xdr:row>122</xdr:row>
      <xdr:rowOff>104775</xdr:rowOff>
    </xdr:from>
    <xdr:ext cx="640927" cy="1070822"/>
    <xdr:pic>
      <xdr:nvPicPr>
        <xdr:cNvPr id="16" name="Imagen 15">
          <a:extLst>
            <a:ext uri="{FF2B5EF4-FFF2-40B4-BE49-F238E27FC236}">
              <a16:creationId xmlns:a16="http://schemas.microsoft.com/office/drawing/2014/main" id="{3BE827C1-139A-4343-A5BD-E9A8D9A6DAAD}"/>
            </a:ext>
          </a:extLst>
        </xdr:cNvPr>
        <xdr:cNvPicPr/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23132415"/>
          <a:ext cx="640927" cy="1070822"/>
        </a:xfrm>
        <a:prstGeom prst="rect">
          <a:avLst/>
        </a:prstGeom>
        <a:noFill/>
      </xdr:spPr>
    </xdr:pic>
    <xdr:clientData/>
  </xdr:oneCellAnchor>
  <xdr:twoCellAnchor>
    <xdr:from>
      <xdr:col>14</xdr:col>
      <xdr:colOff>13919</xdr:colOff>
      <xdr:row>120</xdr:row>
      <xdr:rowOff>43961</xdr:rowOff>
    </xdr:from>
    <xdr:to>
      <xdr:col>18</xdr:col>
      <xdr:colOff>175845</xdr:colOff>
      <xdr:row>129</xdr:row>
      <xdr:rowOff>168519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8048D988-4069-4DF1-95A2-663B8E15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0</xdr:colOff>
      <xdr:row>18</xdr:row>
      <xdr:rowOff>63502</xdr:rowOff>
    </xdr:from>
    <xdr:to>
      <xdr:col>7</xdr:col>
      <xdr:colOff>416915</xdr:colOff>
      <xdr:row>43</xdr:row>
      <xdr:rowOff>84668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340F091-5E23-4994-B21A-C2D7639B1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</a:extLst>
        </a:blip>
        <a:srcRect l="34791" t="16137" r="31461" b="9264"/>
        <a:stretch/>
      </xdr:blipFill>
      <xdr:spPr>
        <a:xfrm>
          <a:off x="0" y="3202942"/>
          <a:ext cx="3853535" cy="48293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\2014\MARZO\CONSOLIDADO%20CAI%20-%20MARZO%20201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%20-%20HUGO\2014\MARZO\ESTAD&#205;STICAS%202012\CAI%20-%20Casos%20y%20Atenciones%202011%20DICIEMBR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/CONFIG~1/Temp/NUEVO%20CONSOLIDADO%20LINEA%20100%20EN%20ACCION%202012-tablamaestr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~1.PNC\AppData\Local\Temp\CAI%20CARMEN%20DE%20LA%20LEGUA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DOCUME~1\admin\CONFIG~1\Temp\NUEVO%20CONSOLIDADO%20LINEA%20100%20EN%20ACCION%202012-tablamaest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\2014\MARZO\CONSOLIDADO%20CAI%20-%20MARZO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\2014\MARZO\CONSOLIDADO%20CAI%20-%20MARZO%2020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s\AppData\Local\Temp\NUEVO%20CONSOLIDADO%20LINEA%20100%20EN%20ACCION%202012-tablamaestr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%20-%20HUGO\2014\MARZO\ESTAD&#205;STICAS%202012\CAI%20-%20Casos%20y%20Atenciones%202011%20DICIEMBR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%20-%20HUGO\2014\MARZO\ESTAD&#205;STICAS%202012\CAI%20-%20Casos%20y%20Atenciones%202011%20DIC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I\CAI\2014\MARZO\CONSOLIDADO%20CAI%20-%20MARZ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NARO\Estrategia%20Rural\Plantillas%202016%20Estrategia%20Rural\BASE%20ACCIONES%20MAYO\Para%20consolidar_acciones_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>
        <row r="1">
          <cell r="B1" t="str">
            <v>Marca temporal</v>
          </cell>
          <cell r="D1" t="str">
            <v>2) Indicar el día en que se reporta el caso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>
        <row r="4">
          <cell r="A4" t="str">
            <v>CAI</v>
          </cell>
        </row>
      </sheetData>
      <sheetData sheetId="1"/>
      <sheetData sheetId="2"/>
      <sheetData sheetId="3">
        <row r="4">
          <cell r="A4" t="str">
            <v>CAI</v>
          </cell>
        </row>
      </sheetData>
      <sheetData sheetId="4"/>
      <sheetData sheetId="5"/>
      <sheetData sheetId="6">
        <row r="3">
          <cell r="E3" t="str">
            <v>ServicioAtencion</v>
          </cell>
        </row>
      </sheetData>
      <sheetData sheetId="7">
        <row r="128">
          <cell r="C128" t="str">
            <v>0-17 años</v>
          </cell>
        </row>
      </sheetData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ones"/>
      <sheetName val="Participantes"/>
      <sheetName val="Estadísticas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S166"/>
  <sheetViews>
    <sheetView showGridLines="0" tabSelected="1" view="pageBreakPreview" zoomScale="107" zoomScaleNormal="100" zoomScaleSheetLayoutView="107" workbookViewId="0">
      <selection activeCell="L1269" sqref="L1269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7" customWidth="1"/>
    <col min="7" max="7" width="1.7109375" style="7" customWidth="1"/>
    <col min="8" max="8" width="7.140625" style="7" customWidth="1"/>
    <col min="9" max="9" width="9.5703125" customWidth="1"/>
    <col min="10" max="10" width="2.5703125" customWidth="1"/>
    <col min="11" max="11" width="14.28515625" customWidth="1"/>
    <col min="12" max="12" width="11.28515625" customWidth="1"/>
    <col min="13" max="13" width="13.7109375" customWidth="1"/>
    <col min="14" max="14" width="2.42578125" customWidth="1"/>
    <col min="15" max="15" width="10" customWidth="1"/>
    <col min="16" max="16" width="1.5703125" customWidth="1"/>
    <col min="17" max="17" width="9.42578125" customWidth="1"/>
    <col min="18" max="18" width="8.5703125" customWidth="1"/>
    <col min="19" max="19" width="2.140625" customWidth="1"/>
    <col min="20" max="20" width="0.5703125" customWidth="1"/>
  </cols>
  <sheetData>
    <row r="1" spans="2:19" ht="7.5" customHeight="1" x14ac:dyDescent="0.25"/>
    <row r="3" spans="2:19" ht="13.5" customHeight="1" x14ac:dyDescent="0.25"/>
    <row r="4" spans="2:19" ht="7.5" customHeight="1" x14ac:dyDescent="0.25"/>
    <row r="5" spans="2:19" ht="22.5" customHeight="1" x14ac:dyDescent="0.25">
      <c r="B5" s="246" t="s">
        <v>64</v>
      </c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</row>
    <row r="6" spans="2:19" ht="22.5" customHeight="1" x14ac:dyDescent="0.25"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</row>
    <row r="7" spans="2:19" ht="7.5" customHeight="1" x14ac:dyDescent="0.25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2:19" ht="18" customHeight="1" x14ac:dyDescent="0.3">
      <c r="B8" s="247" t="s">
        <v>65</v>
      </c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</row>
    <row r="9" spans="2:19" ht="7.5" customHeight="1" x14ac:dyDescent="0.25"/>
    <row r="10" spans="2:19" x14ac:dyDescent="0.25">
      <c r="B10" s="248" t="s">
        <v>66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</row>
    <row r="11" spans="2:19" ht="30.75" customHeight="1" x14ac:dyDescent="0.25"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</row>
    <row r="12" spans="2:19" ht="7.5" customHeight="1" x14ac:dyDescent="0.25"/>
    <row r="13" spans="2:19" s="16" customFormat="1" ht="17.25" customHeight="1" x14ac:dyDescent="0.25">
      <c r="B13" s="1" t="s">
        <v>67</v>
      </c>
      <c r="C13" s="2"/>
      <c r="D13" s="2"/>
      <c r="E13" s="2"/>
      <c r="F13" s="3"/>
      <c r="G13" s="3"/>
      <c r="H13" s="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</row>
    <row r="14" spans="2:19" ht="7.5" customHeight="1" x14ac:dyDescent="0.25"/>
    <row r="15" spans="2:19" ht="12.75" customHeight="1" x14ac:dyDescent="0.25">
      <c r="B15" s="48" t="s">
        <v>68</v>
      </c>
      <c r="C15" s="17"/>
      <c r="D15" s="17"/>
      <c r="E15" s="17"/>
      <c r="F15" s="21"/>
      <c r="G15" s="21"/>
      <c r="H15" s="21"/>
      <c r="I15" s="229" t="s">
        <v>69</v>
      </c>
      <c r="J15" s="229"/>
      <c r="K15" s="229"/>
      <c r="L15" s="229"/>
      <c r="M15" s="229"/>
      <c r="N15" s="49"/>
      <c r="O15" s="31"/>
      <c r="P15" s="31"/>
      <c r="Q15" s="50"/>
      <c r="R15" s="50"/>
      <c r="S15" s="17"/>
    </row>
    <row r="16" spans="2:19" ht="11.25" customHeight="1" x14ac:dyDescent="0.25">
      <c r="B16" s="51" t="s">
        <v>65</v>
      </c>
      <c r="C16" s="17"/>
      <c r="D16" s="17"/>
      <c r="E16" s="17"/>
      <c r="F16" s="21"/>
      <c r="G16" s="21"/>
      <c r="H16" s="21"/>
      <c r="I16" s="229"/>
      <c r="J16" s="229"/>
      <c r="K16" s="229"/>
      <c r="L16" s="229"/>
      <c r="M16" s="229"/>
      <c r="N16" s="49"/>
      <c r="O16" s="29"/>
      <c r="P16" s="29"/>
      <c r="Q16" s="50"/>
      <c r="R16" s="50"/>
      <c r="S16" s="17"/>
    </row>
    <row r="17" spans="2:19" x14ac:dyDescent="0.25">
      <c r="B17" s="17"/>
      <c r="C17" s="17"/>
      <c r="D17" s="17"/>
      <c r="E17" s="17"/>
      <c r="F17" s="21"/>
      <c r="G17" s="21"/>
      <c r="H17" s="21"/>
      <c r="I17" s="4" t="s">
        <v>70</v>
      </c>
      <c r="J17" s="4"/>
      <c r="K17" s="4">
        <v>2018</v>
      </c>
      <c r="L17" s="4">
        <v>2017</v>
      </c>
      <c r="M17" s="4" t="s">
        <v>28</v>
      </c>
      <c r="N17" s="29"/>
      <c r="O17" s="47"/>
      <c r="P17" s="47"/>
      <c r="Q17" s="52"/>
      <c r="R17" s="52"/>
      <c r="S17" s="29"/>
    </row>
    <row r="18" spans="2:19" ht="13.5" customHeight="1" x14ac:dyDescent="0.25">
      <c r="B18" s="17"/>
      <c r="C18" s="17"/>
      <c r="D18" s="17"/>
      <c r="E18" s="17"/>
      <c r="F18" s="21"/>
      <c r="G18" s="21"/>
      <c r="H18" s="21"/>
      <c r="I18" s="53" t="s">
        <v>7</v>
      </c>
      <c r="J18" s="11"/>
      <c r="K18" s="11">
        <v>10</v>
      </c>
      <c r="L18" s="11">
        <v>8</v>
      </c>
      <c r="M18" s="54">
        <f>K18/L18-1</f>
        <v>0.25</v>
      </c>
      <c r="N18" s="47"/>
      <c r="O18" s="21"/>
      <c r="P18" s="21"/>
      <c r="Q18" s="55"/>
      <c r="R18" s="56"/>
      <c r="S18" s="47"/>
    </row>
    <row r="19" spans="2:19" ht="13.5" customHeight="1" x14ac:dyDescent="0.25">
      <c r="B19" s="17"/>
      <c r="C19" s="17"/>
      <c r="D19" s="17"/>
      <c r="E19" s="17"/>
      <c r="F19" s="21"/>
      <c r="G19" s="21"/>
      <c r="H19" s="21"/>
      <c r="I19" s="53" t="s">
        <v>8</v>
      </c>
      <c r="J19" s="11"/>
      <c r="K19" s="11">
        <v>12</v>
      </c>
      <c r="L19" s="11">
        <v>12</v>
      </c>
      <c r="M19" s="54">
        <f t="shared" ref="M19:M26" si="0">K19/L19-1</f>
        <v>0</v>
      </c>
      <c r="N19" s="17"/>
      <c r="O19" s="17"/>
      <c r="P19" s="17"/>
      <c r="Q19" s="5"/>
      <c r="R19" s="5"/>
      <c r="S19" s="26"/>
    </row>
    <row r="20" spans="2:19" ht="13.5" customHeight="1" x14ac:dyDescent="0.25">
      <c r="B20" s="17"/>
      <c r="C20" s="17"/>
      <c r="D20" s="17"/>
      <c r="E20" s="17"/>
      <c r="F20" s="21"/>
      <c r="G20" s="21"/>
      <c r="H20" s="21"/>
      <c r="I20" s="53" t="s">
        <v>9</v>
      </c>
      <c r="J20" s="11"/>
      <c r="K20" s="11">
        <v>11</v>
      </c>
      <c r="L20" s="11">
        <v>9</v>
      </c>
      <c r="M20" s="54">
        <f t="shared" si="0"/>
        <v>0.22222222222222232</v>
      </c>
      <c r="N20" s="17"/>
      <c r="O20" s="17"/>
      <c r="P20" s="17"/>
      <c r="Q20" s="17"/>
      <c r="R20" s="26"/>
      <c r="S20" s="26"/>
    </row>
    <row r="21" spans="2:19" ht="13.5" customHeight="1" x14ac:dyDescent="0.25">
      <c r="B21" s="17"/>
      <c r="C21" s="17"/>
      <c r="D21" s="17"/>
      <c r="E21" s="17"/>
      <c r="F21" s="21"/>
      <c r="G21" s="21"/>
      <c r="H21" s="21"/>
      <c r="I21" s="53" t="s">
        <v>10</v>
      </c>
      <c r="J21" s="11"/>
      <c r="K21" s="11">
        <v>10</v>
      </c>
      <c r="L21" s="11">
        <v>5</v>
      </c>
      <c r="M21" s="54">
        <f t="shared" si="0"/>
        <v>1</v>
      </c>
      <c r="N21" s="17"/>
      <c r="O21" s="17"/>
      <c r="P21" s="17"/>
      <c r="Q21" s="17"/>
      <c r="R21" s="26"/>
      <c r="S21" s="26"/>
    </row>
    <row r="22" spans="2:19" ht="13.5" customHeight="1" x14ac:dyDescent="0.25">
      <c r="B22" s="17"/>
      <c r="C22" s="17"/>
      <c r="D22" s="17"/>
      <c r="E22" s="17"/>
      <c r="F22" s="21"/>
      <c r="G22" s="21"/>
      <c r="H22" s="21"/>
      <c r="I22" s="53" t="s">
        <v>11</v>
      </c>
      <c r="J22" s="11"/>
      <c r="K22" s="11">
        <v>19</v>
      </c>
      <c r="L22" s="11">
        <v>10</v>
      </c>
      <c r="M22" s="54">
        <f t="shared" si="0"/>
        <v>0.89999999999999991</v>
      </c>
      <c r="N22" s="17"/>
      <c r="O22" s="17"/>
      <c r="P22" s="17"/>
      <c r="Q22" s="17"/>
      <c r="R22" s="26"/>
      <c r="S22" s="26"/>
    </row>
    <row r="23" spans="2:19" ht="13.5" customHeight="1" x14ac:dyDescent="0.25">
      <c r="B23" s="17"/>
      <c r="C23" s="17"/>
      <c r="D23" s="17"/>
      <c r="E23" s="17"/>
      <c r="F23" s="21"/>
      <c r="G23" s="21"/>
      <c r="H23" s="21"/>
      <c r="I23" s="53" t="s">
        <v>12</v>
      </c>
      <c r="J23" s="11"/>
      <c r="K23" s="11">
        <v>8</v>
      </c>
      <c r="L23" s="11">
        <v>14</v>
      </c>
      <c r="M23" s="54">
        <f t="shared" si="0"/>
        <v>-0.4285714285714286</v>
      </c>
      <c r="N23" s="17"/>
      <c r="O23" s="17"/>
      <c r="P23" s="17"/>
      <c r="Q23" s="17"/>
      <c r="R23" s="26"/>
      <c r="S23" s="26"/>
    </row>
    <row r="24" spans="2:19" ht="13.5" customHeight="1" x14ac:dyDescent="0.25">
      <c r="B24" s="17"/>
      <c r="C24" s="17"/>
      <c r="D24" s="17"/>
      <c r="E24" s="17"/>
      <c r="F24" s="21"/>
      <c r="G24" s="21"/>
      <c r="H24" s="21"/>
      <c r="I24" s="53" t="s">
        <v>13</v>
      </c>
      <c r="J24" s="11"/>
      <c r="K24" s="11">
        <v>12</v>
      </c>
      <c r="L24" s="11">
        <v>13</v>
      </c>
      <c r="M24" s="54">
        <f t="shared" si="0"/>
        <v>-7.6923076923076872E-2</v>
      </c>
      <c r="N24" s="17"/>
      <c r="O24" s="17"/>
      <c r="P24" s="17"/>
      <c r="Q24" s="17"/>
      <c r="R24" s="26"/>
      <c r="S24" s="26"/>
    </row>
    <row r="25" spans="2:19" ht="13.5" customHeight="1" x14ac:dyDescent="0.25">
      <c r="B25" s="17"/>
      <c r="C25" s="17"/>
      <c r="D25" s="17"/>
      <c r="E25" s="17"/>
      <c r="F25" s="21"/>
      <c r="G25" s="21"/>
      <c r="H25" s="21"/>
      <c r="I25" s="53" t="s">
        <v>14</v>
      </c>
      <c r="J25" s="11"/>
      <c r="K25" s="11">
        <v>11</v>
      </c>
      <c r="L25" s="11">
        <v>11</v>
      </c>
      <c r="M25" s="54">
        <f t="shared" si="0"/>
        <v>0</v>
      </c>
      <c r="N25" s="17"/>
      <c r="O25" s="17"/>
      <c r="P25" s="17"/>
      <c r="Q25" s="17"/>
      <c r="R25" s="26"/>
      <c r="S25" s="26"/>
    </row>
    <row r="26" spans="2:19" ht="13.5" customHeight="1" x14ac:dyDescent="0.25">
      <c r="B26" s="17"/>
      <c r="C26" s="17"/>
      <c r="D26" s="17"/>
      <c r="E26" s="17"/>
      <c r="F26" s="21"/>
      <c r="G26" s="21"/>
      <c r="H26" s="21"/>
      <c r="I26" s="53" t="s">
        <v>15</v>
      </c>
      <c r="J26" s="11"/>
      <c r="K26" s="11">
        <v>10</v>
      </c>
      <c r="L26" s="11">
        <v>12</v>
      </c>
      <c r="M26" s="54">
        <f t="shared" si="0"/>
        <v>-0.16666666666666663</v>
      </c>
      <c r="N26" s="17"/>
      <c r="O26" s="17"/>
      <c r="P26" s="17"/>
      <c r="Q26" s="17"/>
      <c r="R26" s="26"/>
      <c r="S26" s="26"/>
    </row>
    <row r="27" spans="2:19" ht="13.5" customHeight="1" x14ac:dyDescent="0.25">
      <c r="B27" s="17"/>
      <c r="C27" s="17"/>
      <c r="D27" s="17"/>
      <c r="E27" s="17"/>
      <c r="F27" s="21"/>
      <c r="G27" s="21"/>
      <c r="H27" s="21"/>
      <c r="I27" s="53" t="s">
        <v>16</v>
      </c>
      <c r="J27" s="11"/>
      <c r="K27" s="11">
        <v>16</v>
      </c>
      <c r="L27" s="11">
        <v>5</v>
      </c>
      <c r="M27" s="54">
        <f>K27/L27-1</f>
        <v>2.2000000000000002</v>
      </c>
      <c r="N27" s="17"/>
      <c r="O27" s="17"/>
      <c r="P27" s="17"/>
      <c r="Q27" s="17"/>
      <c r="R27" s="26"/>
      <c r="S27" s="26"/>
    </row>
    <row r="28" spans="2:19" ht="13.5" customHeight="1" x14ac:dyDescent="0.25">
      <c r="B28" s="17"/>
      <c r="C28" s="17"/>
      <c r="D28" s="17"/>
      <c r="E28" s="17"/>
      <c r="F28" s="21"/>
      <c r="G28" s="21"/>
      <c r="H28" s="21"/>
      <c r="I28" s="53" t="s">
        <v>17</v>
      </c>
      <c r="J28" s="11"/>
      <c r="K28" s="11">
        <v>13</v>
      </c>
      <c r="L28" s="11">
        <v>10</v>
      </c>
      <c r="M28" s="54">
        <f>K28/L28-1</f>
        <v>0.30000000000000004</v>
      </c>
      <c r="N28" s="17"/>
      <c r="O28" s="17"/>
      <c r="P28" s="17"/>
      <c r="Q28" s="17"/>
      <c r="R28" s="26"/>
      <c r="S28" s="26"/>
    </row>
    <row r="29" spans="2:19" ht="13.5" customHeight="1" thickBot="1" x14ac:dyDescent="0.3">
      <c r="B29" s="17"/>
      <c r="C29" s="17"/>
      <c r="D29" s="17"/>
      <c r="E29" s="17"/>
      <c r="F29" s="21"/>
      <c r="G29" s="21"/>
      <c r="H29" s="21"/>
      <c r="I29" s="53" t="s">
        <v>18</v>
      </c>
      <c r="J29" s="11"/>
      <c r="K29" s="11">
        <v>17</v>
      </c>
      <c r="L29" s="11">
        <v>12</v>
      </c>
      <c r="M29" s="54">
        <f>K29/L29-1</f>
        <v>0.41666666666666674</v>
      </c>
      <c r="N29" s="17"/>
      <c r="O29" s="17"/>
      <c r="P29" s="17"/>
      <c r="Q29" s="17"/>
      <c r="R29" s="26"/>
      <c r="S29" s="26"/>
    </row>
    <row r="30" spans="2:19" x14ac:dyDescent="0.25">
      <c r="B30" s="17"/>
      <c r="C30" s="17"/>
      <c r="D30" s="17"/>
      <c r="E30" s="17"/>
      <c r="F30" s="21"/>
      <c r="G30" s="21"/>
      <c r="H30" s="21"/>
      <c r="I30" s="57" t="s">
        <v>0</v>
      </c>
      <c r="J30" s="58"/>
      <c r="K30" s="12">
        <f>SUM(K18:K29)</f>
        <v>149</v>
      </c>
      <c r="L30" s="12">
        <f>SUM(L18:L29)</f>
        <v>121</v>
      </c>
      <c r="M30" s="14">
        <f>K30/L30-1</f>
        <v>0.23140495867768585</v>
      </c>
      <c r="N30" s="17"/>
      <c r="O30" s="29"/>
      <c r="P30" s="29"/>
      <c r="Q30" s="29"/>
      <c r="R30" s="29"/>
      <c r="S30" s="29"/>
    </row>
    <row r="31" spans="2:19" ht="13.5" customHeight="1" x14ac:dyDescent="0.25">
      <c r="B31" s="17"/>
      <c r="C31" s="17"/>
      <c r="D31" s="17"/>
      <c r="E31" s="17"/>
      <c r="F31" s="21"/>
      <c r="G31" s="21"/>
      <c r="H31" s="21"/>
      <c r="L31" s="17"/>
      <c r="M31" s="17"/>
      <c r="N31" s="17"/>
      <c r="O31" s="17"/>
      <c r="P31" s="17"/>
      <c r="Q31" s="17"/>
      <c r="R31" s="17"/>
      <c r="S31" s="17"/>
    </row>
    <row r="32" spans="2:19" ht="18.75" customHeight="1" x14ac:dyDescent="0.25">
      <c r="B32" s="17"/>
      <c r="C32" s="17"/>
      <c r="D32" s="17"/>
      <c r="E32" s="17"/>
      <c r="F32" s="21"/>
      <c r="G32" s="21"/>
      <c r="H32" s="21"/>
      <c r="I32" s="225" t="s">
        <v>71</v>
      </c>
      <c r="J32" s="225"/>
      <c r="K32" s="225"/>
      <c r="L32" s="21"/>
      <c r="M32" s="21"/>
      <c r="N32" s="21"/>
      <c r="O32" s="21"/>
      <c r="P32" s="21"/>
      <c r="Q32" s="21"/>
      <c r="R32" s="21"/>
      <c r="S32" s="21"/>
    </row>
    <row r="33" spans="2:19" ht="18.75" customHeight="1" x14ac:dyDescent="0.25">
      <c r="B33" s="17"/>
      <c r="C33" s="17"/>
      <c r="D33" s="17"/>
      <c r="E33" s="17"/>
      <c r="F33" s="21"/>
      <c r="G33" s="21"/>
      <c r="H33" s="21"/>
      <c r="I33" s="225"/>
      <c r="J33" s="225"/>
      <c r="K33" s="225"/>
      <c r="L33" s="21"/>
      <c r="M33" s="21"/>
      <c r="N33" s="21"/>
      <c r="O33" s="21"/>
      <c r="P33" s="21"/>
      <c r="Q33" s="21"/>
      <c r="R33" s="21"/>
      <c r="S33" s="21"/>
    </row>
    <row r="34" spans="2:19" x14ac:dyDescent="0.25">
      <c r="B34" s="17"/>
      <c r="C34" s="17"/>
      <c r="D34" s="17"/>
      <c r="E34" s="17"/>
      <c r="F34" s="21"/>
      <c r="G34" s="21"/>
      <c r="H34" s="21"/>
      <c r="I34" s="19" t="s">
        <v>54</v>
      </c>
      <c r="J34" s="19"/>
      <c r="K34" s="59" t="s">
        <v>55</v>
      </c>
      <c r="L34" s="21"/>
      <c r="M34" s="21"/>
      <c r="N34" s="21"/>
      <c r="O34" s="21"/>
      <c r="P34" s="21"/>
      <c r="Q34" s="21"/>
      <c r="R34" s="21"/>
      <c r="S34" s="21"/>
    </row>
    <row r="35" spans="2:19" x14ac:dyDescent="0.25">
      <c r="B35" s="17"/>
      <c r="C35" s="17"/>
      <c r="D35" s="17"/>
      <c r="E35" s="17"/>
      <c r="F35" s="21"/>
      <c r="G35" s="21"/>
      <c r="H35" s="21"/>
      <c r="I35" s="60">
        <v>2009</v>
      </c>
      <c r="J35" s="61"/>
      <c r="K35" s="62">
        <v>139</v>
      </c>
      <c r="L35" s="21"/>
      <c r="M35" s="21"/>
      <c r="N35" s="21"/>
      <c r="O35" s="21"/>
      <c r="P35" s="21"/>
      <c r="Q35" s="21"/>
      <c r="R35" s="21"/>
      <c r="S35" s="21"/>
    </row>
    <row r="36" spans="2:19" x14ac:dyDescent="0.25">
      <c r="B36" s="17"/>
      <c r="C36" s="17"/>
      <c r="D36" s="17"/>
      <c r="E36" s="17"/>
      <c r="F36" s="21"/>
      <c r="G36" s="21"/>
      <c r="H36" s="21"/>
      <c r="I36" s="60">
        <v>2010</v>
      </c>
      <c r="J36" s="61"/>
      <c r="K36" s="62">
        <v>121</v>
      </c>
      <c r="L36" s="21"/>
      <c r="M36" s="21"/>
      <c r="N36" s="21"/>
      <c r="O36" s="21"/>
      <c r="P36" s="21"/>
      <c r="Q36" s="21"/>
      <c r="R36" s="21"/>
      <c r="S36" s="21"/>
    </row>
    <row r="37" spans="2:19" x14ac:dyDescent="0.25">
      <c r="B37" s="17"/>
      <c r="C37" s="17"/>
      <c r="D37" s="17"/>
      <c r="E37" s="17"/>
      <c r="F37" s="21"/>
      <c r="G37" s="21"/>
      <c r="H37" s="21"/>
      <c r="I37" s="60">
        <v>2011</v>
      </c>
      <c r="J37" s="61"/>
      <c r="K37" s="62">
        <v>93</v>
      </c>
      <c r="L37" s="21"/>
      <c r="M37" s="21"/>
      <c r="N37" s="21"/>
      <c r="O37" s="21"/>
      <c r="P37" s="21"/>
      <c r="Q37" s="21"/>
      <c r="R37" s="21"/>
      <c r="S37" s="21"/>
    </row>
    <row r="38" spans="2:19" x14ac:dyDescent="0.25">
      <c r="B38" s="17"/>
      <c r="C38" s="17"/>
      <c r="D38" s="17"/>
      <c r="E38" s="17"/>
      <c r="F38" s="21"/>
      <c r="G38" s="21"/>
      <c r="H38" s="21"/>
      <c r="I38" s="60">
        <v>2012</v>
      </c>
      <c r="J38" s="61"/>
      <c r="K38" s="62">
        <v>83</v>
      </c>
      <c r="L38" s="17"/>
      <c r="M38" s="17"/>
      <c r="N38" s="17"/>
      <c r="O38" s="17"/>
      <c r="P38" s="17"/>
      <c r="Q38" s="17"/>
      <c r="R38" s="17"/>
      <c r="S38" s="17"/>
    </row>
    <row r="39" spans="2:19" x14ac:dyDescent="0.25">
      <c r="B39" s="17"/>
      <c r="C39" s="17"/>
      <c r="D39" s="17"/>
      <c r="E39" s="17"/>
      <c r="F39" s="21"/>
      <c r="G39" s="21"/>
      <c r="H39" s="21"/>
      <c r="I39" s="60">
        <v>2013</v>
      </c>
      <c r="J39" s="61"/>
      <c r="K39" s="62">
        <v>131</v>
      </c>
      <c r="L39" s="17"/>
      <c r="M39" s="17"/>
      <c r="N39" s="17"/>
      <c r="O39" s="17"/>
      <c r="P39" s="17"/>
      <c r="Q39" s="17"/>
      <c r="R39" s="17"/>
      <c r="S39" s="17"/>
    </row>
    <row r="40" spans="2:19" x14ac:dyDescent="0.25">
      <c r="B40" s="17"/>
      <c r="C40" s="17"/>
      <c r="D40" s="17"/>
      <c r="E40" s="17"/>
      <c r="F40" s="21"/>
      <c r="G40" s="21"/>
      <c r="H40" s="21"/>
      <c r="I40" s="60">
        <v>2014</v>
      </c>
      <c r="J40" s="61"/>
      <c r="K40" s="62">
        <v>96</v>
      </c>
      <c r="L40" s="17"/>
      <c r="M40" s="17"/>
      <c r="N40" s="17"/>
      <c r="O40" s="17"/>
      <c r="P40" s="17"/>
      <c r="Q40" s="17"/>
      <c r="R40" s="17"/>
      <c r="S40" s="17"/>
    </row>
    <row r="41" spans="2:19" x14ac:dyDescent="0.25">
      <c r="B41" s="17"/>
      <c r="C41" s="17"/>
      <c r="D41" s="17"/>
      <c r="E41" s="17"/>
      <c r="F41" s="21"/>
      <c r="G41" s="21"/>
      <c r="H41" s="21"/>
      <c r="I41" s="60">
        <v>2015</v>
      </c>
      <c r="J41" s="61"/>
      <c r="K41" s="62">
        <v>95</v>
      </c>
      <c r="L41" s="17"/>
      <c r="M41" s="17"/>
      <c r="N41" s="17"/>
      <c r="O41" s="17"/>
      <c r="P41" s="17"/>
      <c r="Q41" s="17"/>
      <c r="R41" s="17"/>
      <c r="S41" s="17"/>
    </row>
    <row r="42" spans="2:19" x14ac:dyDescent="0.25">
      <c r="B42" s="17"/>
      <c r="C42" s="17"/>
      <c r="D42" s="17"/>
      <c r="E42" s="17"/>
      <c r="F42" s="21"/>
      <c r="G42" s="21"/>
      <c r="H42" s="21"/>
      <c r="I42" s="60">
        <v>2016</v>
      </c>
      <c r="J42" s="61"/>
      <c r="K42" s="62">
        <v>124</v>
      </c>
      <c r="L42" s="17"/>
      <c r="M42" s="17"/>
      <c r="N42" s="17"/>
      <c r="O42" s="17"/>
      <c r="P42" s="17"/>
      <c r="Q42" s="17"/>
      <c r="R42" s="17"/>
      <c r="S42" s="17"/>
    </row>
    <row r="43" spans="2:19" x14ac:dyDescent="0.25">
      <c r="B43" s="17"/>
      <c r="C43" s="17"/>
      <c r="D43" s="17"/>
      <c r="E43" s="17"/>
      <c r="F43" s="21"/>
      <c r="G43" s="21"/>
      <c r="H43" s="21"/>
      <c r="I43" s="60">
        <v>2017</v>
      </c>
      <c r="J43" s="61"/>
      <c r="K43" s="62">
        <v>121</v>
      </c>
      <c r="L43" s="17"/>
      <c r="M43" s="17"/>
      <c r="N43" s="17"/>
      <c r="O43" s="17"/>
      <c r="P43" s="17"/>
      <c r="Q43" s="17"/>
      <c r="R43" s="17"/>
      <c r="S43" s="17"/>
    </row>
    <row r="44" spans="2:19" ht="15.75" customHeight="1" thickBot="1" x14ac:dyDescent="0.3">
      <c r="C44" s="63"/>
      <c r="D44" s="63"/>
      <c r="E44" s="63"/>
      <c r="F44" s="63"/>
      <c r="G44" s="63"/>
      <c r="H44" s="64"/>
      <c r="I44" s="65" t="s">
        <v>72</v>
      </c>
      <c r="J44" s="11"/>
      <c r="K44" s="66">
        <f>K30</f>
        <v>149</v>
      </c>
      <c r="L44" s="17"/>
      <c r="M44" s="17"/>
      <c r="N44" s="17"/>
      <c r="O44" s="17"/>
      <c r="P44" s="17"/>
      <c r="Q44" s="17"/>
      <c r="R44" s="17"/>
      <c r="S44" s="17"/>
    </row>
    <row r="45" spans="2:19" x14ac:dyDescent="0.25">
      <c r="B45" s="249" t="s">
        <v>73</v>
      </c>
      <c r="C45" s="249"/>
      <c r="D45" s="249"/>
      <c r="E45" s="249"/>
      <c r="F45" s="249"/>
      <c r="G45" s="249"/>
      <c r="H45" s="64"/>
      <c r="I45" s="12" t="s">
        <v>0</v>
      </c>
      <c r="J45" s="12"/>
      <c r="K45" s="67">
        <f>SUM(K35:K44)</f>
        <v>1152</v>
      </c>
      <c r="L45" s="17"/>
      <c r="M45" s="17"/>
      <c r="N45" s="17"/>
      <c r="O45" s="17"/>
      <c r="P45" s="17"/>
      <c r="Q45" s="17"/>
      <c r="R45" s="17"/>
      <c r="S45" s="17"/>
    </row>
    <row r="46" spans="2:19" x14ac:dyDescent="0.25">
      <c r="B46" s="249"/>
      <c r="C46" s="249"/>
      <c r="D46" s="249"/>
      <c r="E46" s="249"/>
      <c r="F46" s="249"/>
      <c r="G46" s="249"/>
      <c r="H46" s="21"/>
      <c r="I46" s="250" t="s">
        <v>74</v>
      </c>
      <c r="J46" s="250"/>
      <c r="K46" s="250"/>
      <c r="L46" s="17"/>
      <c r="M46" s="17"/>
      <c r="N46" s="17"/>
      <c r="O46" s="17"/>
      <c r="P46" s="17"/>
      <c r="Q46" s="17"/>
      <c r="R46" s="17"/>
      <c r="S46" s="17"/>
    </row>
    <row r="47" spans="2:19" x14ac:dyDescent="0.25">
      <c r="B47" s="249"/>
      <c r="C47" s="249"/>
      <c r="D47" s="249"/>
      <c r="E47" s="249"/>
      <c r="F47" s="249"/>
      <c r="G47" s="249"/>
      <c r="I47" s="250"/>
      <c r="J47" s="250"/>
      <c r="K47" s="250"/>
      <c r="L47" s="17"/>
      <c r="M47" s="17"/>
      <c r="N47" s="17"/>
      <c r="O47" s="17"/>
      <c r="P47" s="17"/>
      <c r="Q47" s="17"/>
      <c r="R47" s="17"/>
      <c r="S47" s="17"/>
    </row>
    <row r="48" spans="2:19" x14ac:dyDescent="0.25">
      <c r="I48" s="17"/>
      <c r="J48" s="17"/>
      <c r="K48" s="17"/>
      <c r="L48" s="245" t="s">
        <v>74</v>
      </c>
      <c r="M48" s="245"/>
      <c r="N48" s="245"/>
      <c r="O48" s="245"/>
      <c r="P48" s="245"/>
      <c r="Q48" s="68"/>
      <c r="R48" s="17"/>
      <c r="S48" s="17"/>
    </row>
    <row r="49" spans="2:19" x14ac:dyDescent="0.25">
      <c r="I49" s="17"/>
      <c r="J49" s="17"/>
      <c r="K49" s="17"/>
      <c r="L49" s="17"/>
      <c r="M49" s="69"/>
      <c r="N49" s="17"/>
      <c r="O49" s="17"/>
      <c r="P49" s="17"/>
      <c r="Q49" s="17"/>
      <c r="R49" s="17"/>
      <c r="S49" s="17"/>
    </row>
    <row r="50" spans="2:19" x14ac:dyDescent="0.25">
      <c r="I50" s="17"/>
      <c r="J50" s="17"/>
      <c r="K50" s="225" t="s">
        <v>75</v>
      </c>
      <c r="L50" s="225"/>
      <c r="M50" s="225"/>
      <c r="N50" s="225"/>
      <c r="O50" s="225"/>
      <c r="P50" s="225"/>
      <c r="Q50" s="225"/>
      <c r="R50" s="17"/>
      <c r="S50" s="17"/>
    </row>
    <row r="51" spans="2:19" ht="15" customHeight="1" thickBot="1" x14ac:dyDescent="0.3">
      <c r="I51" s="17"/>
      <c r="J51" s="17"/>
      <c r="K51" s="241" t="s">
        <v>76</v>
      </c>
      <c r="L51" s="233" t="s">
        <v>77</v>
      </c>
      <c r="M51" s="233"/>
      <c r="N51" s="45"/>
      <c r="O51" s="233">
        <v>2017</v>
      </c>
      <c r="P51" s="233"/>
      <c r="Q51" s="233"/>
      <c r="R51" s="17"/>
      <c r="S51" s="17"/>
    </row>
    <row r="52" spans="2:19" ht="15" customHeight="1" x14ac:dyDescent="0.25">
      <c r="I52" s="17"/>
      <c r="J52" s="17"/>
      <c r="K52" s="241"/>
      <c r="L52" s="45" t="s">
        <v>30</v>
      </c>
      <c r="M52" s="45" t="s">
        <v>1</v>
      </c>
      <c r="N52" s="45"/>
      <c r="O52" s="45" t="s">
        <v>30</v>
      </c>
      <c r="P52" s="45"/>
      <c r="Q52" s="45" t="s">
        <v>1</v>
      </c>
      <c r="R52" s="17"/>
      <c r="S52" s="17"/>
    </row>
    <row r="53" spans="2:19" x14ac:dyDescent="0.25">
      <c r="I53" s="17"/>
      <c r="J53" s="17"/>
      <c r="K53" s="70" t="s">
        <v>78</v>
      </c>
      <c r="L53" s="11">
        <v>76</v>
      </c>
      <c r="M53" s="13">
        <f>L53/$L$57</f>
        <v>0.51006711409395977</v>
      </c>
      <c r="N53" s="13"/>
      <c r="O53" s="11">
        <v>78</v>
      </c>
      <c r="P53" s="11"/>
      <c r="Q53" s="13">
        <f>O53/$O$57</f>
        <v>0.64462809917355368</v>
      </c>
      <c r="R53" s="17"/>
      <c r="S53" s="17"/>
    </row>
    <row r="54" spans="2:19" x14ac:dyDescent="0.25">
      <c r="I54" s="17"/>
      <c r="J54" s="17"/>
      <c r="K54" s="70" t="s">
        <v>79</v>
      </c>
      <c r="L54" s="11">
        <v>31</v>
      </c>
      <c r="M54" s="13">
        <f>L54/$L$57</f>
        <v>0.20805369127516779</v>
      </c>
      <c r="N54" s="13"/>
      <c r="O54" s="11">
        <v>20</v>
      </c>
      <c r="P54" s="11"/>
      <c r="Q54" s="13">
        <f>O54/$O$57</f>
        <v>0.16528925619834711</v>
      </c>
      <c r="R54" s="17"/>
      <c r="S54" s="17"/>
    </row>
    <row r="55" spans="2:19" x14ac:dyDescent="0.25">
      <c r="I55" s="17"/>
      <c r="J55" s="17"/>
      <c r="K55" s="70" t="s">
        <v>80</v>
      </c>
      <c r="L55" s="11">
        <v>19</v>
      </c>
      <c r="M55" s="13">
        <f>L55/$L$57</f>
        <v>0.12751677852348994</v>
      </c>
      <c r="N55" s="13"/>
      <c r="O55" s="11">
        <v>23</v>
      </c>
      <c r="P55" s="11"/>
      <c r="Q55" s="13">
        <f>O55/$O$57</f>
        <v>0.19008264462809918</v>
      </c>
      <c r="R55" s="17"/>
      <c r="S55" s="17"/>
    </row>
    <row r="56" spans="2:19" ht="15" customHeight="1" thickBot="1" x14ac:dyDescent="0.3">
      <c r="B56" s="225" t="s">
        <v>81</v>
      </c>
      <c r="C56" s="225"/>
      <c r="D56" s="225"/>
      <c r="E56" s="225"/>
      <c r="F56" s="225"/>
      <c r="G56" s="225"/>
      <c r="H56" s="225"/>
      <c r="I56" s="17"/>
      <c r="J56" s="17"/>
      <c r="K56" s="71" t="s">
        <v>82</v>
      </c>
      <c r="L56" s="72">
        <v>23</v>
      </c>
      <c r="M56" s="73">
        <f>L56/$L$57</f>
        <v>0.15436241610738255</v>
      </c>
      <c r="N56" s="73"/>
      <c r="O56" s="72">
        <v>0</v>
      </c>
      <c r="P56" s="72"/>
      <c r="Q56" s="73">
        <f>O56/$O$57</f>
        <v>0</v>
      </c>
      <c r="R56" s="17"/>
      <c r="S56" s="17"/>
    </row>
    <row r="57" spans="2:19" x14ac:dyDescent="0.25">
      <c r="B57" s="225"/>
      <c r="C57" s="225"/>
      <c r="D57" s="225"/>
      <c r="E57" s="225"/>
      <c r="F57" s="225"/>
      <c r="G57" s="225"/>
      <c r="H57" s="225"/>
      <c r="I57" s="17"/>
      <c r="J57" s="17"/>
      <c r="K57" s="43" t="s">
        <v>0</v>
      </c>
      <c r="L57" s="43">
        <f>SUM(L53:L56)</f>
        <v>149</v>
      </c>
      <c r="M57" s="74">
        <f>SUM(M53:M56)</f>
        <v>1</v>
      </c>
      <c r="N57" s="74"/>
      <c r="O57" s="43">
        <f>SUM(O53:O56)</f>
        <v>121</v>
      </c>
      <c r="P57" s="43"/>
      <c r="Q57" s="74">
        <f>SUM(Q53:Q56)</f>
        <v>1</v>
      </c>
      <c r="R57" s="17"/>
      <c r="S57" s="17"/>
    </row>
    <row r="58" spans="2:19" ht="15" customHeight="1" x14ac:dyDescent="0.25">
      <c r="B58" s="232" t="s">
        <v>32</v>
      </c>
      <c r="C58" s="232"/>
      <c r="D58" s="244" t="s">
        <v>83</v>
      </c>
      <c r="E58" s="75"/>
      <c r="F58" s="232" t="s">
        <v>84</v>
      </c>
      <c r="G58" s="4"/>
      <c r="H58" s="232" t="s">
        <v>0</v>
      </c>
      <c r="I58" s="17"/>
      <c r="J58" s="17"/>
      <c r="K58" s="76" t="s">
        <v>74</v>
      </c>
      <c r="L58" s="17"/>
      <c r="M58" s="17"/>
      <c r="N58" s="17"/>
      <c r="O58" s="17"/>
      <c r="P58" s="17"/>
      <c r="Q58" s="17"/>
      <c r="R58" s="17"/>
      <c r="S58" s="17"/>
    </row>
    <row r="59" spans="2:19" ht="15" customHeight="1" x14ac:dyDescent="0.25">
      <c r="B59" s="232"/>
      <c r="C59" s="232"/>
      <c r="D59" s="244"/>
      <c r="E59" s="75"/>
      <c r="F59" s="232"/>
      <c r="G59" s="4"/>
      <c r="H59" s="232"/>
      <c r="I59" s="17"/>
      <c r="J59" s="17"/>
      <c r="R59" s="17"/>
      <c r="S59" s="17"/>
    </row>
    <row r="60" spans="2:19" x14ac:dyDescent="0.25">
      <c r="B60" s="77" t="s">
        <v>85</v>
      </c>
      <c r="C60" s="77"/>
      <c r="D60" s="78">
        <v>320</v>
      </c>
      <c r="E60" s="78"/>
      <c r="F60" s="78">
        <v>36</v>
      </c>
      <c r="G60" s="79"/>
      <c r="H60" s="79">
        <f t="shared" ref="H60:H85" si="1">D60+F60</f>
        <v>356</v>
      </c>
      <c r="I60" s="17"/>
      <c r="J60" s="17"/>
      <c r="K60" s="225" t="s">
        <v>86</v>
      </c>
      <c r="L60" s="225"/>
      <c r="M60" s="225"/>
      <c r="N60" s="225"/>
      <c r="O60" s="225"/>
      <c r="R60" s="17"/>
      <c r="S60" s="17"/>
    </row>
    <row r="61" spans="2:19" ht="15.75" thickBot="1" x14ac:dyDescent="0.3">
      <c r="B61" s="77" t="s">
        <v>26</v>
      </c>
      <c r="C61" s="77"/>
      <c r="D61" s="78">
        <v>75</v>
      </c>
      <c r="E61" s="78"/>
      <c r="F61" s="78">
        <v>11</v>
      </c>
      <c r="G61" s="79"/>
      <c r="H61" s="79">
        <f t="shared" si="1"/>
        <v>86</v>
      </c>
      <c r="I61" s="17"/>
      <c r="J61" s="17"/>
      <c r="K61" s="241" t="s">
        <v>87</v>
      </c>
      <c r="L61" s="241"/>
      <c r="M61" s="233" t="s">
        <v>55</v>
      </c>
      <c r="N61" s="233"/>
      <c r="O61" s="233"/>
      <c r="P61" s="17"/>
      <c r="Q61" s="17"/>
      <c r="R61" s="17"/>
      <c r="S61" s="17"/>
    </row>
    <row r="62" spans="2:19" x14ac:dyDescent="0.25">
      <c r="B62" s="77" t="s">
        <v>36</v>
      </c>
      <c r="C62" s="77"/>
      <c r="D62" s="78">
        <v>58</v>
      </c>
      <c r="E62" s="78"/>
      <c r="F62" s="78">
        <v>6</v>
      </c>
      <c r="G62" s="79"/>
      <c r="H62" s="79">
        <f t="shared" si="1"/>
        <v>64</v>
      </c>
      <c r="I62" s="17"/>
      <c r="J62" s="17"/>
      <c r="K62" s="241"/>
      <c r="L62" s="241"/>
      <c r="M62" s="43" t="s">
        <v>30</v>
      </c>
      <c r="N62" s="43"/>
      <c r="O62" s="43" t="s">
        <v>1</v>
      </c>
      <c r="P62" s="10"/>
      <c r="Q62" s="10"/>
      <c r="R62" s="17"/>
      <c r="S62" s="17"/>
    </row>
    <row r="63" spans="2:19" ht="15" customHeight="1" x14ac:dyDescent="0.25">
      <c r="B63" s="77" t="s">
        <v>37</v>
      </c>
      <c r="C63" s="77"/>
      <c r="D63" s="78">
        <v>44</v>
      </c>
      <c r="E63" s="78"/>
      <c r="F63" s="78">
        <v>14</v>
      </c>
      <c r="G63" s="79"/>
      <c r="H63" s="79">
        <f t="shared" si="1"/>
        <v>58</v>
      </c>
      <c r="I63" s="17"/>
      <c r="J63" s="17"/>
      <c r="K63" s="70" t="s">
        <v>88</v>
      </c>
      <c r="L63" s="11"/>
      <c r="M63" s="80">
        <v>33</v>
      </c>
      <c r="N63" s="80"/>
      <c r="O63" s="13">
        <f t="shared" ref="O63:O71" si="2">M63/$M$72</f>
        <v>0.22147651006711411</v>
      </c>
      <c r="P63" s="10"/>
      <c r="Q63" s="10"/>
      <c r="R63" s="10"/>
      <c r="S63" s="17"/>
    </row>
    <row r="64" spans="2:19" ht="15" customHeight="1" x14ac:dyDescent="0.25">
      <c r="B64" s="77" t="s">
        <v>38</v>
      </c>
      <c r="C64" s="77"/>
      <c r="D64" s="78">
        <v>50</v>
      </c>
      <c r="E64" s="78"/>
      <c r="F64" s="78">
        <v>7</v>
      </c>
      <c r="G64" s="79"/>
      <c r="H64" s="79">
        <f t="shared" si="1"/>
        <v>57</v>
      </c>
      <c r="I64" s="17"/>
      <c r="J64" s="17"/>
      <c r="K64" s="70" t="s">
        <v>89</v>
      </c>
      <c r="L64" s="11"/>
      <c r="M64" s="80">
        <v>1</v>
      </c>
      <c r="N64" s="80"/>
      <c r="O64" s="13">
        <f t="shared" si="2"/>
        <v>6.7114093959731542E-3</v>
      </c>
      <c r="P64" s="17"/>
    </row>
    <row r="65" spans="2:16" x14ac:dyDescent="0.25">
      <c r="B65" s="77" t="s">
        <v>45</v>
      </c>
      <c r="C65" s="77"/>
      <c r="D65" s="78">
        <v>51</v>
      </c>
      <c r="E65" s="78"/>
      <c r="F65" s="78">
        <v>4</v>
      </c>
      <c r="G65" s="79"/>
      <c r="H65" s="79">
        <f t="shared" si="1"/>
        <v>55</v>
      </c>
      <c r="I65" s="17"/>
      <c r="J65" s="17"/>
      <c r="K65" s="70" t="s">
        <v>90</v>
      </c>
      <c r="L65" s="11"/>
      <c r="M65" s="80">
        <v>57</v>
      </c>
      <c r="N65" s="80"/>
      <c r="O65" s="13">
        <f t="shared" si="2"/>
        <v>0.3825503355704698</v>
      </c>
      <c r="P65" s="17"/>
    </row>
    <row r="66" spans="2:16" x14ac:dyDescent="0.25">
      <c r="B66" s="77" t="s">
        <v>34</v>
      </c>
      <c r="C66" s="77"/>
      <c r="D66" s="78">
        <v>38</v>
      </c>
      <c r="E66" s="78"/>
      <c r="F66" s="78">
        <v>12</v>
      </c>
      <c r="G66" s="79"/>
      <c r="H66" s="79">
        <f t="shared" si="1"/>
        <v>50</v>
      </c>
      <c r="I66" s="17"/>
      <c r="J66" s="17"/>
      <c r="K66" s="70" t="s">
        <v>91</v>
      </c>
      <c r="L66" s="11"/>
      <c r="M66" s="80">
        <v>1</v>
      </c>
      <c r="N66" s="80"/>
      <c r="O66" s="13">
        <f t="shared" si="2"/>
        <v>6.7114093959731542E-3</v>
      </c>
      <c r="P66" s="17"/>
    </row>
    <row r="67" spans="2:16" x14ac:dyDescent="0.25">
      <c r="B67" s="41" t="s">
        <v>92</v>
      </c>
      <c r="C67" s="41"/>
      <c r="D67" s="61">
        <v>36</v>
      </c>
      <c r="E67" s="61"/>
      <c r="F67" s="61">
        <v>9</v>
      </c>
      <c r="G67" s="61"/>
      <c r="H67" s="60">
        <f t="shared" si="1"/>
        <v>45</v>
      </c>
      <c r="I67" s="17"/>
      <c r="J67" s="17"/>
      <c r="K67" s="70" t="s">
        <v>93</v>
      </c>
      <c r="L67" s="11"/>
      <c r="M67" s="80">
        <v>16</v>
      </c>
      <c r="N67" s="80"/>
      <c r="O67" s="13">
        <f t="shared" si="2"/>
        <v>0.10738255033557047</v>
      </c>
      <c r="P67" s="17"/>
    </row>
    <row r="68" spans="2:16" ht="15.75" customHeight="1" x14ac:dyDescent="0.25">
      <c r="B68" s="41" t="s">
        <v>44</v>
      </c>
      <c r="C68" s="41"/>
      <c r="D68" s="61">
        <v>40</v>
      </c>
      <c r="E68" s="61"/>
      <c r="F68" s="61">
        <v>2</v>
      </c>
      <c r="G68" s="61"/>
      <c r="H68" s="60">
        <f t="shared" si="1"/>
        <v>42</v>
      </c>
      <c r="I68" s="17"/>
      <c r="J68" s="17"/>
      <c r="K68" s="81" t="s">
        <v>94</v>
      </c>
      <c r="L68" s="82"/>
      <c r="M68" s="83">
        <v>2</v>
      </c>
      <c r="N68" s="82"/>
      <c r="O68" s="44">
        <f t="shared" si="2"/>
        <v>1.3422818791946308E-2</v>
      </c>
      <c r="P68" s="17"/>
    </row>
    <row r="69" spans="2:16" x14ac:dyDescent="0.25">
      <c r="B69" s="41" t="s">
        <v>43</v>
      </c>
      <c r="C69" s="41"/>
      <c r="D69" s="61">
        <v>29</v>
      </c>
      <c r="E69" s="61"/>
      <c r="F69" s="61">
        <v>12</v>
      </c>
      <c r="G69" s="61"/>
      <c r="H69" s="60">
        <f t="shared" si="1"/>
        <v>41</v>
      </c>
      <c r="I69" s="17"/>
      <c r="J69" s="17"/>
      <c r="K69" s="70" t="s">
        <v>95</v>
      </c>
      <c r="L69" s="11"/>
      <c r="M69" s="80">
        <v>16</v>
      </c>
      <c r="N69" s="80"/>
      <c r="O69" s="13">
        <f t="shared" si="2"/>
        <v>0.10738255033557047</v>
      </c>
      <c r="P69" s="17"/>
    </row>
    <row r="70" spans="2:16" ht="15" customHeight="1" x14ac:dyDescent="0.25">
      <c r="B70" s="41" t="s">
        <v>42</v>
      </c>
      <c r="C70" s="41"/>
      <c r="D70" s="61">
        <v>29</v>
      </c>
      <c r="E70" s="61"/>
      <c r="F70" s="61">
        <v>3</v>
      </c>
      <c r="G70" s="61"/>
      <c r="H70" s="60">
        <f t="shared" si="1"/>
        <v>32</v>
      </c>
      <c r="I70" s="17"/>
      <c r="J70" s="17"/>
      <c r="K70" s="70" t="s">
        <v>22</v>
      </c>
      <c r="L70" s="11"/>
      <c r="M70" s="80">
        <v>17</v>
      </c>
      <c r="N70" s="80"/>
      <c r="O70" s="13">
        <f t="shared" si="2"/>
        <v>0.11409395973154363</v>
      </c>
      <c r="P70" s="17"/>
    </row>
    <row r="71" spans="2:16" ht="15" customHeight="1" thickBot="1" x14ac:dyDescent="0.3">
      <c r="B71" s="41" t="s">
        <v>35</v>
      </c>
      <c r="C71" s="41"/>
      <c r="D71" s="61">
        <v>28</v>
      </c>
      <c r="E71" s="61"/>
      <c r="F71" s="61">
        <v>3</v>
      </c>
      <c r="G71" s="61"/>
      <c r="H71" s="60">
        <f t="shared" si="1"/>
        <v>31</v>
      </c>
      <c r="I71" s="17"/>
      <c r="J71" s="17"/>
      <c r="K71" s="70" t="s">
        <v>96</v>
      </c>
      <c r="L71" s="11"/>
      <c r="M71" s="80">
        <v>6</v>
      </c>
      <c r="N71" s="80"/>
      <c r="O71" s="13">
        <f t="shared" si="2"/>
        <v>4.0268456375838924E-2</v>
      </c>
      <c r="P71" s="17"/>
    </row>
    <row r="72" spans="2:16" ht="15" customHeight="1" x14ac:dyDescent="0.25">
      <c r="B72" s="41" t="s">
        <v>49</v>
      </c>
      <c r="C72" s="41"/>
      <c r="D72" s="61">
        <v>26</v>
      </c>
      <c r="E72" s="61"/>
      <c r="F72" s="61">
        <v>3</v>
      </c>
      <c r="G72" s="61"/>
      <c r="H72" s="60">
        <f t="shared" si="1"/>
        <v>29</v>
      </c>
      <c r="I72" s="31"/>
      <c r="J72" s="17"/>
      <c r="K72" s="27" t="s">
        <v>0</v>
      </c>
      <c r="L72" s="27"/>
      <c r="M72" s="35">
        <f>SUM(M63:M71)</f>
        <v>149</v>
      </c>
      <c r="N72" s="35"/>
      <c r="O72" s="84">
        <f>SUM(O63:O71)</f>
        <v>0.99999999999999978</v>
      </c>
      <c r="P72" s="17"/>
    </row>
    <row r="73" spans="2:16" ht="15" customHeight="1" x14ac:dyDescent="0.25">
      <c r="B73" s="41" t="s">
        <v>33</v>
      </c>
      <c r="C73" s="41"/>
      <c r="D73" s="61">
        <v>26</v>
      </c>
      <c r="E73" s="61"/>
      <c r="F73" s="61">
        <v>2</v>
      </c>
      <c r="G73" s="61"/>
      <c r="H73" s="60">
        <f t="shared" si="1"/>
        <v>28</v>
      </c>
      <c r="I73" s="36"/>
      <c r="J73" s="17"/>
    </row>
    <row r="74" spans="2:16" ht="14.25" customHeight="1" x14ac:dyDescent="0.25">
      <c r="B74" s="41" t="s">
        <v>39</v>
      </c>
      <c r="C74" s="41"/>
      <c r="D74" s="61">
        <v>24</v>
      </c>
      <c r="E74" s="61"/>
      <c r="F74" s="61">
        <v>3</v>
      </c>
      <c r="G74" s="61"/>
      <c r="H74" s="60">
        <f t="shared" si="1"/>
        <v>27</v>
      </c>
      <c r="I74" s="31"/>
      <c r="J74" s="17"/>
      <c r="K74" s="225" t="s">
        <v>97</v>
      </c>
      <c r="L74" s="225"/>
      <c r="M74" s="225"/>
      <c r="N74" s="225"/>
      <c r="O74" s="225"/>
      <c r="P74" s="17"/>
    </row>
    <row r="75" spans="2:16" ht="15.75" thickBot="1" x14ac:dyDescent="0.3">
      <c r="B75" s="41" t="s">
        <v>40</v>
      </c>
      <c r="C75" s="41"/>
      <c r="D75" s="61">
        <v>19</v>
      </c>
      <c r="E75" s="61"/>
      <c r="F75" s="61">
        <v>3</v>
      </c>
      <c r="G75" s="61"/>
      <c r="H75" s="60">
        <f t="shared" si="1"/>
        <v>22</v>
      </c>
      <c r="J75" s="85"/>
      <c r="K75" s="241" t="s">
        <v>98</v>
      </c>
      <c r="L75" s="241"/>
      <c r="M75" s="242" t="s">
        <v>55</v>
      </c>
      <c r="N75" s="242"/>
      <c r="O75" s="242"/>
      <c r="P75" s="17"/>
    </row>
    <row r="76" spans="2:16" ht="15" customHeight="1" x14ac:dyDescent="0.25">
      <c r="B76" s="41" t="s">
        <v>41</v>
      </c>
      <c r="C76" s="41"/>
      <c r="D76" s="61">
        <v>16</v>
      </c>
      <c r="E76" s="61"/>
      <c r="F76" s="61">
        <v>2</v>
      </c>
      <c r="G76" s="61"/>
      <c r="H76" s="60">
        <f t="shared" si="1"/>
        <v>18</v>
      </c>
      <c r="I76" s="86"/>
      <c r="J76" s="33"/>
      <c r="K76" s="241"/>
      <c r="L76" s="241"/>
      <c r="M76" s="243" t="s">
        <v>30</v>
      </c>
      <c r="N76" s="243"/>
      <c r="O76" s="45" t="s">
        <v>1</v>
      </c>
    </row>
    <row r="77" spans="2:16" ht="14.25" customHeight="1" x14ac:dyDescent="0.25">
      <c r="B77" s="41" t="s">
        <v>50</v>
      </c>
      <c r="C77" s="41"/>
      <c r="D77" s="61">
        <v>13</v>
      </c>
      <c r="E77" s="61"/>
      <c r="F77" s="61">
        <v>2</v>
      </c>
      <c r="G77" s="61"/>
      <c r="H77" s="60">
        <f t="shared" si="1"/>
        <v>15</v>
      </c>
      <c r="K77" s="70" t="s">
        <v>99</v>
      </c>
      <c r="L77" s="11"/>
      <c r="M77" s="80">
        <v>11</v>
      </c>
      <c r="N77" s="80"/>
      <c r="O77" s="13">
        <f t="shared" ref="O77:O85" si="3">M77/$M$86</f>
        <v>7.3825503355704702E-2</v>
      </c>
      <c r="P77" s="17"/>
    </row>
    <row r="78" spans="2:16" ht="14.25" customHeight="1" x14ac:dyDescent="0.25">
      <c r="B78" s="41" t="s">
        <v>52</v>
      </c>
      <c r="C78" s="41"/>
      <c r="D78" s="61">
        <v>15</v>
      </c>
      <c r="E78" s="61"/>
      <c r="F78" s="61">
        <v>0</v>
      </c>
      <c r="G78" s="61"/>
      <c r="H78" s="60">
        <f t="shared" si="1"/>
        <v>15</v>
      </c>
      <c r="K78" s="70" t="s">
        <v>100</v>
      </c>
      <c r="L78" s="11"/>
      <c r="M78" s="80">
        <v>21</v>
      </c>
      <c r="N78" s="80"/>
      <c r="O78" s="13">
        <f t="shared" si="3"/>
        <v>0.14093959731543623</v>
      </c>
      <c r="P78" s="17"/>
    </row>
    <row r="79" spans="2:16" ht="14.25" customHeight="1" x14ac:dyDescent="0.25">
      <c r="B79" s="41" t="s">
        <v>46</v>
      </c>
      <c r="C79" s="41"/>
      <c r="D79" s="61">
        <v>12</v>
      </c>
      <c r="E79" s="61"/>
      <c r="F79" s="61">
        <v>2</v>
      </c>
      <c r="G79" s="61"/>
      <c r="H79" s="60">
        <f t="shared" si="1"/>
        <v>14</v>
      </c>
      <c r="K79" s="70" t="s">
        <v>101</v>
      </c>
      <c r="L79" s="11"/>
      <c r="M79" s="80">
        <v>8</v>
      </c>
      <c r="N79" s="80"/>
      <c r="O79" s="13">
        <f t="shared" si="3"/>
        <v>5.3691275167785234E-2</v>
      </c>
      <c r="P79" s="17"/>
    </row>
    <row r="80" spans="2:16" ht="14.25" customHeight="1" x14ac:dyDescent="0.25">
      <c r="B80" s="41" t="s">
        <v>27</v>
      </c>
      <c r="C80" s="41"/>
      <c r="D80" s="61">
        <v>9</v>
      </c>
      <c r="E80" s="61"/>
      <c r="F80" s="61">
        <v>5</v>
      </c>
      <c r="G80" s="61"/>
      <c r="H80" s="60">
        <f t="shared" si="1"/>
        <v>14</v>
      </c>
      <c r="K80" s="70" t="s">
        <v>102</v>
      </c>
      <c r="L80" s="11"/>
      <c r="M80" s="80">
        <v>41</v>
      </c>
      <c r="N80" s="80"/>
      <c r="O80" s="13">
        <f t="shared" si="3"/>
        <v>0.27516778523489932</v>
      </c>
      <c r="P80" s="17"/>
    </row>
    <row r="81" spans="2:19" ht="14.25" customHeight="1" x14ac:dyDescent="0.25">
      <c r="B81" s="87" t="s">
        <v>48</v>
      </c>
      <c r="C81" s="87"/>
      <c r="D81" s="11">
        <v>8</v>
      </c>
      <c r="E81" s="11"/>
      <c r="F81" s="11">
        <v>4</v>
      </c>
      <c r="G81" s="11"/>
      <c r="H81" s="65">
        <f t="shared" si="1"/>
        <v>12</v>
      </c>
      <c r="K81" s="70" t="s">
        <v>103</v>
      </c>
      <c r="L81" s="11"/>
      <c r="M81" s="80">
        <v>13</v>
      </c>
      <c r="N81" s="80"/>
      <c r="O81" s="13">
        <f t="shared" si="3"/>
        <v>8.7248322147651006E-2</v>
      </c>
      <c r="P81" s="17"/>
    </row>
    <row r="82" spans="2:19" ht="14.25" customHeight="1" x14ac:dyDescent="0.25">
      <c r="B82" s="41" t="s">
        <v>56</v>
      </c>
      <c r="C82" s="41"/>
      <c r="D82" s="61">
        <v>9</v>
      </c>
      <c r="E82" s="61"/>
      <c r="F82" s="61">
        <v>3</v>
      </c>
      <c r="G82" s="61"/>
      <c r="H82" s="60">
        <f t="shared" si="1"/>
        <v>12</v>
      </c>
      <c r="K82" s="81" t="s">
        <v>104</v>
      </c>
      <c r="L82" s="82"/>
      <c r="M82" s="83">
        <v>2</v>
      </c>
      <c r="N82" s="82"/>
      <c r="O82" s="13">
        <f t="shared" si="3"/>
        <v>1.3422818791946308E-2</v>
      </c>
      <c r="P82" s="17"/>
    </row>
    <row r="83" spans="2:19" ht="14.25" customHeight="1" x14ac:dyDescent="0.25">
      <c r="B83" s="41" t="s">
        <v>47</v>
      </c>
      <c r="C83" s="41"/>
      <c r="D83" s="61">
        <v>12</v>
      </c>
      <c r="E83" s="61"/>
      <c r="F83" s="61">
        <v>0</v>
      </c>
      <c r="G83" s="61"/>
      <c r="H83" s="60">
        <f t="shared" si="1"/>
        <v>12</v>
      </c>
      <c r="K83" s="70" t="s">
        <v>105</v>
      </c>
      <c r="L83" s="11"/>
      <c r="M83" s="80">
        <v>10</v>
      </c>
      <c r="N83" s="80"/>
      <c r="O83" s="13">
        <f t="shared" si="3"/>
        <v>6.7114093959731544E-2</v>
      </c>
      <c r="P83" s="17"/>
    </row>
    <row r="84" spans="2:19" ht="14.25" customHeight="1" x14ac:dyDescent="0.25">
      <c r="B84" s="41" t="s">
        <v>51</v>
      </c>
      <c r="C84" s="41"/>
      <c r="D84" s="61">
        <v>8</v>
      </c>
      <c r="E84" s="61"/>
      <c r="F84" s="61">
        <v>1</v>
      </c>
      <c r="G84" s="61"/>
      <c r="H84" s="60">
        <f t="shared" si="1"/>
        <v>9</v>
      </c>
      <c r="K84" s="70" t="s">
        <v>106</v>
      </c>
      <c r="L84" s="11"/>
      <c r="M84" s="80">
        <v>33</v>
      </c>
      <c r="N84" s="80"/>
      <c r="O84" s="13">
        <f t="shared" si="3"/>
        <v>0.22147651006711411</v>
      </c>
      <c r="P84" s="17"/>
    </row>
    <row r="85" spans="2:19" ht="14.25" customHeight="1" thickBot="1" x14ac:dyDescent="0.3">
      <c r="B85" s="41" t="s">
        <v>53</v>
      </c>
      <c r="C85" s="41"/>
      <c r="D85" s="61">
        <v>8</v>
      </c>
      <c r="E85" s="61"/>
      <c r="F85" s="61">
        <v>0</v>
      </c>
      <c r="G85" s="61"/>
      <c r="H85" s="60">
        <f t="shared" si="1"/>
        <v>8</v>
      </c>
      <c r="K85" s="70" t="s">
        <v>5</v>
      </c>
      <c r="L85" s="11"/>
      <c r="M85" s="80">
        <v>10</v>
      </c>
      <c r="N85" s="80"/>
      <c r="O85" s="13">
        <f t="shared" si="3"/>
        <v>6.7114093959731544E-2</v>
      </c>
      <c r="P85" s="17"/>
    </row>
    <row r="86" spans="2:19" ht="14.25" customHeight="1" x14ac:dyDescent="0.25">
      <c r="B86" s="27" t="s">
        <v>0</v>
      </c>
      <c r="C86" s="27"/>
      <c r="D86" s="35">
        <f>SUM(D60:D85)</f>
        <v>1003</v>
      </c>
      <c r="E86" s="35">
        <f>SUM(E60:E85)</f>
        <v>0</v>
      </c>
      <c r="F86" s="35">
        <f>SUM(F60:F85)</f>
        <v>149</v>
      </c>
      <c r="G86" s="35"/>
      <c r="H86" s="35">
        <f>SUM(H60:H85)</f>
        <v>1152</v>
      </c>
      <c r="K86" s="27" t="s">
        <v>0</v>
      </c>
      <c r="L86" s="27"/>
      <c r="M86" s="35">
        <f>SUM(M77:M85)</f>
        <v>149</v>
      </c>
      <c r="N86" s="35"/>
      <c r="O86" s="84">
        <f>SUM(O77:O85)</f>
        <v>1</v>
      </c>
      <c r="P86" s="17"/>
    </row>
    <row r="87" spans="2:19" ht="12.75" customHeight="1" x14ac:dyDescent="0.25">
      <c r="B87" s="88" t="s">
        <v>107</v>
      </c>
      <c r="C87" s="17"/>
      <c r="D87" s="17"/>
      <c r="E87" s="17"/>
      <c r="F87" s="21"/>
      <c r="G87" s="21"/>
      <c r="H87" s="21"/>
      <c r="P87" s="17"/>
    </row>
    <row r="88" spans="2:19" ht="7.5" customHeight="1" x14ac:dyDescent="0.25">
      <c r="B88" s="17"/>
      <c r="C88" s="17"/>
      <c r="D88" s="17"/>
      <c r="E88" s="17"/>
      <c r="F88" s="21"/>
      <c r="G88" s="21"/>
      <c r="H88" s="21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</row>
    <row r="89" spans="2:19" x14ac:dyDescent="0.25">
      <c r="B89" s="1" t="s">
        <v>108</v>
      </c>
      <c r="C89" s="89"/>
      <c r="D89" s="89"/>
      <c r="E89" s="89"/>
      <c r="F89" s="90"/>
      <c r="G89" s="90"/>
      <c r="H89" s="90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</row>
    <row r="90" spans="2:19" ht="15" customHeight="1" x14ac:dyDescent="0.25">
      <c r="B90" s="229" t="s">
        <v>109</v>
      </c>
      <c r="C90" s="229"/>
      <c r="D90" s="229"/>
      <c r="E90" s="49"/>
      <c r="F90" s="91"/>
      <c r="G90" s="91"/>
      <c r="H90" s="91"/>
      <c r="I90" s="86"/>
      <c r="J90" s="86"/>
      <c r="K90" s="17"/>
      <c r="L90" s="17"/>
      <c r="M90" s="229" t="s">
        <v>110</v>
      </c>
      <c r="N90" s="229"/>
      <c r="O90" s="229"/>
      <c r="P90" s="229"/>
      <c r="Q90" s="229"/>
      <c r="R90" s="229"/>
      <c r="S90" s="17"/>
    </row>
    <row r="91" spans="2:19" ht="15" customHeight="1" x14ac:dyDescent="0.25">
      <c r="B91" s="229"/>
      <c r="C91" s="229"/>
      <c r="D91" s="229"/>
      <c r="E91" s="49"/>
      <c r="F91" s="91"/>
      <c r="G91" s="91"/>
      <c r="H91" s="91"/>
      <c r="I91" s="86"/>
      <c r="J91" s="86"/>
      <c r="K91" s="17"/>
      <c r="L91" s="17"/>
      <c r="M91" s="229"/>
      <c r="N91" s="229"/>
      <c r="O91" s="229"/>
      <c r="P91" s="229"/>
      <c r="Q91" s="229"/>
      <c r="R91" s="229"/>
      <c r="S91" s="17"/>
    </row>
    <row r="92" spans="2:19" x14ac:dyDescent="0.25">
      <c r="B92" s="4" t="s">
        <v>23</v>
      </c>
      <c r="C92" s="19" t="s">
        <v>30</v>
      </c>
      <c r="D92" s="19" t="s">
        <v>1</v>
      </c>
      <c r="E92" s="92"/>
      <c r="F92" s="21"/>
      <c r="G92" s="21"/>
      <c r="H92" s="40" t="s">
        <v>111</v>
      </c>
      <c r="I92" s="17"/>
      <c r="J92" s="17"/>
      <c r="K92" s="17"/>
      <c r="L92" s="17"/>
      <c r="M92" s="93" t="s">
        <v>112</v>
      </c>
      <c r="N92" s="94"/>
      <c r="O92" s="240" t="s">
        <v>30</v>
      </c>
      <c r="P92" s="240"/>
      <c r="Q92" s="240" t="s">
        <v>1</v>
      </c>
      <c r="R92" s="240"/>
      <c r="S92" s="17"/>
    </row>
    <row r="93" spans="2:19" x14ac:dyDescent="0.25">
      <c r="B93" s="48" t="s">
        <v>113</v>
      </c>
      <c r="C93" s="21">
        <v>0</v>
      </c>
      <c r="D93" s="23">
        <f t="shared" ref="D93:D99" si="4">C93/$C$100</f>
        <v>0</v>
      </c>
      <c r="E93" s="39"/>
      <c r="F93" s="21"/>
      <c r="G93" s="21"/>
      <c r="H93" s="95">
        <f>SUM(D93:D96)</f>
        <v>9.3959731543624164E-2</v>
      </c>
      <c r="I93" s="17"/>
      <c r="J93" s="17"/>
      <c r="K93" s="17"/>
      <c r="L93" s="17"/>
      <c r="M93" s="96" t="s">
        <v>19</v>
      </c>
      <c r="N93" s="41"/>
      <c r="O93" s="235">
        <v>6</v>
      </c>
      <c r="P93" s="235"/>
      <c r="Q93" s="236">
        <f>O93/$O$96</f>
        <v>4.0268456375838924E-2</v>
      </c>
      <c r="R93" s="236"/>
      <c r="S93" s="17"/>
    </row>
    <row r="94" spans="2:19" x14ac:dyDescent="0.25">
      <c r="B94" s="48" t="s">
        <v>114</v>
      </c>
      <c r="C94" s="21">
        <v>3</v>
      </c>
      <c r="D94" s="23">
        <f t="shared" si="4"/>
        <v>2.0134228187919462E-2</v>
      </c>
      <c r="E94" s="39"/>
      <c r="F94" s="21"/>
      <c r="G94" s="21"/>
      <c r="H94" s="40"/>
      <c r="I94" s="17"/>
      <c r="J94" s="17"/>
      <c r="K94" s="17"/>
      <c r="L94" s="17"/>
      <c r="M94" s="96" t="s">
        <v>20</v>
      </c>
      <c r="N94" s="41"/>
      <c r="O94" s="235">
        <v>130</v>
      </c>
      <c r="P94" s="235"/>
      <c r="Q94" s="236">
        <f>O94/$O$96</f>
        <v>0.87248322147651003</v>
      </c>
      <c r="R94" s="236"/>
      <c r="S94" s="17"/>
    </row>
    <row r="95" spans="2:19" ht="15.75" thickBot="1" x14ac:dyDescent="0.3">
      <c r="B95" s="48" t="s">
        <v>115</v>
      </c>
      <c r="C95" s="21">
        <v>3</v>
      </c>
      <c r="D95" s="23">
        <f t="shared" si="4"/>
        <v>2.0134228187919462E-2</v>
      </c>
      <c r="E95" s="39"/>
      <c r="F95" s="21"/>
      <c r="G95" s="21"/>
      <c r="H95" s="40" t="s">
        <v>116</v>
      </c>
      <c r="I95" s="17"/>
      <c r="J95" s="17"/>
      <c r="K95" s="17"/>
      <c r="L95" s="17"/>
      <c r="M95" s="96" t="s">
        <v>21</v>
      </c>
      <c r="N95" s="41"/>
      <c r="O95" s="235">
        <v>13</v>
      </c>
      <c r="P95" s="235"/>
      <c r="Q95" s="236">
        <f>O95/$O$96</f>
        <v>8.7248322147651006E-2</v>
      </c>
      <c r="R95" s="236"/>
      <c r="S95" s="17"/>
    </row>
    <row r="96" spans="2:19" x14ac:dyDescent="0.25">
      <c r="B96" s="48" t="s">
        <v>117</v>
      </c>
      <c r="C96" s="21">
        <v>8</v>
      </c>
      <c r="D96" s="23">
        <f t="shared" si="4"/>
        <v>5.3691275167785234E-2</v>
      </c>
      <c r="E96" s="39"/>
      <c r="F96" s="21"/>
      <c r="G96" s="21"/>
      <c r="H96" s="95">
        <f>SUM(D97:D98)</f>
        <v>0.87919463087248317</v>
      </c>
      <c r="I96" s="17"/>
      <c r="J96" s="17"/>
      <c r="K96" s="17"/>
      <c r="L96" s="17"/>
      <c r="M96" s="27" t="s">
        <v>0</v>
      </c>
      <c r="N96" s="97"/>
      <c r="O96" s="238">
        <f>SUM(O93:P95)</f>
        <v>149</v>
      </c>
      <c r="P96" s="238"/>
      <c r="Q96" s="239">
        <f>SUM(Q93:R95)</f>
        <v>1</v>
      </c>
      <c r="R96" s="239"/>
      <c r="S96" s="17"/>
    </row>
    <row r="97" spans="2:19" x14ac:dyDescent="0.25">
      <c r="B97" s="48" t="s">
        <v>118</v>
      </c>
      <c r="C97" s="21">
        <v>69</v>
      </c>
      <c r="D97" s="23">
        <f t="shared" si="4"/>
        <v>0.46308724832214765</v>
      </c>
      <c r="E97" s="39"/>
      <c r="F97" s="21"/>
      <c r="G97" s="21"/>
      <c r="H97" s="40"/>
      <c r="I97" s="17"/>
      <c r="J97" s="17"/>
      <c r="K97" s="17"/>
      <c r="L97" s="17"/>
      <c r="M97" s="98"/>
      <c r="N97" s="17"/>
      <c r="O97" s="17"/>
      <c r="P97" s="17"/>
      <c r="Q97" s="17"/>
      <c r="R97" s="17"/>
      <c r="S97" s="17"/>
    </row>
    <row r="98" spans="2:19" x14ac:dyDescent="0.25">
      <c r="B98" s="48" t="s">
        <v>119</v>
      </c>
      <c r="C98" s="21">
        <v>62</v>
      </c>
      <c r="D98" s="23">
        <f t="shared" si="4"/>
        <v>0.41610738255033558</v>
      </c>
      <c r="E98" s="39"/>
      <c r="F98" s="21"/>
      <c r="G98" s="21"/>
      <c r="H98" s="40"/>
      <c r="I98" s="17"/>
      <c r="J98" s="17"/>
      <c r="K98" s="17"/>
      <c r="L98" s="17"/>
      <c r="M98" s="9" t="s">
        <v>120</v>
      </c>
      <c r="N98" s="10"/>
      <c r="O98" s="10"/>
      <c r="P98" s="17"/>
      <c r="Q98" s="17"/>
      <c r="R98" s="17"/>
      <c r="S98" s="17"/>
    </row>
    <row r="99" spans="2:19" ht="15.75" thickBot="1" x14ac:dyDescent="0.3">
      <c r="B99" s="48" t="s">
        <v>121</v>
      </c>
      <c r="C99" s="21">
        <v>4</v>
      </c>
      <c r="D99" s="23">
        <f t="shared" si="4"/>
        <v>2.6845637583892617E-2</v>
      </c>
      <c r="E99" s="39"/>
      <c r="F99" s="21"/>
      <c r="G99" s="21"/>
      <c r="H99" s="40" t="s">
        <v>122</v>
      </c>
      <c r="I99" s="17"/>
      <c r="J99" s="17"/>
      <c r="K99" s="17"/>
      <c r="L99" s="17"/>
      <c r="M99" s="93" t="s">
        <v>123</v>
      </c>
      <c r="N99" s="94"/>
      <c r="O99" s="240" t="s">
        <v>30</v>
      </c>
      <c r="P99" s="240"/>
      <c r="Q99" s="240" t="s">
        <v>1</v>
      </c>
      <c r="R99" s="240"/>
      <c r="S99" s="17"/>
    </row>
    <row r="100" spans="2:19" x14ac:dyDescent="0.25">
      <c r="B100" s="27" t="s">
        <v>0</v>
      </c>
      <c r="C100" s="27">
        <f>SUM(C93:C99)</f>
        <v>149</v>
      </c>
      <c r="D100" s="28">
        <f>SUM(D93:D99)</f>
        <v>1</v>
      </c>
      <c r="E100" s="99"/>
      <c r="F100" s="21"/>
      <c r="G100" s="21"/>
      <c r="H100" s="95">
        <f>D99</f>
        <v>2.6845637583892617E-2</v>
      </c>
      <c r="I100" s="17"/>
      <c r="J100" s="17"/>
      <c r="K100" s="17"/>
      <c r="L100" s="17"/>
      <c r="M100" s="96" t="s">
        <v>124</v>
      </c>
      <c r="N100" s="41"/>
      <c r="O100" s="235">
        <v>51</v>
      </c>
      <c r="P100" s="235"/>
      <c r="Q100" s="236">
        <f>O100/$O$104</f>
        <v>0.34228187919463088</v>
      </c>
      <c r="R100" s="236"/>
      <c r="S100" s="17"/>
    </row>
    <row r="101" spans="2:19" x14ac:dyDescent="0.25">
      <c r="B101" s="17"/>
      <c r="C101" s="17"/>
      <c r="D101" s="17"/>
      <c r="E101" s="17"/>
      <c r="F101" s="21"/>
      <c r="G101" s="21"/>
      <c r="H101" s="21"/>
      <c r="I101" s="17"/>
      <c r="J101" s="17"/>
      <c r="K101" s="17"/>
      <c r="L101" s="17"/>
      <c r="M101" s="96" t="s">
        <v>125</v>
      </c>
      <c r="N101" s="41"/>
      <c r="O101" s="235">
        <v>71</v>
      </c>
      <c r="P101" s="235"/>
      <c r="Q101" s="236">
        <f>O101/$O$104</f>
        <v>0.47651006711409394</v>
      </c>
      <c r="R101" s="236"/>
      <c r="S101" s="17"/>
    </row>
    <row r="102" spans="2:19" x14ac:dyDescent="0.25">
      <c r="B102" s="17"/>
      <c r="C102" s="17"/>
      <c r="D102" s="17"/>
      <c r="E102" s="17"/>
      <c r="F102" s="21"/>
      <c r="G102" s="21"/>
      <c r="H102" s="21"/>
      <c r="I102" s="17"/>
      <c r="J102" s="17"/>
      <c r="K102" s="17"/>
      <c r="L102" s="17"/>
      <c r="M102" s="96" t="s">
        <v>126</v>
      </c>
      <c r="N102" s="41"/>
      <c r="O102" s="235">
        <v>22</v>
      </c>
      <c r="P102" s="235"/>
      <c r="Q102" s="236">
        <f>O102/$O$104</f>
        <v>0.1476510067114094</v>
      </c>
      <c r="R102" s="236"/>
      <c r="S102" s="17"/>
    </row>
    <row r="103" spans="2:19" ht="15.75" thickBot="1" x14ac:dyDescent="0.3">
      <c r="C103" s="10"/>
      <c r="D103" s="10"/>
      <c r="E103" s="10"/>
      <c r="F103" s="10"/>
      <c r="G103" s="10"/>
      <c r="H103" s="10"/>
      <c r="I103" s="17"/>
      <c r="J103" s="17"/>
      <c r="K103" s="17"/>
      <c r="L103" s="17"/>
      <c r="M103" s="96" t="s">
        <v>21</v>
      </c>
      <c r="N103" s="41"/>
      <c r="O103" s="237">
        <v>5</v>
      </c>
      <c r="P103" s="237"/>
      <c r="Q103" s="236">
        <f>O103/$O$104</f>
        <v>3.3557046979865772E-2</v>
      </c>
      <c r="R103" s="236"/>
      <c r="S103" s="17"/>
    </row>
    <row r="104" spans="2:19" x14ac:dyDescent="0.25">
      <c r="B104" s="225" t="s">
        <v>127</v>
      </c>
      <c r="C104" s="225"/>
      <c r="D104" s="225"/>
      <c r="E104" s="225"/>
      <c r="F104" s="225"/>
      <c r="G104" s="225"/>
      <c r="H104" s="225"/>
      <c r="I104" s="17"/>
      <c r="J104" s="17"/>
      <c r="K104" s="17"/>
      <c r="L104" s="17"/>
      <c r="M104" s="27" t="s">
        <v>0</v>
      </c>
      <c r="N104" s="100"/>
      <c r="O104" s="238">
        <f>SUM(O100:P103)</f>
        <v>149</v>
      </c>
      <c r="P104" s="238"/>
      <c r="Q104" s="239">
        <f>SUM(Q100:R103)</f>
        <v>0.99999999999999989</v>
      </c>
      <c r="R104" s="239"/>
      <c r="S104" s="17"/>
    </row>
    <row r="105" spans="2:19" x14ac:dyDescent="0.25">
      <c r="B105" s="232" t="s">
        <v>128</v>
      </c>
      <c r="C105" s="232"/>
      <c r="D105" s="232"/>
      <c r="E105" s="4"/>
      <c r="F105" s="19" t="s">
        <v>30</v>
      </c>
      <c r="G105" s="226" t="s">
        <v>1</v>
      </c>
      <c r="H105" s="226"/>
      <c r="I105" s="234"/>
      <c r="J105" s="234"/>
      <c r="K105" s="234"/>
      <c r="L105" s="17"/>
      <c r="M105" s="98"/>
      <c r="N105" s="17"/>
      <c r="O105" s="17"/>
      <c r="P105" s="17"/>
      <c r="Q105" s="17"/>
      <c r="R105" s="17"/>
      <c r="S105" s="17"/>
    </row>
    <row r="106" spans="2:19" x14ac:dyDescent="0.25">
      <c r="B106" s="101" t="s">
        <v>129</v>
      </c>
      <c r="C106" s="102"/>
      <c r="D106" s="102"/>
      <c r="E106" s="102"/>
      <c r="F106" s="103">
        <v>11</v>
      </c>
      <c r="G106" s="104"/>
      <c r="H106" s="105">
        <f t="shared" ref="H106:H128" si="5">F106/$F$129</f>
        <v>7.3825503355704702E-2</v>
      </c>
      <c r="I106" s="31"/>
      <c r="J106" s="31"/>
      <c r="K106" s="31"/>
      <c r="L106" s="17"/>
      <c r="M106" s="17"/>
      <c r="N106" s="17"/>
      <c r="O106" s="17"/>
      <c r="P106" s="17"/>
      <c r="Q106" s="17"/>
      <c r="R106" s="17"/>
      <c r="S106" s="17"/>
    </row>
    <row r="107" spans="2:19" x14ac:dyDescent="0.25">
      <c r="B107" s="101" t="s">
        <v>3</v>
      </c>
      <c r="C107" s="102"/>
      <c r="D107" s="102"/>
      <c r="E107" s="102"/>
      <c r="F107" s="103">
        <v>39</v>
      </c>
      <c r="G107" s="104"/>
      <c r="H107" s="105">
        <f t="shared" si="5"/>
        <v>0.26174496644295303</v>
      </c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</row>
    <row r="108" spans="2:19" x14ac:dyDescent="0.25">
      <c r="B108" s="101" t="s">
        <v>130</v>
      </c>
      <c r="C108" s="102"/>
      <c r="D108" s="102"/>
      <c r="E108" s="102"/>
      <c r="F108" s="103">
        <v>18</v>
      </c>
      <c r="G108" s="104"/>
      <c r="H108" s="105">
        <f t="shared" si="5"/>
        <v>0.12080536912751678</v>
      </c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</row>
    <row r="109" spans="2:19" x14ac:dyDescent="0.25">
      <c r="B109" s="101" t="s">
        <v>131</v>
      </c>
      <c r="C109" s="102"/>
      <c r="D109" s="102"/>
      <c r="E109" s="102"/>
      <c r="F109" s="103">
        <v>10</v>
      </c>
      <c r="G109" s="104"/>
      <c r="H109" s="105">
        <f t="shared" si="5"/>
        <v>6.7114093959731544E-2</v>
      </c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</row>
    <row r="110" spans="2:19" x14ac:dyDescent="0.25">
      <c r="B110" s="106" t="s">
        <v>132</v>
      </c>
      <c r="C110" s="107"/>
      <c r="D110" s="107"/>
      <c r="E110" s="107"/>
      <c r="F110" s="108">
        <v>4</v>
      </c>
      <c r="G110" s="109"/>
      <c r="H110" s="110">
        <f t="shared" si="5"/>
        <v>2.6845637583892617E-2</v>
      </c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</row>
    <row r="111" spans="2:19" x14ac:dyDescent="0.25">
      <c r="B111" s="106" t="s">
        <v>4</v>
      </c>
      <c r="C111" s="107"/>
      <c r="D111" s="107"/>
      <c r="E111" s="107"/>
      <c r="F111" s="108">
        <v>23</v>
      </c>
      <c r="G111" s="109"/>
      <c r="H111" s="110">
        <f t="shared" si="5"/>
        <v>0.15436241610738255</v>
      </c>
      <c r="I111" s="17"/>
      <c r="J111" s="17"/>
      <c r="K111" s="111"/>
      <c r="L111" s="17"/>
      <c r="M111" s="17"/>
      <c r="N111" s="17"/>
      <c r="O111" s="17"/>
      <c r="P111" s="17"/>
      <c r="Q111" s="17"/>
      <c r="R111" s="17"/>
      <c r="S111" s="17"/>
    </row>
    <row r="112" spans="2:19" x14ac:dyDescent="0.25">
      <c r="B112" s="112" t="s">
        <v>133</v>
      </c>
      <c r="C112" s="113"/>
      <c r="D112" s="113"/>
      <c r="E112" s="113"/>
      <c r="F112" s="108">
        <v>2</v>
      </c>
      <c r="G112" s="109"/>
      <c r="H112" s="110">
        <f t="shared" si="5"/>
        <v>1.3422818791946308E-2</v>
      </c>
      <c r="I112" s="17"/>
      <c r="J112" s="17"/>
      <c r="K112" s="111"/>
      <c r="L112" s="17"/>
      <c r="M112" s="17"/>
      <c r="N112" s="17"/>
      <c r="O112" s="17"/>
      <c r="P112" s="17"/>
      <c r="Q112" s="17"/>
      <c r="R112" s="17"/>
      <c r="S112" s="17"/>
    </row>
    <row r="113" spans="2:19" x14ac:dyDescent="0.25">
      <c r="B113" s="106" t="s">
        <v>134</v>
      </c>
      <c r="C113" s="107"/>
      <c r="D113" s="107"/>
      <c r="E113" s="107"/>
      <c r="F113" s="108">
        <v>0</v>
      </c>
      <c r="G113" s="109"/>
      <c r="H113" s="110">
        <f t="shared" si="5"/>
        <v>0</v>
      </c>
      <c r="I113" s="17"/>
      <c r="J113" s="17"/>
      <c r="K113" s="111"/>
      <c r="L113" s="17"/>
      <c r="M113" s="17"/>
      <c r="N113" s="17"/>
      <c r="O113" s="17"/>
      <c r="P113" s="17"/>
      <c r="Q113" s="17"/>
      <c r="R113" s="17"/>
      <c r="S113" s="17"/>
    </row>
    <row r="114" spans="2:19" x14ac:dyDescent="0.25">
      <c r="B114" s="114" t="s">
        <v>135</v>
      </c>
      <c r="C114" s="115"/>
      <c r="D114" s="115"/>
      <c r="E114" s="115"/>
      <c r="F114" s="116">
        <v>0</v>
      </c>
      <c r="G114" s="117"/>
      <c r="H114" s="118">
        <f t="shared" si="5"/>
        <v>0</v>
      </c>
      <c r="I114" s="17"/>
      <c r="J114" s="17"/>
      <c r="K114" s="111"/>
      <c r="L114" s="17"/>
      <c r="M114" s="17"/>
      <c r="N114" s="17"/>
      <c r="O114" s="17"/>
      <c r="P114" s="17"/>
      <c r="Q114" s="17"/>
      <c r="R114" s="17"/>
      <c r="S114" s="17"/>
    </row>
    <row r="115" spans="2:19" x14ac:dyDescent="0.25">
      <c r="B115" s="114" t="s">
        <v>136</v>
      </c>
      <c r="C115" s="115"/>
      <c r="D115" s="115"/>
      <c r="E115" s="115"/>
      <c r="F115" s="116">
        <v>1</v>
      </c>
      <c r="G115" s="117"/>
      <c r="H115" s="118">
        <f t="shared" si="5"/>
        <v>6.7114093959731542E-3</v>
      </c>
      <c r="I115" s="17"/>
      <c r="J115" s="17"/>
      <c r="K115" s="111"/>
      <c r="L115" s="17"/>
      <c r="M115" s="17"/>
      <c r="N115" s="17"/>
      <c r="O115" s="17"/>
      <c r="P115" s="17"/>
      <c r="Q115" s="17"/>
      <c r="R115" s="17"/>
      <c r="S115" s="17"/>
    </row>
    <row r="116" spans="2:19" x14ac:dyDescent="0.25">
      <c r="B116" s="114" t="s">
        <v>137</v>
      </c>
      <c r="C116" s="115"/>
      <c r="D116" s="115"/>
      <c r="E116" s="115"/>
      <c r="F116" s="116">
        <v>0</v>
      </c>
      <c r="G116" s="117"/>
      <c r="H116" s="118">
        <f t="shared" si="5"/>
        <v>0</v>
      </c>
      <c r="I116" s="17"/>
      <c r="J116" s="17"/>
      <c r="K116" s="111"/>
      <c r="L116" s="17"/>
      <c r="M116" s="17"/>
      <c r="N116" s="17"/>
      <c r="O116" s="17"/>
      <c r="P116" s="17"/>
      <c r="Q116" s="17"/>
      <c r="R116" s="17"/>
      <c r="S116" s="17"/>
    </row>
    <row r="117" spans="2:19" x14ac:dyDescent="0.25">
      <c r="B117" s="114" t="s">
        <v>138</v>
      </c>
      <c r="C117" s="115"/>
      <c r="D117" s="115"/>
      <c r="E117" s="115"/>
      <c r="F117" s="116">
        <v>0</v>
      </c>
      <c r="G117" s="117"/>
      <c r="H117" s="118">
        <f t="shared" si="5"/>
        <v>0</v>
      </c>
      <c r="I117" s="17"/>
      <c r="J117" s="17"/>
      <c r="K117" s="111"/>
      <c r="L117" s="17"/>
      <c r="M117" s="17"/>
      <c r="N117" s="17"/>
      <c r="O117" s="17"/>
      <c r="P117" s="17"/>
      <c r="Q117" s="17"/>
      <c r="R117" s="17"/>
      <c r="S117" s="17"/>
    </row>
    <row r="118" spans="2:19" x14ac:dyDescent="0.25">
      <c r="B118" s="114" t="s">
        <v>139</v>
      </c>
      <c r="C118" s="115"/>
      <c r="D118" s="115"/>
      <c r="E118" s="115"/>
      <c r="F118" s="116">
        <v>0</v>
      </c>
      <c r="G118" s="117"/>
      <c r="H118" s="118">
        <f t="shared" si="5"/>
        <v>0</v>
      </c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</row>
    <row r="119" spans="2:19" x14ac:dyDescent="0.25">
      <c r="B119" s="114" t="s">
        <v>140</v>
      </c>
      <c r="C119" s="115"/>
      <c r="D119" s="115"/>
      <c r="E119" s="115"/>
      <c r="F119" s="116">
        <v>0</v>
      </c>
      <c r="G119" s="117"/>
      <c r="H119" s="118">
        <f t="shared" si="5"/>
        <v>0</v>
      </c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</row>
    <row r="120" spans="2:19" x14ac:dyDescent="0.25">
      <c r="B120" s="114" t="s">
        <v>141</v>
      </c>
      <c r="C120" s="115"/>
      <c r="D120" s="115"/>
      <c r="E120" s="115"/>
      <c r="F120" s="116">
        <v>1</v>
      </c>
      <c r="G120" s="117"/>
      <c r="H120" s="118">
        <f t="shared" si="5"/>
        <v>6.7114093959731542E-3</v>
      </c>
      <c r="I120" s="17"/>
      <c r="J120" s="17"/>
      <c r="K120" s="225" t="s">
        <v>142</v>
      </c>
      <c r="L120" s="225"/>
      <c r="M120" s="225"/>
      <c r="N120" s="86"/>
      <c r="O120" s="10"/>
      <c r="P120" s="10"/>
      <c r="Q120" s="17"/>
      <c r="R120" s="17"/>
      <c r="S120" s="17"/>
    </row>
    <row r="121" spans="2:19" x14ac:dyDescent="0.25">
      <c r="B121" s="114" t="s">
        <v>143</v>
      </c>
      <c r="C121" s="115"/>
      <c r="D121" s="115"/>
      <c r="E121" s="115"/>
      <c r="F121" s="116">
        <v>0</v>
      </c>
      <c r="G121" s="117"/>
      <c r="H121" s="118">
        <f t="shared" si="5"/>
        <v>0</v>
      </c>
      <c r="I121" s="17"/>
      <c r="J121" s="17"/>
      <c r="K121" s="225"/>
      <c r="L121" s="225"/>
      <c r="M121" s="225"/>
      <c r="N121" s="86"/>
      <c r="O121" s="10"/>
      <c r="P121" s="10"/>
      <c r="Q121" s="17"/>
      <c r="R121" s="17"/>
      <c r="S121" s="17"/>
    </row>
    <row r="122" spans="2:19" x14ac:dyDescent="0.25">
      <c r="B122" s="114" t="s">
        <v>144</v>
      </c>
      <c r="C122" s="115"/>
      <c r="D122" s="115"/>
      <c r="E122" s="115"/>
      <c r="F122" s="116">
        <v>1</v>
      </c>
      <c r="G122" s="117"/>
      <c r="H122" s="118">
        <f t="shared" si="5"/>
        <v>6.7114093959731542E-3</v>
      </c>
      <c r="I122" s="17"/>
      <c r="J122" s="17"/>
      <c r="K122" s="4" t="s">
        <v>59</v>
      </c>
      <c r="L122" s="19" t="s">
        <v>30</v>
      </c>
      <c r="M122" s="19" t="s">
        <v>1</v>
      </c>
      <c r="N122" s="37"/>
      <c r="O122" s="32"/>
      <c r="P122" s="39"/>
      <c r="Q122" s="17"/>
      <c r="R122" s="17"/>
      <c r="S122" s="17"/>
    </row>
    <row r="123" spans="2:19" x14ac:dyDescent="0.25">
      <c r="B123" s="114" t="s">
        <v>31</v>
      </c>
      <c r="C123" s="115"/>
      <c r="D123" s="115"/>
      <c r="E123" s="115"/>
      <c r="F123" s="116">
        <v>4</v>
      </c>
      <c r="G123" s="117"/>
      <c r="H123" s="118">
        <f t="shared" si="5"/>
        <v>2.6845637583892617E-2</v>
      </c>
      <c r="I123" s="17"/>
      <c r="J123" s="17"/>
      <c r="K123" s="101" t="s">
        <v>62</v>
      </c>
      <c r="L123" s="103">
        <f>+F106+F107+F108+F109</f>
        <v>78</v>
      </c>
      <c r="M123" s="119">
        <f t="shared" ref="M123:M128" si="6">L123/$L$129</f>
        <v>0.52348993288590606</v>
      </c>
      <c r="N123" s="37"/>
      <c r="O123" s="32"/>
      <c r="P123" s="39"/>
      <c r="Q123" s="17"/>
      <c r="R123" s="17"/>
      <c r="S123" s="17"/>
    </row>
    <row r="124" spans="2:19" x14ac:dyDescent="0.25">
      <c r="B124" s="120" t="s">
        <v>145</v>
      </c>
      <c r="C124" s="121"/>
      <c r="D124" s="121"/>
      <c r="E124" s="121"/>
      <c r="F124" s="122">
        <v>1</v>
      </c>
      <c r="G124" s="123"/>
      <c r="H124" s="124">
        <f t="shared" si="5"/>
        <v>6.7114093959731542E-3</v>
      </c>
      <c r="I124" s="17"/>
      <c r="J124" s="17"/>
      <c r="K124" s="106" t="s">
        <v>146</v>
      </c>
      <c r="L124" s="108">
        <f>+F110+F111+F112+F113</f>
        <v>29</v>
      </c>
      <c r="M124" s="125">
        <f t="shared" si="6"/>
        <v>0.19463087248322147</v>
      </c>
      <c r="N124" s="37"/>
      <c r="O124" s="32"/>
      <c r="P124" s="39"/>
      <c r="Q124" s="17"/>
      <c r="R124" s="17"/>
      <c r="S124" s="17"/>
    </row>
    <row r="125" spans="2:19" x14ac:dyDescent="0.25">
      <c r="B125" s="120" t="s">
        <v>147</v>
      </c>
      <c r="C125" s="121"/>
      <c r="D125" s="121"/>
      <c r="E125" s="121"/>
      <c r="F125" s="122">
        <v>5</v>
      </c>
      <c r="G125" s="123"/>
      <c r="H125" s="124">
        <f t="shared" si="5"/>
        <v>3.3557046979865772E-2</v>
      </c>
      <c r="I125" s="17"/>
      <c r="J125" s="17"/>
      <c r="K125" s="114" t="s">
        <v>61</v>
      </c>
      <c r="L125" s="116">
        <f>+SUM(F114:F123)</f>
        <v>7</v>
      </c>
      <c r="M125" s="126">
        <f t="shared" si="6"/>
        <v>4.6979865771812082E-2</v>
      </c>
      <c r="N125" s="127"/>
      <c r="O125" s="31"/>
      <c r="P125" s="31"/>
      <c r="Q125" s="17"/>
      <c r="R125" s="17"/>
      <c r="S125" s="17"/>
    </row>
    <row r="126" spans="2:19" x14ac:dyDescent="0.25">
      <c r="B126" s="120" t="s">
        <v>148</v>
      </c>
      <c r="C126" s="121"/>
      <c r="D126" s="121"/>
      <c r="E126" s="121"/>
      <c r="F126" s="122">
        <v>0</v>
      </c>
      <c r="G126" s="123"/>
      <c r="H126" s="124">
        <f t="shared" si="5"/>
        <v>0</v>
      </c>
      <c r="I126" s="17"/>
      <c r="J126" s="17"/>
      <c r="K126" s="120" t="s">
        <v>60</v>
      </c>
      <c r="L126" s="122">
        <f>+F124+F125+F126</f>
        <v>6</v>
      </c>
      <c r="M126" s="128">
        <f t="shared" si="6"/>
        <v>4.0268456375838924E-2</v>
      </c>
      <c r="N126" s="127"/>
      <c r="O126" s="31"/>
      <c r="P126" s="31"/>
      <c r="Q126" s="17"/>
      <c r="R126" s="17"/>
      <c r="S126" s="17"/>
    </row>
    <row r="127" spans="2:19" x14ac:dyDescent="0.25">
      <c r="B127" s="129" t="s">
        <v>22</v>
      </c>
      <c r="C127" s="130"/>
      <c r="D127" s="130"/>
      <c r="E127" s="130"/>
      <c r="F127" s="131">
        <v>11</v>
      </c>
      <c r="G127" s="131"/>
      <c r="H127" s="132">
        <f t="shared" si="5"/>
        <v>7.3825503355704702E-2</v>
      </c>
      <c r="I127" s="17"/>
      <c r="J127" s="17"/>
      <c r="K127" s="133" t="s">
        <v>63</v>
      </c>
      <c r="L127" s="134">
        <f>F128</f>
        <v>18</v>
      </c>
      <c r="M127" s="135">
        <f t="shared" si="6"/>
        <v>0.12080536912751678</v>
      </c>
      <c r="N127" s="136"/>
      <c r="O127" s="31"/>
      <c r="P127" s="31"/>
      <c r="Q127" s="17"/>
      <c r="R127" s="17"/>
      <c r="S127" s="17"/>
    </row>
    <row r="128" spans="2:19" ht="15.75" thickBot="1" x14ac:dyDescent="0.3">
      <c r="B128" s="133" t="s">
        <v>63</v>
      </c>
      <c r="C128" s="137"/>
      <c r="D128" s="137"/>
      <c r="E128" s="137"/>
      <c r="F128" s="138">
        <v>18</v>
      </c>
      <c r="G128" s="134"/>
      <c r="H128" s="139">
        <f t="shared" si="5"/>
        <v>0.12080536912751678</v>
      </c>
      <c r="I128" s="17"/>
      <c r="J128" s="17"/>
      <c r="K128" s="140" t="s">
        <v>22</v>
      </c>
      <c r="L128" s="32">
        <f>+F127</f>
        <v>11</v>
      </c>
      <c r="M128" s="141">
        <f t="shared" si="6"/>
        <v>7.3825503355704702E-2</v>
      </c>
      <c r="N128" s="17"/>
      <c r="O128" s="17"/>
      <c r="P128" s="17"/>
      <c r="Q128" s="17"/>
      <c r="R128" s="17"/>
      <c r="S128" s="17"/>
    </row>
    <row r="129" spans="2:19" x14ac:dyDescent="0.25">
      <c r="B129" s="220" t="s">
        <v>0</v>
      </c>
      <c r="C129" s="220"/>
      <c r="D129" s="220"/>
      <c r="E129" s="27"/>
      <c r="F129" s="27">
        <f>SUM(F106:F128)</f>
        <v>149</v>
      </c>
      <c r="G129" s="142"/>
      <c r="H129" s="28">
        <f>SUM(H106:H128)</f>
        <v>0.99999999999999989</v>
      </c>
      <c r="I129" s="17"/>
      <c r="J129" s="17"/>
      <c r="K129" s="12" t="s">
        <v>0</v>
      </c>
      <c r="L129" s="27">
        <f>SUM(L123:L128)</f>
        <v>149</v>
      </c>
      <c r="M129" s="38">
        <f>SUM(M123:M128)</f>
        <v>1</v>
      </c>
      <c r="N129" s="17"/>
      <c r="O129" s="17"/>
      <c r="P129" s="17"/>
      <c r="Q129" s="17"/>
      <c r="R129" s="17"/>
      <c r="S129" s="17"/>
    </row>
    <row r="130" spans="2:19" ht="22.5" customHeight="1" x14ac:dyDescent="0.25"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</row>
    <row r="131" spans="2:19" x14ac:dyDescent="0.25">
      <c r="B131" s="230" t="s">
        <v>149</v>
      </c>
      <c r="C131" s="230"/>
      <c r="D131" s="230"/>
      <c r="E131" s="230"/>
      <c r="F131" s="230"/>
      <c r="G131" s="230"/>
      <c r="H131" s="230"/>
      <c r="I131" s="143"/>
      <c r="J131" s="143"/>
      <c r="K131" s="231" t="s">
        <v>150</v>
      </c>
      <c r="L131" s="231"/>
      <c r="M131" s="231"/>
      <c r="N131" s="231"/>
      <c r="O131" s="231"/>
      <c r="P131" s="144"/>
      <c r="Q131" s="144"/>
      <c r="R131" s="17"/>
      <c r="S131" s="17"/>
    </row>
    <row r="132" spans="2:19" x14ac:dyDescent="0.25">
      <c r="B132" s="230"/>
      <c r="C132" s="230"/>
      <c r="D132" s="230"/>
      <c r="E132" s="230"/>
      <c r="F132" s="230"/>
      <c r="G132" s="230"/>
      <c r="H132" s="230"/>
      <c r="I132" s="143"/>
      <c r="J132" s="143"/>
      <c r="K132" s="231"/>
      <c r="L132" s="231"/>
      <c r="M132" s="231"/>
      <c r="N132" s="231"/>
      <c r="O132" s="231"/>
      <c r="P132" s="144"/>
      <c r="Q132" s="144"/>
      <c r="R132" s="17"/>
      <c r="S132" s="17"/>
    </row>
    <row r="133" spans="2:19" ht="15.75" thickBot="1" x14ac:dyDescent="0.3">
      <c r="B133" s="232" t="s">
        <v>151</v>
      </c>
      <c r="C133" s="233" t="s">
        <v>77</v>
      </c>
      <c r="D133" s="233"/>
      <c r="E133" s="43"/>
      <c r="F133" s="233">
        <v>2017</v>
      </c>
      <c r="G133" s="233"/>
      <c r="H133" s="233"/>
      <c r="I133" s="17"/>
      <c r="J133" s="17"/>
      <c r="K133" s="232" t="s">
        <v>152</v>
      </c>
      <c r="L133" s="232"/>
      <c r="M133" s="45" t="s">
        <v>30</v>
      </c>
      <c r="N133" s="45"/>
      <c r="O133" s="45" t="s">
        <v>1</v>
      </c>
      <c r="P133" s="30"/>
      <c r="Q133" s="30"/>
      <c r="R133" s="17"/>
      <c r="S133" s="17"/>
    </row>
    <row r="134" spans="2:19" x14ac:dyDescent="0.25">
      <c r="B134" s="232"/>
      <c r="C134" s="4" t="s">
        <v>30</v>
      </c>
      <c r="D134" s="4" t="s">
        <v>1</v>
      </c>
      <c r="E134" s="4"/>
      <c r="F134" s="4" t="s">
        <v>30</v>
      </c>
      <c r="G134" s="232" t="s">
        <v>1</v>
      </c>
      <c r="H134" s="232"/>
      <c r="I134" s="17"/>
      <c r="J134" s="17"/>
      <c r="K134" s="140" t="s">
        <v>124</v>
      </c>
      <c r="L134" s="145"/>
      <c r="M134" s="146">
        <v>105</v>
      </c>
      <c r="N134" s="25"/>
      <c r="O134" s="34">
        <f t="shared" ref="O134:O139" si="7">M134/$M$140</f>
        <v>0.70469798657718119</v>
      </c>
      <c r="P134" s="30"/>
      <c r="Q134" s="30"/>
      <c r="R134" s="17"/>
      <c r="S134" s="17"/>
    </row>
    <row r="135" spans="2:19" x14ac:dyDescent="0.25">
      <c r="B135" s="140" t="s">
        <v>153</v>
      </c>
      <c r="C135" s="42">
        <f>L123+L124</f>
        <v>107</v>
      </c>
      <c r="D135" s="37">
        <f>C135/$L$129</f>
        <v>0.71812080536912748</v>
      </c>
      <c r="E135" s="37"/>
      <c r="F135" s="42">
        <v>99</v>
      </c>
      <c r="G135" s="227">
        <f>F135/$F$138</f>
        <v>0.81818181818181823</v>
      </c>
      <c r="H135" s="227"/>
      <c r="I135" s="17"/>
      <c r="J135" s="17"/>
      <c r="K135" s="140" t="s">
        <v>154</v>
      </c>
      <c r="L135" s="42"/>
      <c r="M135" s="147">
        <v>15</v>
      </c>
      <c r="N135" s="37"/>
      <c r="O135" s="34">
        <f t="shared" si="7"/>
        <v>0.10067114093959731</v>
      </c>
      <c r="P135" s="148"/>
      <c r="Q135" s="148"/>
      <c r="R135" s="17"/>
      <c r="S135" s="17"/>
    </row>
    <row r="136" spans="2:19" x14ac:dyDescent="0.25">
      <c r="B136" s="140" t="s">
        <v>155</v>
      </c>
      <c r="C136" s="42">
        <f>L126+L127+L128</f>
        <v>35</v>
      </c>
      <c r="D136" s="37">
        <f>C136/$L$129</f>
        <v>0.2348993288590604</v>
      </c>
      <c r="E136" s="37"/>
      <c r="F136" s="42">
        <v>15</v>
      </c>
      <c r="G136" s="227">
        <f>F136/$F$138</f>
        <v>0.12396694214876033</v>
      </c>
      <c r="H136" s="227"/>
      <c r="I136" s="17"/>
      <c r="J136" s="17"/>
      <c r="K136" s="140" t="s">
        <v>156</v>
      </c>
      <c r="L136" s="42"/>
      <c r="M136" s="147">
        <v>10</v>
      </c>
      <c r="N136" s="37"/>
      <c r="O136" s="34">
        <f t="shared" si="7"/>
        <v>6.7114093959731544E-2</v>
      </c>
      <c r="P136" s="148"/>
      <c r="Q136" s="148"/>
      <c r="R136" s="17"/>
      <c r="S136" s="17"/>
    </row>
    <row r="137" spans="2:19" ht="15.75" thickBot="1" x14ac:dyDescent="0.3">
      <c r="B137" s="140" t="s">
        <v>61</v>
      </c>
      <c r="C137" s="42">
        <f>L125</f>
        <v>7</v>
      </c>
      <c r="D137" s="37">
        <f>C137/$L$129</f>
        <v>4.6979865771812082E-2</v>
      </c>
      <c r="E137" s="37"/>
      <c r="F137" s="42">
        <v>7</v>
      </c>
      <c r="G137" s="227">
        <f>F137/$F$138</f>
        <v>5.7851239669421489E-2</v>
      </c>
      <c r="H137" s="227"/>
      <c r="I137" s="17"/>
      <c r="J137" s="17"/>
      <c r="K137" s="140" t="s">
        <v>157</v>
      </c>
      <c r="L137" s="42"/>
      <c r="M137" s="147">
        <v>1</v>
      </c>
      <c r="N137" s="37"/>
      <c r="O137" s="34">
        <f t="shared" si="7"/>
        <v>6.7114093959731542E-3</v>
      </c>
      <c r="P137" s="148"/>
      <c r="Q137" s="148"/>
      <c r="R137" s="17"/>
      <c r="S137" s="17"/>
    </row>
    <row r="138" spans="2:19" x14ac:dyDescent="0.25">
      <c r="B138" s="12" t="s">
        <v>0</v>
      </c>
      <c r="C138" s="27">
        <f>SUM(C135:C137)</f>
        <v>149</v>
      </c>
      <c r="D138" s="38">
        <f>SUM(D135:D137)</f>
        <v>1</v>
      </c>
      <c r="E138" s="38"/>
      <c r="F138" s="27">
        <f>SUM(F135:F137)</f>
        <v>121</v>
      </c>
      <c r="G138" s="27"/>
      <c r="H138" s="28">
        <f>SUM(G135:H137)</f>
        <v>1</v>
      </c>
      <c r="I138" s="17"/>
      <c r="J138" s="17"/>
      <c r="K138" s="140" t="s">
        <v>158</v>
      </c>
      <c r="L138" s="42"/>
      <c r="M138" s="147">
        <v>5</v>
      </c>
      <c r="N138" s="37"/>
      <c r="O138" s="34">
        <f t="shared" si="7"/>
        <v>3.3557046979865772E-2</v>
      </c>
      <c r="P138" s="148"/>
      <c r="Q138" s="148"/>
      <c r="R138" s="17"/>
      <c r="S138" s="17"/>
    </row>
    <row r="139" spans="2:19" ht="15.75" thickBot="1" x14ac:dyDescent="0.3">
      <c r="B139" s="88" t="s">
        <v>74</v>
      </c>
      <c r="I139" s="17"/>
      <c r="J139" s="17"/>
      <c r="K139" s="140" t="s">
        <v>5</v>
      </c>
      <c r="L139" s="32"/>
      <c r="M139" s="149">
        <v>13</v>
      </c>
      <c r="N139" s="141"/>
      <c r="O139" s="34">
        <f t="shared" si="7"/>
        <v>8.7248322147651006E-2</v>
      </c>
      <c r="P139" s="148"/>
      <c r="Q139" s="148"/>
      <c r="R139" s="17"/>
      <c r="S139" s="17"/>
    </row>
    <row r="140" spans="2:19" x14ac:dyDescent="0.25">
      <c r="C140" s="17"/>
      <c r="D140" s="17"/>
      <c r="E140" s="17"/>
      <c r="F140" s="21"/>
      <c r="G140" s="21"/>
      <c r="H140" s="21"/>
      <c r="I140" s="17"/>
      <c r="J140" s="17"/>
      <c r="K140" s="228" t="s">
        <v>0</v>
      </c>
      <c r="L140" s="228"/>
      <c r="M140" s="150">
        <f>SUM(M134:M139)</f>
        <v>149</v>
      </c>
      <c r="N140" s="38"/>
      <c r="O140" s="28">
        <f>SUM(O134:O139)</f>
        <v>0.99999999999999989</v>
      </c>
      <c r="P140" s="6"/>
      <c r="Q140" s="6"/>
      <c r="R140" s="17"/>
      <c r="S140" s="17"/>
    </row>
    <row r="141" spans="2:19" x14ac:dyDescent="0.25">
      <c r="B141" s="17"/>
      <c r="C141" s="17"/>
      <c r="D141" s="17"/>
      <c r="E141" s="17"/>
      <c r="F141" s="21"/>
      <c r="G141" s="21"/>
      <c r="H141" s="21"/>
      <c r="I141" s="17"/>
      <c r="J141" s="17"/>
      <c r="K141" s="98"/>
      <c r="L141" s="17"/>
      <c r="M141" s="17"/>
      <c r="N141" s="17"/>
      <c r="O141" s="21"/>
      <c r="P141" s="21"/>
      <c r="Q141" s="21"/>
      <c r="R141" s="17"/>
      <c r="S141" s="17"/>
    </row>
    <row r="142" spans="2:19" x14ac:dyDescent="0.25">
      <c r="B142" s="1" t="s">
        <v>159</v>
      </c>
      <c r="C142" s="89"/>
      <c r="D142" s="89"/>
      <c r="E142" s="89"/>
      <c r="F142" s="90"/>
      <c r="G142" s="90"/>
      <c r="H142" s="90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</row>
    <row r="143" spans="2:19" x14ac:dyDescent="0.25">
      <c r="B143" s="229" t="s">
        <v>160</v>
      </c>
      <c r="C143" s="229"/>
      <c r="D143" s="229"/>
      <c r="E143" s="86"/>
      <c r="F143" s="86"/>
      <c r="G143" s="21"/>
      <c r="H143" s="21"/>
      <c r="I143" s="17"/>
      <c r="J143" s="17"/>
      <c r="K143" s="229" t="s">
        <v>161</v>
      </c>
      <c r="L143" s="229"/>
      <c r="M143" s="229"/>
      <c r="N143" s="86"/>
      <c r="O143" s="86"/>
      <c r="P143" s="17"/>
      <c r="Q143" s="17"/>
      <c r="R143" s="17"/>
      <c r="S143" s="17"/>
    </row>
    <row r="144" spans="2:19" x14ac:dyDescent="0.25">
      <c r="B144" s="229"/>
      <c r="C144" s="229"/>
      <c r="D144" s="229"/>
      <c r="E144" s="86"/>
      <c r="F144" s="86"/>
      <c r="G144" s="21"/>
      <c r="H144" s="21"/>
      <c r="I144" s="17"/>
      <c r="J144" s="17"/>
      <c r="K144" s="229"/>
      <c r="L144" s="229"/>
      <c r="M144" s="229"/>
      <c r="N144" s="86"/>
      <c r="O144" s="86"/>
      <c r="P144" s="17"/>
      <c r="Q144" s="17"/>
      <c r="R144" s="17"/>
      <c r="S144" s="17"/>
    </row>
    <row r="145" spans="2:19" x14ac:dyDescent="0.25">
      <c r="B145" s="20" t="s">
        <v>23</v>
      </c>
      <c r="C145" s="19" t="s">
        <v>30</v>
      </c>
      <c r="D145" s="19" t="s">
        <v>1</v>
      </c>
      <c r="E145" s="17"/>
      <c r="F145" s="21"/>
      <c r="G145" s="21"/>
      <c r="H145" s="21"/>
      <c r="I145" s="17"/>
      <c r="J145" s="17"/>
      <c r="K145" s="20" t="s">
        <v>162</v>
      </c>
      <c r="L145" s="19" t="s">
        <v>30</v>
      </c>
      <c r="M145" s="19" t="s">
        <v>1</v>
      </c>
      <c r="N145" s="17"/>
      <c r="O145" s="21"/>
      <c r="P145" s="17"/>
      <c r="Q145" s="17"/>
      <c r="R145" s="17"/>
      <c r="S145" s="17"/>
    </row>
    <row r="146" spans="2:19" x14ac:dyDescent="0.25">
      <c r="B146" s="48" t="s">
        <v>163</v>
      </c>
      <c r="C146" s="61">
        <v>2</v>
      </c>
      <c r="D146" s="151">
        <f>C146/$C$151</f>
        <v>1.3422818791946308E-2</v>
      </c>
      <c r="E146" s="17"/>
      <c r="F146" s="21"/>
      <c r="G146" s="21"/>
      <c r="H146" s="21"/>
      <c r="I146" s="17"/>
      <c r="J146" s="17"/>
      <c r="K146" s="48" t="s">
        <v>19</v>
      </c>
      <c r="L146" s="61">
        <v>24</v>
      </c>
      <c r="M146" s="152">
        <f>L146/$C$100</f>
        <v>0.16107382550335569</v>
      </c>
      <c r="N146" s="17"/>
      <c r="O146" s="21"/>
      <c r="P146" s="17"/>
      <c r="Q146" s="17"/>
      <c r="R146" s="17"/>
      <c r="S146" s="17"/>
    </row>
    <row r="147" spans="2:19" x14ac:dyDescent="0.25">
      <c r="B147" s="48" t="s">
        <v>164</v>
      </c>
      <c r="C147" s="61">
        <v>45</v>
      </c>
      <c r="D147" s="151">
        <f>C147/$C$151</f>
        <v>0.30201342281879195</v>
      </c>
      <c r="E147" s="17"/>
      <c r="F147" s="21"/>
      <c r="G147" s="21"/>
      <c r="H147" s="21"/>
      <c r="I147" s="17"/>
      <c r="J147" s="17"/>
      <c r="K147" s="48" t="s">
        <v>20</v>
      </c>
      <c r="L147" s="61">
        <v>64</v>
      </c>
      <c r="M147" s="152">
        <f>L147/$C$100</f>
        <v>0.42953020134228187</v>
      </c>
      <c r="N147" s="17"/>
      <c r="O147" s="21"/>
      <c r="P147" s="17"/>
      <c r="Q147" s="17"/>
      <c r="R147" s="17"/>
      <c r="S147" s="17"/>
    </row>
    <row r="148" spans="2:19" ht="15.75" thickBot="1" x14ac:dyDescent="0.3">
      <c r="B148" s="48" t="s">
        <v>165</v>
      </c>
      <c r="C148" s="61">
        <v>78</v>
      </c>
      <c r="D148" s="151">
        <f>C148/$C$151</f>
        <v>0.52348993288590606</v>
      </c>
      <c r="E148" s="17"/>
      <c r="F148" s="21"/>
      <c r="G148" s="21"/>
      <c r="H148" s="153" t="s">
        <v>166</v>
      </c>
      <c r="I148" s="17"/>
      <c r="J148" s="17"/>
      <c r="K148" s="48" t="s">
        <v>21</v>
      </c>
      <c r="L148" s="61">
        <v>61</v>
      </c>
      <c r="M148" s="152">
        <f>L148/$C$100</f>
        <v>0.40939597315436244</v>
      </c>
      <c r="N148" s="17"/>
      <c r="O148" s="21"/>
      <c r="P148" s="17"/>
      <c r="Q148" s="17"/>
      <c r="R148" s="17"/>
      <c r="S148" s="17"/>
    </row>
    <row r="149" spans="2:19" x14ac:dyDescent="0.25">
      <c r="B149" s="48" t="s">
        <v>121</v>
      </c>
      <c r="C149" s="61">
        <v>1</v>
      </c>
      <c r="D149" s="151">
        <f>C149/$C$151</f>
        <v>6.7114093959731542E-3</v>
      </c>
      <c r="E149" s="17"/>
      <c r="F149" s="21"/>
      <c r="G149" s="21"/>
      <c r="H149" s="154">
        <f>D147+D148</f>
        <v>0.82550335570469802</v>
      </c>
      <c r="I149" s="17"/>
      <c r="J149" s="17"/>
      <c r="K149" s="27" t="s">
        <v>0</v>
      </c>
      <c r="L149" s="27">
        <f>SUM(L146:L148)</f>
        <v>149</v>
      </c>
      <c r="M149" s="84">
        <f>SUM(M146:M148)</f>
        <v>1</v>
      </c>
      <c r="N149" s="17"/>
      <c r="O149" s="21"/>
      <c r="P149" s="17"/>
      <c r="Q149" s="17"/>
      <c r="R149" s="17"/>
      <c r="S149" s="17"/>
    </row>
    <row r="150" spans="2:19" ht="15.75" thickBot="1" x14ac:dyDescent="0.3">
      <c r="B150" s="48" t="s">
        <v>21</v>
      </c>
      <c r="C150" s="61">
        <v>23</v>
      </c>
      <c r="D150" s="151">
        <f>C150/$C$151</f>
        <v>0.15436241610738255</v>
      </c>
      <c r="E150" s="17"/>
      <c r="F150" s="21"/>
      <c r="G150" s="21"/>
      <c r="H150" s="21"/>
      <c r="I150" s="17"/>
      <c r="J150" s="17"/>
      <c r="K150" s="22"/>
      <c r="L150" s="21"/>
      <c r="M150" s="23"/>
      <c r="N150" s="17"/>
      <c r="O150" s="21"/>
      <c r="P150" s="17"/>
      <c r="Q150" s="17"/>
      <c r="R150" s="17"/>
      <c r="S150" s="17"/>
    </row>
    <row r="151" spans="2:19" x14ac:dyDescent="0.25">
      <c r="B151" s="27" t="s">
        <v>0</v>
      </c>
      <c r="C151" s="27">
        <f>SUM(C146:C150)</f>
        <v>149</v>
      </c>
      <c r="D151" s="28">
        <f>SUM(D146:D150)</f>
        <v>1</v>
      </c>
      <c r="E151" s="17"/>
      <c r="F151" s="21"/>
      <c r="G151" s="21"/>
      <c r="H151" s="21"/>
      <c r="I151" s="17"/>
      <c r="J151" s="17"/>
      <c r="N151" s="17"/>
      <c r="O151" s="21"/>
      <c r="P151" s="17"/>
      <c r="Q151" s="17"/>
      <c r="R151" s="17"/>
      <c r="S151" s="17"/>
    </row>
    <row r="152" spans="2:19" x14ac:dyDescent="0.25">
      <c r="C152" s="10"/>
      <c r="D152" s="10"/>
      <c r="K152" s="225" t="s">
        <v>167</v>
      </c>
      <c r="L152" s="225"/>
      <c r="M152" s="225"/>
      <c r="N152" s="225"/>
      <c r="O152" s="225"/>
    </row>
    <row r="153" spans="2:19" x14ac:dyDescent="0.25">
      <c r="K153" s="226" t="s">
        <v>168</v>
      </c>
      <c r="L153" s="226"/>
      <c r="M153" s="19" t="s">
        <v>30</v>
      </c>
      <c r="N153" s="19"/>
      <c r="O153" s="19" t="s">
        <v>1</v>
      </c>
    </row>
    <row r="154" spans="2:19" x14ac:dyDescent="0.25">
      <c r="B154" s="225" t="s">
        <v>169</v>
      </c>
      <c r="C154" s="225"/>
      <c r="D154" s="225"/>
      <c r="E154" s="225"/>
      <c r="F154" s="225"/>
      <c r="K154" s="222" t="s">
        <v>170</v>
      </c>
      <c r="L154" s="222"/>
      <c r="M154" s="61">
        <v>63</v>
      </c>
      <c r="N154" s="151"/>
      <c r="O154" s="151">
        <f>M154/$M$161</f>
        <v>0.42281879194630873</v>
      </c>
    </row>
    <row r="155" spans="2:19" x14ac:dyDescent="0.25">
      <c r="B155" s="226" t="s">
        <v>171</v>
      </c>
      <c r="C155" s="226"/>
      <c r="D155" s="19" t="s">
        <v>30</v>
      </c>
      <c r="E155" s="226" t="s">
        <v>1</v>
      </c>
      <c r="F155" s="226"/>
      <c r="K155" s="222" t="s">
        <v>172</v>
      </c>
      <c r="L155" s="222"/>
      <c r="M155" s="61">
        <v>8</v>
      </c>
      <c r="N155" s="151"/>
      <c r="O155" s="151">
        <f t="shared" ref="O155:O160" si="8">M155/$M$161</f>
        <v>5.3691275167785234E-2</v>
      </c>
    </row>
    <row r="156" spans="2:19" x14ac:dyDescent="0.25">
      <c r="B156" s="222" t="s">
        <v>173</v>
      </c>
      <c r="C156" s="222"/>
      <c r="D156" s="155">
        <v>121</v>
      </c>
      <c r="E156" s="224">
        <f>D156/$D$158</f>
        <v>0.81208053691275173</v>
      </c>
      <c r="F156" s="224"/>
      <c r="K156" s="222" t="s">
        <v>174</v>
      </c>
      <c r="L156" s="222"/>
      <c r="M156" s="61">
        <v>5</v>
      </c>
      <c r="N156" s="151"/>
      <c r="O156" s="151">
        <f>M156/$M$161</f>
        <v>3.3557046979865772E-2</v>
      </c>
    </row>
    <row r="157" spans="2:19" ht="15.75" thickBot="1" x14ac:dyDescent="0.3">
      <c r="B157" s="222" t="s">
        <v>175</v>
      </c>
      <c r="C157" s="222"/>
      <c r="D157" s="155">
        <v>28</v>
      </c>
      <c r="E157" s="224">
        <f>D157/$D$158</f>
        <v>0.18791946308724833</v>
      </c>
      <c r="F157" s="224"/>
      <c r="K157" s="222" t="s">
        <v>176</v>
      </c>
      <c r="L157" s="222"/>
      <c r="M157" s="61">
        <v>28</v>
      </c>
      <c r="N157" s="151"/>
      <c r="O157" s="151">
        <f t="shared" si="8"/>
        <v>0.18791946308724833</v>
      </c>
    </row>
    <row r="158" spans="2:19" x14ac:dyDescent="0.25">
      <c r="B158" s="220" t="s">
        <v>0</v>
      </c>
      <c r="C158" s="220"/>
      <c r="D158" s="156">
        <f>SUM(D156:D157)</f>
        <v>149</v>
      </c>
      <c r="E158" s="221">
        <f>SUM(E156:F157)</f>
        <v>1</v>
      </c>
      <c r="F158" s="221"/>
      <c r="K158" s="222" t="s">
        <v>177</v>
      </c>
      <c r="L158" s="222"/>
      <c r="M158" s="61">
        <v>12</v>
      </c>
      <c r="N158" s="151"/>
      <c r="O158" s="151">
        <f t="shared" si="8"/>
        <v>8.0536912751677847E-2</v>
      </c>
    </row>
    <row r="159" spans="2:19" x14ac:dyDescent="0.25">
      <c r="K159" s="222" t="s">
        <v>178</v>
      </c>
      <c r="L159" s="222"/>
      <c r="M159" s="61">
        <v>2</v>
      </c>
      <c r="N159" s="151"/>
      <c r="O159" s="151">
        <f t="shared" si="8"/>
        <v>1.3422818791946308E-2</v>
      </c>
    </row>
    <row r="160" spans="2:19" ht="15.75" thickBot="1" x14ac:dyDescent="0.3">
      <c r="K160" s="222" t="s">
        <v>5</v>
      </c>
      <c r="L160" s="222"/>
      <c r="M160" s="61">
        <v>31</v>
      </c>
      <c r="N160" s="151"/>
      <c r="O160" s="151">
        <f t="shared" si="8"/>
        <v>0.20805369127516779</v>
      </c>
    </row>
    <row r="161" spans="2:15" x14ac:dyDescent="0.25">
      <c r="B161" s="223" t="s">
        <v>179</v>
      </c>
      <c r="C161" s="223"/>
      <c r="D161" s="223"/>
      <c r="E161" s="223"/>
      <c r="F161" s="223"/>
      <c r="G161" s="223"/>
      <c r="H161" s="223"/>
      <c r="I161" s="157"/>
      <c r="K161" s="220" t="s">
        <v>0</v>
      </c>
      <c r="L161" s="220"/>
      <c r="M161" s="156">
        <f>SUM(M154:M160)</f>
        <v>149</v>
      </c>
      <c r="N161" s="28"/>
      <c r="O161" s="28">
        <f>SUM(O154:O160)</f>
        <v>0.99999999999999989</v>
      </c>
    </row>
    <row r="162" spans="2:15" ht="22.5" customHeight="1" x14ac:dyDescent="0.25">
      <c r="B162" s="223"/>
      <c r="C162" s="223"/>
      <c r="D162" s="223"/>
      <c r="E162" s="223"/>
      <c r="F162" s="223"/>
      <c r="G162" s="223"/>
      <c r="H162" s="223"/>
      <c r="I162" s="157"/>
    </row>
    <row r="163" spans="2:15" x14ac:dyDescent="0.25">
      <c r="B163" s="219" t="s">
        <v>180</v>
      </c>
      <c r="C163" s="219"/>
      <c r="D163" s="219"/>
      <c r="E163" s="219"/>
      <c r="F163" s="219"/>
      <c r="G163" s="219"/>
      <c r="H163" s="219"/>
    </row>
    <row r="164" spans="2:15" ht="67.5" customHeight="1" x14ac:dyDescent="0.25"/>
    <row r="165" spans="2:15" x14ac:dyDescent="0.25">
      <c r="B165" s="158" t="s">
        <v>181</v>
      </c>
      <c r="K165" s="158"/>
    </row>
    <row r="166" spans="2:15" x14ac:dyDescent="0.25">
      <c r="B166" s="158" t="s">
        <v>182</v>
      </c>
      <c r="K166" s="158"/>
    </row>
  </sheetData>
  <mergeCells count="88">
    <mergeCell ref="B56:H57"/>
    <mergeCell ref="B5:S6"/>
    <mergeCell ref="B8:S8"/>
    <mergeCell ref="B10:S11"/>
    <mergeCell ref="I15:M16"/>
    <mergeCell ref="I32:K33"/>
    <mergeCell ref="B45:G47"/>
    <mergeCell ref="I46:K47"/>
    <mergeCell ref="K61:L62"/>
    <mergeCell ref="M61:O61"/>
    <mergeCell ref="L48:P48"/>
    <mergeCell ref="K50:Q50"/>
    <mergeCell ref="K51:K52"/>
    <mergeCell ref="L51:M51"/>
    <mergeCell ref="O51:Q51"/>
    <mergeCell ref="B58:C59"/>
    <mergeCell ref="D58:D59"/>
    <mergeCell ref="F58:F59"/>
    <mergeCell ref="H58:H59"/>
    <mergeCell ref="K60:O60"/>
    <mergeCell ref="K74:O74"/>
    <mergeCell ref="K75:L76"/>
    <mergeCell ref="M75:O75"/>
    <mergeCell ref="M76:N76"/>
    <mergeCell ref="B90:D91"/>
    <mergeCell ref="M90:R91"/>
    <mergeCell ref="O92:P92"/>
    <mergeCell ref="Q92:R92"/>
    <mergeCell ref="O93:P93"/>
    <mergeCell ref="Q93:R93"/>
    <mergeCell ref="O94:P94"/>
    <mergeCell ref="Q94:R94"/>
    <mergeCell ref="O95:P95"/>
    <mergeCell ref="Q95:R95"/>
    <mergeCell ref="O96:P96"/>
    <mergeCell ref="Q96:R96"/>
    <mergeCell ref="O99:P99"/>
    <mergeCell ref="Q99:R99"/>
    <mergeCell ref="B105:D105"/>
    <mergeCell ref="G105:H105"/>
    <mergeCell ref="I105:K105"/>
    <mergeCell ref="O100:P100"/>
    <mergeCell ref="Q100:R100"/>
    <mergeCell ref="O101:P101"/>
    <mergeCell ref="Q101:R101"/>
    <mergeCell ref="O102:P102"/>
    <mergeCell ref="Q102:R102"/>
    <mergeCell ref="O103:P103"/>
    <mergeCell ref="Q103:R103"/>
    <mergeCell ref="B104:H104"/>
    <mergeCell ref="O104:P104"/>
    <mergeCell ref="Q104:R104"/>
    <mergeCell ref="K120:M121"/>
    <mergeCell ref="B129:D129"/>
    <mergeCell ref="B131:H132"/>
    <mergeCell ref="K131:O132"/>
    <mergeCell ref="B133:B134"/>
    <mergeCell ref="C133:D133"/>
    <mergeCell ref="F133:H133"/>
    <mergeCell ref="K133:L133"/>
    <mergeCell ref="G134:H134"/>
    <mergeCell ref="G135:H135"/>
    <mergeCell ref="G136:H136"/>
    <mergeCell ref="G137:H137"/>
    <mergeCell ref="K140:L140"/>
    <mergeCell ref="B143:D144"/>
    <mergeCell ref="K143:M144"/>
    <mergeCell ref="K152:O152"/>
    <mergeCell ref="K153:L153"/>
    <mergeCell ref="B154:F154"/>
    <mergeCell ref="K154:L154"/>
    <mergeCell ref="B155:C155"/>
    <mergeCell ref="E155:F155"/>
    <mergeCell ref="K155:L155"/>
    <mergeCell ref="B156:C156"/>
    <mergeCell ref="E156:F156"/>
    <mergeCell ref="K156:L156"/>
    <mergeCell ref="B157:C157"/>
    <mergeCell ref="E157:F157"/>
    <mergeCell ref="K157:L157"/>
    <mergeCell ref="B163:H163"/>
    <mergeCell ref="B158:C158"/>
    <mergeCell ref="E158:F158"/>
    <mergeCell ref="K158:L158"/>
    <mergeCell ref="K159:L159"/>
    <mergeCell ref="K160:L160"/>
    <mergeCell ref="B161:H162"/>
    <mergeCell ref="K161:L16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64" orientation="portrait" r:id="rId1"/>
  <rowBreaks count="1" manualBreakCount="1">
    <brk id="87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T142"/>
  <sheetViews>
    <sheetView showGridLines="0" view="pageBreakPreview" topLeftCell="A13" zoomScaleNormal="100" zoomScaleSheetLayoutView="100" workbookViewId="0">
      <selection activeCell="L1269" sqref="L1269"/>
    </sheetView>
  </sheetViews>
  <sheetFormatPr baseColWidth="10" defaultColWidth="11.42578125" defaultRowHeight="15" x14ac:dyDescent="0.25"/>
  <cols>
    <col min="1" max="1" width="0.5703125" style="82" customWidth="1"/>
    <col min="2" max="2" width="14.140625" style="82" customWidth="1"/>
    <col min="3" max="3" width="11.7109375" style="82" customWidth="1"/>
    <col min="4" max="4" width="11.42578125" style="82"/>
    <col min="5" max="5" width="1.140625" style="82" customWidth="1"/>
    <col min="6" max="6" width="9.5703125" style="168" customWidth="1"/>
    <col min="7" max="7" width="1.7109375" style="168" customWidth="1"/>
    <col min="8" max="8" width="7.140625" style="168" customWidth="1"/>
    <col min="9" max="9" width="9.5703125" style="82" customWidth="1"/>
    <col min="10" max="10" width="2.85546875" style="82" customWidth="1"/>
    <col min="11" max="11" width="16.140625" style="82" customWidth="1"/>
    <col min="12" max="12" width="11.7109375" style="82" customWidth="1"/>
    <col min="13" max="13" width="15.42578125" style="82" customWidth="1"/>
    <col min="14" max="14" width="1.140625" style="82" customWidth="1"/>
    <col min="15" max="15" width="10.42578125" style="82" customWidth="1"/>
    <col min="16" max="16" width="1.5703125" style="82" customWidth="1"/>
    <col min="17" max="17" width="7.7109375" style="82" customWidth="1"/>
    <col min="18" max="18" width="7" style="82" customWidth="1"/>
    <col min="19" max="19" width="2.85546875" style="82" customWidth="1"/>
    <col min="20" max="20" width="0.5703125" style="82" customWidth="1"/>
    <col min="21" max="16384" width="11.42578125" style="82"/>
  </cols>
  <sheetData>
    <row r="1" spans="2:20" ht="12.75" customHeight="1" x14ac:dyDescent="0.25"/>
    <row r="3" spans="2:20" ht="13.5" customHeight="1" x14ac:dyDescent="0.25"/>
    <row r="4" spans="2:20" ht="5.25" customHeight="1" x14ac:dyDescent="0.25"/>
    <row r="5" spans="2:20" ht="21" customHeight="1" x14ac:dyDescent="0.25">
      <c r="B5" s="246" t="s">
        <v>183</v>
      </c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</row>
    <row r="6" spans="2:20" ht="21" customHeight="1" x14ac:dyDescent="0.25"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</row>
    <row r="7" spans="2:20" ht="6" customHeight="1" x14ac:dyDescent="0.25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2:20" ht="16.5" customHeight="1" x14ac:dyDescent="0.25">
      <c r="B8" s="265" t="s">
        <v>6</v>
      </c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</row>
    <row r="9" spans="2:20" ht="6.75" customHeight="1" x14ac:dyDescent="0.25"/>
    <row r="10" spans="2:20" x14ac:dyDescent="0.25">
      <c r="B10" s="266" t="s">
        <v>184</v>
      </c>
      <c r="C10" s="266"/>
      <c r="D10" s="266"/>
      <c r="E10" s="266"/>
      <c r="F10" s="266"/>
      <c r="G10" s="266"/>
      <c r="H10" s="266"/>
      <c r="I10" s="266"/>
      <c r="J10" s="266"/>
      <c r="K10" s="266"/>
      <c r="L10" s="266"/>
      <c r="M10" s="266"/>
      <c r="N10" s="266"/>
      <c r="O10" s="266"/>
      <c r="P10" s="266"/>
      <c r="Q10" s="266"/>
      <c r="R10" s="266"/>
      <c r="S10" s="266"/>
    </row>
    <row r="11" spans="2:20" ht="30.75" customHeight="1" x14ac:dyDescent="0.25"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6"/>
      <c r="Q11" s="266"/>
      <c r="R11" s="266"/>
      <c r="S11" s="266"/>
    </row>
    <row r="12" spans="2:20" ht="8.25" customHeight="1" x14ac:dyDescent="0.25"/>
    <row r="13" spans="2:20" s="169" customFormat="1" ht="17.25" customHeight="1" x14ac:dyDescent="0.25">
      <c r="B13" s="267" t="s">
        <v>185</v>
      </c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</row>
    <row r="14" spans="2:20" ht="3" customHeight="1" x14ac:dyDescent="0.25"/>
    <row r="15" spans="2:20" ht="15" customHeight="1" x14ac:dyDescent="0.25">
      <c r="C15" s="41"/>
      <c r="D15" s="41"/>
      <c r="E15" s="41"/>
      <c r="F15" s="61"/>
      <c r="G15" s="61"/>
      <c r="H15" s="61"/>
      <c r="I15" s="225" t="s">
        <v>186</v>
      </c>
      <c r="J15" s="225"/>
      <c r="K15" s="225"/>
      <c r="L15" s="225"/>
      <c r="M15" s="225"/>
      <c r="N15" s="161"/>
      <c r="O15" s="170"/>
      <c r="P15" s="237"/>
      <c r="Q15" s="237"/>
      <c r="R15" s="237"/>
      <c r="S15" s="237"/>
      <c r="T15" s="171"/>
    </row>
    <row r="16" spans="2:20" x14ac:dyDescent="0.2">
      <c r="B16" s="40" t="s">
        <v>187</v>
      </c>
      <c r="C16" s="41"/>
      <c r="D16" s="41"/>
      <c r="E16" s="41"/>
      <c r="F16" s="61"/>
      <c r="G16" s="61"/>
      <c r="H16" s="61"/>
      <c r="I16" s="225"/>
      <c r="J16" s="225"/>
      <c r="K16" s="225"/>
      <c r="L16" s="225"/>
      <c r="M16" s="225"/>
      <c r="N16" s="161"/>
      <c r="O16" s="170"/>
      <c r="P16" s="237"/>
      <c r="Q16" s="237"/>
      <c r="R16" s="237"/>
      <c r="S16" s="237"/>
      <c r="T16" s="171"/>
    </row>
    <row r="17" spans="2:20" x14ac:dyDescent="0.25">
      <c r="B17" s="172" t="s">
        <v>6</v>
      </c>
      <c r="C17" s="41"/>
      <c r="D17" s="41"/>
      <c r="E17" s="41"/>
      <c r="F17" s="61"/>
      <c r="G17" s="61"/>
      <c r="H17" s="61"/>
      <c r="I17" s="163" t="s">
        <v>70</v>
      </c>
      <c r="J17" s="163"/>
      <c r="K17" s="163">
        <v>2018</v>
      </c>
      <c r="L17" s="163">
        <v>2017</v>
      </c>
      <c r="M17" s="163" t="s">
        <v>28</v>
      </c>
      <c r="N17" s="161"/>
      <c r="O17" s="29"/>
      <c r="P17" s="24"/>
      <c r="Q17" s="24"/>
      <c r="R17" s="24"/>
      <c r="S17" s="18"/>
      <c r="T17" s="171"/>
    </row>
    <row r="18" spans="2:20" ht="15" customHeight="1" x14ac:dyDescent="0.25">
      <c r="C18" s="41"/>
      <c r="D18" s="41"/>
      <c r="E18" s="41"/>
      <c r="F18" s="61"/>
      <c r="G18" s="61"/>
      <c r="H18" s="61"/>
      <c r="I18" s="53" t="s">
        <v>7</v>
      </c>
      <c r="J18" s="11"/>
      <c r="K18" s="11">
        <v>44</v>
      </c>
      <c r="L18" s="11">
        <v>21</v>
      </c>
      <c r="M18" s="54">
        <f t="shared" ref="M18:M25" si="0">K18/L18-1</f>
        <v>1.0952380952380953</v>
      </c>
      <c r="N18" s="29"/>
      <c r="O18" s="47"/>
      <c r="P18" s="47"/>
      <c r="Q18" s="166"/>
      <c r="R18" s="166"/>
      <c r="S18" s="24"/>
      <c r="T18" s="171"/>
    </row>
    <row r="19" spans="2:20" ht="15" customHeight="1" x14ac:dyDescent="0.25">
      <c r="B19" s="41"/>
      <c r="C19" s="41"/>
      <c r="D19" s="41"/>
      <c r="E19" s="41"/>
      <c r="F19" s="61"/>
      <c r="G19" s="61"/>
      <c r="H19" s="61"/>
      <c r="I19" s="53" t="s">
        <v>8</v>
      </c>
      <c r="J19" s="11"/>
      <c r="K19" s="11">
        <v>22</v>
      </c>
      <c r="L19" s="11">
        <v>13</v>
      </c>
      <c r="M19" s="54">
        <f t="shared" si="0"/>
        <v>0.69230769230769229</v>
      </c>
      <c r="N19" s="29"/>
      <c r="O19" s="47"/>
      <c r="P19" s="47"/>
      <c r="Q19" s="166"/>
      <c r="R19" s="166"/>
      <c r="S19" s="24"/>
      <c r="T19" s="171"/>
    </row>
    <row r="20" spans="2:20" ht="15" customHeight="1" x14ac:dyDescent="0.25">
      <c r="B20" s="41"/>
      <c r="C20" s="41"/>
      <c r="D20" s="41"/>
      <c r="E20" s="41"/>
      <c r="F20" s="61"/>
      <c r="G20" s="61"/>
      <c r="H20" s="61"/>
      <c r="I20" s="53" t="s">
        <v>9</v>
      </c>
      <c r="J20" s="11"/>
      <c r="K20" s="11">
        <v>16</v>
      </c>
      <c r="L20" s="11">
        <v>19</v>
      </c>
      <c r="M20" s="54">
        <f t="shared" si="0"/>
        <v>-0.15789473684210531</v>
      </c>
      <c r="N20" s="29"/>
      <c r="O20" s="47"/>
      <c r="P20" s="47"/>
      <c r="Q20" s="166"/>
      <c r="R20" s="166"/>
      <c r="S20" s="24"/>
      <c r="T20" s="171"/>
    </row>
    <row r="21" spans="2:20" ht="15" customHeight="1" x14ac:dyDescent="0.25">
      <c r="B21" s="41"/>
      <c r="C21" s="41"/>
      <c r="D21" s="41"/>
      <c r="E21" s="41"/>
      <c r="F21" s="61"/>
      <c r="G21" s="61"/>
      <c r="H21" s="61"/>
      <c r="I21" s="53" t="s">
        <v>10</v>
      </c>
      <c r="J21" s="11"/>
      <c r="K21" s="11">
        <v>21</v>
      </c>
      <c r="L21" s="11">
        <v>21</v>
      </c>
      <c r="M21" s="54">
        <f t="shared" si="0"/>
        <v>0</v>
      </c>
      <c r="N21" s="29"/>
      <c r="O21" s="47"/>
      <c r="P21" s="47"/>
      <c r="Q21" s="166"/>
      <c r="R21" s="166"/>
      <c r="S21" s="24"/>
      <c r="T21" s="171"/>
    </row>
    <row r="22" spans="2:20" ht="15" customHeight="1" x14ac:dyDescent="0.25">
      <c r="B22" s="41"/>
      <c r="C22" s="41"/>
      <c r="D22" s="41"/>
      <c r="E22" s="41"/>
      <c r="F22" s="61"/>
      <c r="G22" s="61"/>
      <c r="H22" s="61"/>
      <c r="I22" s="53" t="s">
        <v>11</v>
      </c>
      <c r="J22" s="11"/>
      <c r="K22" s="11">
        <v>31</v>
      </c>
      <c r="L22" s="11">
        <v>22</v>
      </c>
      <c r="M22" s="54">
        <f t="shared" si="0"/>
        <v>0.40909090909090917</v>
      </c>
      <c r="N22" s="29"/>
      <c r="O22" s="47"/>
      <c r="P22" s="47"/>
      <c r="Q22" s="166"/>
      <c r="R22" s="166"/>
      <c r="S22" s="24"/>
      <c r="T22" s="171"/>
    </row>
    <row r="23" spans="2:20" ht="15" customHeight="1" x14ac:dyDescent="0.25">
      <c r="B23" s="41"/>
      <c r="C23" s="41"/>
      <c r="D23" s="41"/>
      <c r="E23" s="41"/>
      <c r="F23" s="61"/>
      <c r="G23" s="61"/>
      <c r="H23" s="61"/>
      <c r="I23" s="53" t="s">
        <v>12</v>
      </c>
      <c r="J23" s="11"/>
      <c r="K23" s="11">
        <v>29</v>
      </c>
      <c r="L23" s="11">
        <v>19</v>
      </c>
      <c r="M23" s="54">
        <f t="shared" si="0"/>
        <v>0.52631578947368429</v>
      </c>
      <c r="N23" s="29"/>
      <c r="O23" s="47"/>
      <c r="P23" s="47"/>
      <c r="Q23" s="166"/>
      <c r="R23" s="166"/>
      <c r="S23" s="24"/>
      <c r="T23" s="171"/>
    </row>
    <row r="24" spans="2:20" ht="15" customHeight="1" x14ac:dyDescent="0.25">
      <c r="B24" s="41"/>
      <c r="C24" s="41"/>
      <c r="D24" s="41"/>
      <c r="E24" s="41"/>
      <c r="F24" s="61"/>
      <c r="G24" s="61"/>
      <c r="H24" s="61"/>
      <c r="I24" s="53" t="s">
        <v>13</v>
      </c>
      <c r="J24" s="11"/>
      <c r="K24" s="11">
        <v>21</v>
      </c>
      <c r="L24" s="11">
        <v>23</v>
      </c>
      <c r="M24" s="54">
        <f t="shared" si="0"/>
        <v>-8.6956521739130488E-2</v>
      </c>
      <c r="N24" s="29"/>
      <c r="O24" s="47"/>
      <c r="P24" s="47"/>
      <c r="Q24" s="166"/>
      <c r="R24" s="166"/>
      <c r="S24" s="24"/>
      <c r="T24" s="171"/>
    </row>
    <row r="25" spans="2:20" ht="15" customHeight="1" x14ac:dyDescent="0.25">
      <c r="B25" s="41"/>
      <c r="C25" s="41"/>
      <c r="D25" s="41"/>
      <c r="E25" s="41"/>
      <c r="F25" s="61"/>
      <c r="G25" s="61"/>
      <c r="H25" s="61"/>
      <c r="I25" s="53" t="s">
        <v>14</v>
      </c>
      <c r="J25" s="11"/>
      <c r="K25" s="11">
        <v>24</v>
      </c>
      <c r="L25" s="11">
        <v>17</v>
      </c>
      <c r="M25" s="54">
        <f t="shared" si="0"/>
        <v>0.41176470588235303</v>
      </c>
      <c r="N25" s="29"/>
      <c r="O25" s="47"/>
      <c r="P25" s="47"/>
      <c r="Q25" s="166"/>
      <c r="R25" s="166"/>
      <c r="S25" s="24"/>
      <c r="T25" s="171"/>
    </row>
    <row r="26" spans="2:20" ht="15" customHeight="1" x14ac:dyDescent="0.25">
      <c r="B26" s="41"/>
      <c r="C26" s="41"/>
      <c r="D26" s="41"/>
      <c r="E26" s="41"/>
      <c r="F26" s="61"/>
      <c r="G26" s="61"/>
      <c r="H26" s="61"/>
      <c r="I26" s="53" t="s">
        <v>15</v>
      </c>
      <c r="J26" s="11"/>
      <c r="K26" s="11">
        <v>11</v>
      </c>
      <c r="L26" s="11">
        <v>20</v>
      </c>
      <c r="M26" s="54">
        <f>K26/L26-1</f>
        <v>-0.44999999999999996</v>
      </c>
      <c r="N26" s="29"/>
      <c r="O26" s="47"/>
      <c r="P26" s="47"/>
      <c r="Q26" s="166"/>
      <c r="R26" s="166"/>
      <c r="S26" s="24"/>
      <c r="T26" s="171"/>
    </row>
    <row r="27" spans="2:20" ht="15" customHeight="1" x14ac:dyDescent="0.25">
      <c r="B27" s="41"/>
      <c r="C27" s="41"/>
      <c r="D27" s="41"/>
      <c r="E27" s="41"/>
      <c r="F27" s="61"/>
      <c r="G27" s="61"/>
      <c r="H27" s="61"/>
      <c r="I27" s="53" t="s">
        <v>16</v>
      </c>
      <c r="J27" s="11"/>
      <c r="K27" s="11">
        <v>24</v>
      </c>
      <c r="L27" s="11">
        <v>29</v>
      </c>
      <c r="M27" s="54">
        <f>K27/L27-1</f>
        <v>-0.17241379310344829</v>
      </c>
      <c r="N27" s="29"/>
      <c r="O27" s="47"/>
      <c r="P27" s="47"/>
      <c r="Q27" s="166"/>
      <c r="R27" s="166"/>
      <c r="S27" s="24"/>
      <c r="T27" s="171"/>
    </row>
    <row r="28" spans="2:20" ht="15" customHeight="1" x14ac:dyDescent="0.25">
      <c r="B28" s="41"/>
      <c r="C28" s="41"/>
      <c r="D28" s="41"/>
      <c r="E28" s="41"/>
      <c r="F28" s="61"/>
      <c r="G28" s="61"/>
      <c r="H28" s="61"/>
      <c r="I28" s="53" t="s">
        <v>17</v>
      </c>
      <c r="J28" s="11"/>
      <c r="K28" s="11">
        <v>37</v>
      </c>
      <c r="L28" s="11">
        <v>23</v>
      </c>
      <c r="M28" s="54">
        <f>K28/L28-1</f>
        <v>0.60869565217391308</v>
      </c>
      <c r="N28" s="29"/>
      <c r="O28" s="47"/>
      <c r="P28" s="47"/>
      <c r="Q28" s="166"/>
      <c r="R28" s="166"/>
      <c r="S28" s="24"/>
      <c r="T28" s="171"/>
    </row>
    <row r="29" spans="2:20" ht="15" customHeight="1" thickBot="1" x14ac:dyDescent="0.3">
      <c r="B29" s="41"/>
      <c r="C29" s="41"/>
      <c r="D29" s="41"/>
      <c r="E29" s="41"/>
      <c r="F29" s="61"/>
      <c r="G29" s="61"/>
      <c r="H29" s="61"/>
      <c r="I29" s="53" t="s">
        <v>18</v>
      </c>
      <c r="J29" s="11"/>
      <c r="K29" s="11">
        <v>24</v>
      </c>
      <c r="L29" s="11">
        <v>20</v>
      </c>
      <c r="M29" s="54">
        <f>K29/L29-1</f>
        <v>0.19999999999999996</v>
      </c>
      <c r="N29" s="29"/>
      <c r="O29" s="47"/>
      <c r="P29" s="47"/>
      <c r="Q29" s="166"/>
      <c r="R29" s="166"/>
      <c r="S29" s="24"/>
      <c r="T29" s="171"/>
    </row>
    <row r="30" spans="2:20" x14ac:dyDescent="0.25">
      <c r="B30" s="41"/>
      <c r="C30" s="41"/>
      <c r="D30" s="41"/>
      <c r="E30" s="41"/>
      <c r="F30" s="61"/>
      <c r="G30" s="61"/>
      <c r="H30" s="61"/>
      <c r="I30" s="162" t="s">
        <v>0</v>
      </c>
      <c r="J30" s="162"/>
      <c r="K30" s="162">
        <f>SUM(K18:K29)</f>
        <v>304</v>
      </c>
      <c r="L30" s="162">
        <f>SUM(L18:L29)</f>
        <v>247</v>
      </c>
      <c r="M30" s="14">
        <f>K30/L30-1</f>
        <v>0.23076923076923084</v>
      </c>
      <c r="N30" s="29"/>
      <c r="O30" s="47"/>
      <c r="P30" s="47"/>
      <c r="Q30" s="11"/>
      <c r="R30" s="11"/>
      <c r="S30" s="29"/>
    </row>
    <row r="31" spans="2:20" x14ac:dyDescent="0.25">
      <c r="B31" s="41"/>
      <c r="C31" s="41"/>
      <c r="D31" s="41"/>
      <c r="E31" s="41"/>
      <c r="F31" s="61"/>
      <c r="G31" s="61"/>
      <c r="H31" s="61"/>
      <c r="N31" s="41"/>
      <c r="O31" s="41"/>
      <c r="P31" s="41"/>
      <c r="Q31" s="41"/>
      <c r="R31" s="87"/>
      <c r="S31" s="87"/>
    </row>
    <row r="32" spans="2:20" ht="26.25" customHeight="1" x14ac:dyDescent="0.25">
      <c r="B32" s="41"/>
      <c r="C32" s="41"/>
      <c r="D32" s="41"/>
      <c r="E32" s="41"/>
      <c r="F32" s="61"/>
      <c r="G32" s="61"/>
      <c r="H32" s="61"/>
      <c r="I32" s="260" t="s">
        <v>188</v>
      </c>
      <c r="J32" s="260"/>
      <c r="K32" s="260"/>
      <c r="L32" s="41"/>
      <c r="M32" s="41"/>
      <c r="N32" s="41"/>
      <c r="O32" s="41"/>
      <c r="P32" s="41"/>
      <c r="Q32" s="41"/>
      <c r="R32" s="41"/>
      <c r="S32" s="41"/>
    </row>
    <row r="33" spans="2:19" x14ac:dyDescent="0.25">
      <c r="B33" s="41"/>
      <c r="C33" s="41"/>
      <c r="D33" s="41"/>
      <c r="E33" s="41"/>
      <c r="F33" s="61"/>
      <c r="G33" s="61"/>
      <c r="H33" s="61"/>
      <c r="I33" s="163" t="s">
        <v>54</v>
      </c>
      <c r="J33" s="261" t="s">
        <v>189</v>
      </c>
      <c r="K33" s="261"/>
      <c r="L33" s="61"/>
      <c r="M33" s="61"/>
      <c r="N33" s="61"/>
      <c r="O33" s="61"/>
      <c r="P33" s="61"/>
      <c r="Q33" s="61"/>
      <c r="R33" s="61"/>
      <c r="S33" s="61"/>
    </row>
    <row r="34" spans="2:19" x14ac:dyDescent="0.25">
      <c r="B34" s="41"/>
      <c r="C34" s="41"/>
      <c r="D34" s="41"/>
      <c r="E34" s="41"/>
      <c r="F34" s="61"/>
      <c r="G34" s="61"/>
      <c r="H34" s="61"/>
      <c r="I34" s="60">
        <v>2009</v>
      </c>
      <c r="J34" s="61"/>
      <c r="K34" s="173">
        <v>64</v>
      </c>
      <c r="L34" s="61"/>
      <c r="M34" s="61"/>
      <c r="N34" s="61"/>
      <c r="O34" s="61"/>
      <c r="P34" s="61"/>
      <c r="Q34" s="61"/>
      <c r="R34" s="61"/>
      <c r="S34" s="61"/>
    </row>
    <row r="35" spans="2:19" x14ac:dyDescent="0.25">
      <c r="B35" s="41"/>
      <c r="C35" s="41"/>
      <c r="D35" s="41"/>
      <c r="E35" s="41"/>
      <c r="F35" s="61"/>
      <c r="G35" s="61"/>
      <c r="H35" s="61"/>
      <c r="I35" s="60">
        <v>2010</v>
      </c>
      <c r="J35" s="61"/>
      <c r="K35" s="173">
        <v>47</v>
      </c>
      <c r="L35" s="61"/>
      <c r="M35" s="61"/>
      <c r="N35" s="61"/>
      <c r="O35" s="61"/>
      <c r="P35" s="61"/>
      <c r="Q35" s="61"/>
      <c r="R35" s="61"/>
      <c r="S35" s="61"/>
    </row>
    <row r="36" spans="2:19" x14ac:dyDescent="0.25">
      <c r="B36" s="41"/>
      <c r="C36" s="41"/>
      <c r="D36" s="41"/>
      <c r="E36" s="41"/>
      <c r="F36" s="61"/>
      <c r="G36" s="61"/>
      <c r="H36" s="61"/>
      <c r="I36" s="60">
        <v>2011</v>
      </c>
      <c r="J36" s="61"/>
      <c r="K36" s="173">
        <v>66</v>
      </c>
      <c r="L36" s="61"/>
      <c r="M36" s="61"/>
      <c r="N36" s="61"/>
      <c r="O36" s="61"/>
      <c r="P36" s="61"/>
      <c r="Q36" s="61"/>
      <c r="R36" s="61"/>
      <c r="S36" s="61"/>
    </row>
    <row r="37" spans="2:19" x14ac:dyDescent="0.25">
      <c r="B37" s="41"/>
      <c r="C37" s="41"/>
      <c r="D37" s="41"/>
      <c r="E37" s="41"/>
      <c r="F37" s="61"/>
      <c r="G37" s="61"/>
      <c r="H37" s="61"/>
      <c r="I37" s="60">
        <v>2012</v>
      </c>
      <c r="J37" s="61"/>
      <c r="K37" s="173">
        <v>91</v>
      </c>
      <c r="L37" s="61"/>
      <c r="M37" s="61"/>
      <c r="N37" s="61"/>
      <c r="O37" s="61"/>
      <c r="P37" s="61"/>
      <c r="Q37" s="61"/>
      <c r="R37" s="61"/>
      <c r="S37" s="61"/>
    </row>
    <row r="38" spans="2:19" x14ac:dyDescent="0.25">
      <c r="B38" s="41"/>
      <c r="C38" s="41"/>
      <c r="D38" s="41"/>
      <c r="E38" s="41"/>
      <c r="F38" s="61"/>
      <c r="G38" s="61"/>
      <c r="H38" s="61"/>
      <c r="I38" s="60">
        <v>2013</v>
      </c>
      <c r="J38" s="61"/>
      <c r="K38" s="173">
        <v>151</v>
      </c>
      <c r="L38" s="41"/>
      <c r="M38" s="41"/>
      <c r="N38" s="41"/>
      <c r="O38" s="41"/>
      <c r="P38" s="41"/>
      <c r="Q38" s="41"/>
      <c r="R38" s="41"/>
      <c r="S38" s="41"/>
    </row>
    <row r="39" spans="2:19" x14ac:dyDescent="0.25">
      <c r="B39" s="41"/>
      <c r="C39" s="41"/>
      <c r="D39" s="41"/>
      <c r="E39" s="41"/>
      <c r="F39" s="61"/>
      <c r="G39" s="61"/>
      <c r="H39" s="61"/>
      <c r="I39" s="60">
        <v>2014</v>
      </c>
      <c r="J39" s="61"/>
      <c r="K39" s="173">
        <v>186</v>
      </c>
      <c r="L39" s="41"/>
      <c r="M39" s="41"/>
      <c r="N39" s="41"/>
      <c r="O39" s="41"/>
      <c r="P39" s="41"/>
      <c r="Q39" s="41"/>
      <c r="R39" s="41"/>
      <c r="S39" s="41"/>
    </row>
    <row r="40" spans="2:19" x14ac:dyDescent="0.25">
      <c r="B40" s="41"/>
      <c r="C40" s="41"/>
      <c r="D40" s="41"/>
      <c r="E40" s="41"/>
      <c r="F40" s="61"/>
      <c r="G40" s="61"/>
      <c r="H40" s="61"/>
      <c r="I40" s="60">
        <v>2015</v>
      </c>
      <c r="J40" s="61"/>
      <c r="K40" s="173">
        <v>198</v>
      </c>
      <c r="L40" s="41"/>
      <c r="M40" s="41"/>
      <c r="N40" s="41"/>
      <c r="O40" s="41"/>
      <c r="P40" s="41"/>
      <c r="Q40" s="41"/>
      <c r="R40" s="41"/>
      <c r="S40" s="41"/>
    </row>
    <row r="41" spans="2:19" x14ac:dyDescent="0.25">
      <c r="B41" s="41"/>
      <c r="C41" s="41"/>
      <c r="D41" s="41"/>
      <c r="E41" s="41"/>
      <c r="F41" s="61"/>
      <c r="G41" s="61"/>
      <c r="H41" s="61"/>
      <c r="I41" s="60">
        <v>2016</v>
      </c>
      <c r="J41" s="61"/>
      <c r="K41" s="173">
        <v>258</v>
      </c>
      <c r="L41" s="41"/>
      <c r="M41" s="41"/>
      <c r="N41" s="41"/>
      <c r="O41" s="41"/>
      <c r="P41" s="41"/>
      <c r="Q41" s="41"/>
      <c r="R41" s="41"/>
      <c r="S41" s="41"/>
    </row>
    <row r="42" spans="2:19" x14ac:dyDescent="0.25">
      <c r="B42" s="41"/>
      <c r="C42" s="41"/>
      <c r="D42" s="41"/>
      <c r="E42" s="41"/>
      <c r="F42" s="61"/>
      <c r="G42" s="61"/>
      <c r="H42" s="61"/>
      <c r="I42" s="60">
        <v>2017</v>
      </c>
      <c r="J42" s="61"/>
      <c r="K42" s="173">
        <v>247</v>
      </c>
      <c r="L42" s="41"/>
      <c r="M42" s="41"/>
      <c r="N42" s="41"/>
      <c r="O42" s="41"/>
      <c r="P42" s="41"/>
      <c r="Q42" s="41"/>
      <c r="R42" s="41"/>
      <c r="S42" s="41"/>
    </row>
    <row r="43" spans="2:19" ht="15.75" thickBot="1" x14ac:dyDescent="0.3">
      <c r="B43" s="41"/>
      <c r="C43" s="41"/>
      <c r="D43" s="41"/>
      <c r="E43" s="41"/>
      <c r="F43" s="61"/>
      <c r="G43" s="61"/>
      <c r="H43" s="61"/>
      <c r="I43" s="65">
        <v>2018</v>
      </c>
      <c r="J43" s="11"/>
      <c r="K43" s="174">
        <f>K30</f>
        <v>304</v>
      </c>
      <c r="L43" s="41"/>
      <c r="M43" s="41"/>
      <c r="N43" s="41"/>
      <c r="O43" s="41"/>
      <c r="P43" s="41"/>
      <c r="Q43" s="41"/>
      <c r="R43" s="41"/>
      <c r="S43" s="41"/>
    </row>
    <row r="44" spans="2:19" x14ac:dyDescent="0.25">
      <c r="B44" s="41"/>
      <c r="C44" s="41"/>
      <c r="D44" s="41"/>
      <c r="E44" s="41"/>
      <c r="F44" s="61"/>
      <c r="G44" s="61"/>
      <c r="H44" s="61"/>
      <c r="I44" s="162" t="s">
        <v>0</v>
      </c>
      <c r="J44" s="162"/>
      <c r="K44" s="15">
        <f>SUM(K34:K43)</f>
        <v>1612</v>
      </c>
      <c r="L44" s="41"/>
      <c r="M44" s="41"/>
      <c r="N44" s="41"/>
      <c r="O44" s="41"/>
      <c r="P44" s="41"/>
      <c r="Q44" s="41"/>
      <c r="R44" s="41"/>
      <c r="S44" s="41"/>
    </row>
    <row r="45" spans="2:19" x14ac:dyDescent="0.25">
      <c r="B45" s="41"/>
      <c r="C45" s="41"/>
      <c r="D45" s="41"/>
      <c r="E45" s="41"/>
      <c r="F45" s="61"/>
      <c r="G45" s="61"/>
      <c r="H45" s="61"/>
      <c r="I45" s="175"/>
      <c r="J45" s="176"/>
      <c r="K45" s="41"/>
      <c r="L45" s="41"/>
      <c r="M45" s="175"/>
      <c r="N45" s="41"/>
      <c r="O45" s="41"/>
      <c r="P45" s="41"/>
      <c r="Q45" s="41"/>
      <c r="R45" s="41"/>
      <c r="S45" s="41"/>
    </row>
    <row r="46" spans="2:19" ht="37.5" customHeight="1" x14ac:dyDescent="0.25">
      <c r="B46" s="225" t="s">
        <v>190</v>
      </c>
      <c r="C46" s="225"/>
      <c r="D46" s="225"/>
      <c r="E46" s="225"/>
      <c r="F46" s="225"/>
      <c r="G46" s="225"/>
      <c r="H46" s="225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</row>
    <row r="47" spans="2:19" ht="24.75" customHeight="1" x14ac:dyDescent="0.25">
      <c r="B47" s="232" t="s">
        <v>32</v>
      </c>
      <c r="C47" s="232"/>
      <c r="D47" s="75" t="s">
        <v>83</v>
      </c>
      <c r="E47" s="75"/>
      <c r="F47" s="163">
        <v>2018</v>
      </c>
      <c r="G47" s="163"/>
      <c r="H47" s="163" t="s">
        <v>0</v>
      </c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2:19" x14ac:dyDescent="0.25">
      <c r="B48" s="77" t="s">
        <v>85</v>
      </c>
      <c r="C48" s="177"/>
      <c r="D48" s="78">
        <v>369</v>
      </c>
      <c r="E48" s="177"/>
      <c r="F48" s="78">
        <v>85</v>
      </c>
      <c r="G48" s="78"/>
      <c r="H48" s="79">
        <f t="shared" ref="H48:H73" si="1">D48+F48</f>
        <v>454</v>
      </c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2:19" x14ac:dyDescent="0.25">
      <c r="B49" s="77" t="s">
        <v>26</v>
      </c>
      <c r="C49" s="177"/>
      <c r="D49" s="78">
        <v>94</v>
      </c>
      <c r="E49" s="177"/>
      <c r="F49" s="78">
        <v>22</v>
      </c>
      <c r="G49" s="78"/>
      <c r="H49" s="79">
        <f t="shared" si="1"/>
        <v>116</v>
      </c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</row>
    <row r="50" spans="2:19" x14ac:dyDescent="0.25">
      <c r="B50" s="77" t="s">
        <v>58</v>
      </c>
      <c r="C50" s="177"/>
      <c r="D50" s="78">
        <v>75</v>
      </c>
      <c r="E50" s="177"/>
      <c r="F50" s="78">
        <v>10</v>
      </c>
      <c r="G50" s="78"/>
      <c r="H50" s="79">
        <f t="shared" si="1"/>
        <v>85</v>
      </c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</row>
    <row r="51" spans="2:19" x14ac:dyDescent="0.25">
      <c r="B51" s="77" t="s">
        <v>37</v>
      </c>
      <c r="C51" s="177"/>
      <c r="D51" s="78">
        <v>64</v>
      </c>
      <c r="E51" s="177"/>
      <c r="F51" s="78">
        <v>13</v>
      </c>
      <c r="G51" s="78"/>
      <c r="H51" s="79">
        <f t="shared" si="1"/>
        <v>77</v>
      </c>
      <c r="I51" s="41"/>
      <c r="J51" s="41"/>
      <c r="L51" s="86"/>
      <c r="M51" s="86"/>
      <c r="N51" s="86"/>
      <c r="O51" s="86"/>
      <c r="P51" s="86"/>
      <c r="Q51" s="86"/>
      <c r="R51" s="41"/>
      <c r="S51" s="41"/>
    </row>
    <row r="52" spans="2:19" x14ac:dyDescent="0.25">
      <c r="B52" s="77" t="s">
        <v>44</v>
      </c>
      <c r="C52" s="177"/>
      <c r="D52" s="78">
        <v>56</v>
      </c>
      <c r="E52" s="177"/>
      <c r="F52" s="78">
        <v>17</v>
      </c>
      <c r="G52" s="78"/>
      <c r="H52" s="79">
        <f t="shared" si="1"/>
        <v>73</v>
      </c>
      <c r="I52" s="41"/>
      <c r="J52" s="41"/>
      <c r="R52" s="41"/>
      <c r="S52" s="41"/>
    </row>
    <row r="53" spans="2:19" x14ac:dyDescent="0.25">
      <c r="B53" s="77" t="s">
        <v>57</v>
      </c>
      <c r="C53" s="177"/>
      <c r="D53" s="78">
        <v>56</v>
      </c>
      <c r="E53" s="177"/>
      <c r="F53" s="78">
        <v>13</v>
      </c>
      <c r="G53" s="78"/>
      <c r="H53" s="79">
        <f t="shared" si="1"/>
        <v>69</v>
      </c>
      <c r="I53" s="41"/>
      <c r="J53" s="41"/>
      <c r="K53" s="262" t="s">
        <v>191</v>
      </c>
      <c r="L53" s="262"/>
      <c r="M53" s="262"/>
      <c r="N53" s="262"/>
      <c r="O53" s="262"/>
      <c r="P53" s="262"/>
      <c r="Q53" s="262"/>
      <c r="R53" s="41"/>
      <c r="S53" s="41"/>
    </row>
    <row r="54" spans="2:19" x14ac:dyDescent="0.25">
      <c r="B54" s="77" t="s">
        <v>34</v>
      </c>
      <c r="C54" s="177"/>
      <c r="D54" s="78">
        <v>56</v>
      </c>
      <c r="E54" s="177"/>
      <c r="F54" s="78">
        <v>10</v>
      </c>
      <c r="G54" s="78"/>
      <c r="H54" s="79">
        <f t="shared" si="1"/>
        <v>66</v>
      </c>
      <c r="I54" s="41"/>
      <c r="J54" s="41"/>
      <c r="K54" s="262"/>
      <c r="L54" s="262"/>
      <c r="M54" s="262"/>
      <c r="N54" s="262"/>
      <c r="O54" s="262"/>
      <c r="P54" s="262"/>
      <c r="Q54" s="262"/>
      <c r="R54" s="41"/>
      <c r="S54" s="41"/>
    </row>
    <row r="55" spans="2:19" ht="15.75" thickBot="1" x14ac:dyDescent="0.3">
      <c r="B55" s="77" t="s">
        <v>38</v>
      </c>
      <c r="C55" s="177"/>
      <c r="D55" s="78">
        <v>46</v>
      </c>
      <c r="E55" s="177"/>
      <c r="F55" s="78">
        <v>17</v>
      </c>
      <c r="G55" s="78"/>
      <c r="H55" s="79">
        <f t="shared" si="1"/>
        <v>63</v>
      </c>
      <c r="I55" s="41"/>
      <c r="J55" s="41"/>
      <c r="K55" s="241" t="s">
        <v>76</v>
      </c>
      <c r="L55" s="233">
        <v>2018</v>
      </c>
      <c r="M55" s="233"/>
      <c r="N55" s="167"/>
      <c r="O55" s="233">
        <v>2017</v>
      </c>
      <c r="P55" s="233"/>
      <c r="Q55" s="233"/>
      <c r="R55" s="41"/>
      <c r="S55" s="41"/>
    </row>
    <row r="56" spans="2:19" x14ac:dyDescent="0.25">
      <c r="B56" s="77" t="s">
        <v>40</v>
      </c>
      <c r="C56" s="177"/>
      <c r="D56" s="78">
        <v>47</v>
      </c>
      <c r="E56" s="177"/>
      <c r="F56" s="78">
        <v>13</v>
      </c>
      <c r="G56" s="78"/>
      <c r="H56" s="79">
        <f t="shared" si="1"/>
        <v>60</v>
      </c>
      <c r="I56" s="41"/>
      <c r="J56" s="41"/>
      <c r="K56" s="241"/>
      <c r="L56" s="167" t="s">
        <v>30</v>
      </c>
      <c r="M56" s="167" t="s">
        <v>1</v>
      </c>
      <c r="N56" s="167"/>
      <c r="O56" s="167" t="s">
        <v>30</v>
      </c>
      <c r="P56" s="167"/>
      <c r="Q56" s="167" t="s">
        <v>1</v>
      </c>
      <c r="R56" s="41"/>
      <c r="S56" s="41"/>
    </row>
    <row r="57" spans="2:19" x14ac:dyDescent="0.25">
      <c r="B57" s="96" t="s">
        <v>45</v>
      </c>
      <c r="C57" s="41"/>
      <c r="D57" s="61">
        <v>49</v>
      </c>
      <c r="E57" s="41"/>
      <c r="F57" s="61">
        <v>10</v>
      </c>
      <c r="G57" s="61"/>
      <c r="H57" s="60">
        <f t="shared" si="1"/>
        <v>59</v>
      </c>
      <c r="I57" s="41"/>
      <c r="J57" s="41"/>
      <c r="K57" s="70" t="s">
        <v>78</v>
      </c>
      <c r="L57" s="11">
        <v>252</v>
      </c>
      <c r="M57" s="13">
        <f>L57/$L$59</f>
        <v>0.82894736842105265</v>
      </c>
      <c r="N57" s="13"/>
      <c r="O57" s="11">
        <v>209</v>
      </c>
      <c r="P57" s="11"/>
      <c r="Q57" s="13">
        <f>O57/$O$59</f>
        <v>0.84615384615384615</v>
      </c>
      <c r="R57" s="41"/>
      <c r="S57" s="41"/>
    </row>
    <row r="58" spans="2:19" ht="15.75" thickBot="1" x14ac:dyDescent="0.3">
      <c r="B58" s="96" t="s">
        <v>39</v>
      </c>
      <c r="C58" s="41"/>
      <c r="D58" s="61">
        <v>37</v>
      </c>
      <c r="E58" s="41"/>
      <c r="F58" s="61">
        <v>14</v>
      </c>
      <c r="G58" s="61"/>
      <c r="H58" s="60">
        <f t="shared" si="1"/>
        <v>51</v>
      </c>
      <c r="I58" s="41"/>
      <c r="J58" s="41"/>
      <c r="K58" s="70" t="s">
        <v>79</v>
      </c>
      <c r="L58" s="11">
        <v>52</v>
      </c>
      <c r="M58" s="13">
        <f>L58/$L$59</f>
        <v>0.17105263157894737</v>
      </c>
      <c r="N58" s="13"/>
      <c r="O58" s="11">
        <v>38</v>
      </c>
      <c r="P58" s="11"/>
      <c r="Q58" s="13">
        <f>O58/O59</f>
        <v>0.15384615384615385</v>
      </c>
      <c r="R58" s="41"/>
      <c r="S58" s="41"/>
    </row>
    <row r="59" spans="2:19" x14ac:dyDescent="0.25">
      <c r="B59" s="96" t="s">
        <v>35</v>
      </c>
      <c r="C59" s="41"/>
      <c r="D59" s="61">
        <v>39</v>
      </c>
      <c r="E59" s="41"/>
      <c r="F59" s="61">
        <v>7</v>
      </c>
      <c r="G59" s="61"/>
      <c r="H59" s="60">
        <f t="shared" si="1"/>
        <v>46</v>
      </c>
      <c r="I59" s="41"/>
      <c r="J59" s="41"/>
      <c r="K59" s="162" t="s">
        <v>0</v>
      </c>
      <c r="L59" s="162">
        <f>SUM(L57:L58)</f>
        <v>304</v>
      </c>
      <c r="M59" s="14">
        <f>SUM(M57:M58)</f>
        <v>1</v>
      </c>
      <c r="N59" s="14"/>
      <c r="O59" s="162">
        <f>SUM(O57:O58)</f>
        <v>247</v>
      </c>
      <c r="P59" s="162"/>
      <c r="Q59" s="14">
        <f>SUM(Q57:Q58)</f>
        <v>1</v>
      </c>
      <c r="R59" s="41"/>
      <c r="S59" s="41"/>
    </row>
    <row r="60" spans="2:19" x14ac:dyDescent="0.25">
      <c r="B60" s="96" t="s">
        <v>92</v>
      </c>
      <c r="C60" s="41"/>
      <c r="D60" s="61">
        <v>29</v>
      </c>
      <c r="E60" s="41"/>
      <c r="F60" s="61">
        <v>14</v>
      </c>
      <c r="G60" s="61"/>
      <c r="H60" s="60">
        <f t="shared" si="1"/>
        <v>43</v>
      </c>
      <c r="I60" s="41"/>
      <c r="J60" s="41"/>
      <c r="K60" s="175"/>
      <c r="L60" s="11"/>
      <c r="M60" s="13"/>
      <c r="N60" s="13"/>
      <c r="O60" s="11"/>
      <c r="P60" s="11"/>
      <c r="Q60" s="13"/>
      <c r="R60" s="41"/>
      <c r="S60" s="41"/>
    </row>
    <row r="61" spans="2:19" x14ac:dyDescent="0.25">
      <c r="B61" s="96" t="s">
        <v>46</v>
      </c>
      <c r="C61" s="41"/>
      <c r="D61" s="61">
        <v>30</v>
      </c>
      <c r="E61" s="41"/>
      <c r="F61" s="61">
        <v>13</v>
      </c>
      <c r="G61" s="61"/>
      <c r="H61" s="60">
        <f t="shared" si="1"/>
        <v>43</v>
      </c>
      <c r="I61" s="41"/>
      <c r="J61" s="41"/>
      <c r="P61" s="41"/>
      <c r="Q61" s="41"/>
      <c r="R61" s="41"/>
      <c r="S61" s="41"/>
    </row>
    <row r="62" spans="2:19" x14ac:dyDescent="0.25">
      <c r="B62" s="96" t="s">
        <v>33</v>
      </c>
      <c r="C62" s="41"/>
      <c r="D62" s="61">
        <v>38</v>
      </c>
      <c r="E62" s="41"/>
      <c r="F62" s="61">
        <v>1</v>
      </c>
      <c r="G62" s="61"/>
      <c r="H62" s="60">
        <f t="shared" si="1"/>
        <v>39</v>
      </c>
      <c r="I62" s="41"/>
      <c r="J62" s="41"/>
      <c r="K62" s="41" t="s">
        <v>192</v>
      </c>
      <c r="L62" s="41"/>
      <c r="M62" s="41"/>
      <c r="N62" s="41"/>
      <c r="O62" s="41"/>
      <c r="P62" s="41"/>
      <c r="Q62" s="41"/>
      <c r="R62" s="41"/>
      <c r="S62" s="41"/>
    </row>
    <row r="63" spans="2:19" x14ac:dyDescent="0.25">
      <c r="B63" s="96" t="s">
        <v>41</v>
      </c>
      <c r="C63" s="41"/>
      <c r="D63" s="61">
        <v>34</v>
      </c>
      <c r="E63" s="41"/>
      <c r="F63" s="61">
        <v>3</v>
      </c>
      <c r="G63" s="61"/>
      <c r="H63" s="60">
        <f t="shared" si="1"/>
        <v>37</v>
      </c>
      <c r="I63" s="41"/>
      <c r="J63" s="41"/>
      <c r="K63" s="241" t="s">
        <v>98</v>
      </c>
      <c r="L63" s="241"/>
      <c r="M63" s="263" t="s">
        <v>30</v>
      </c>
      <c r="N63" s="263"/>
      <c r="O63" s="167" t="s">
        <v>1</v>
      </c>
      <c r="P63" s="86"/>
      <c r="Q63" s="86"/>
      <c r="R63" s="86"/>
      <c r="S63" s="41"/>
    </row>
    <row r="64" spans="2:19" x14ac:dyDescent="0.25">
      <c r="B64" s="96" t="s">
        <v>48</v>
      </c>
      <c r="C64" s="41"/>
      <c r="D64" s="61">
        <v>33</v>
      </c>
      <c r="E64" s="41"/>
      <c r="F64" s="61">
        <v>3</v>
      </c>
      <c r="G64" s="61"/>
      <c r="H64" s="60">
        <f t="shared" si="1"/>
        <v>36</v>
      </c>
      <c r="I64" s="41"/>
      <c r="J64" s="41"/>
      <c r="K64" s="70" t="s">
        <v>193</v>
      </c>
      <c r="L64" s="11"/>
      <c r="M64" s="80">
        <v>138</v>
      </c>
      <c r="N64" s="80"/>
      <c r="O64" s="13">
        <f>M64/$M$75</f>
        <v>0.45394736842105265</v>
      </c>
      <c r="P64" s="86"/>
      <c r="Q64" s="86"/>
      <c r="R64" s="86"/>
      <c r="S64" s="41"/>
    </row>
    <row r="65" spans="2:19" x14ac:dyDescent="0.25">
      <c r="B65" s="96" t="s">
        <v>52</v>
      </c>
      <c r="C65" s="41"/>
      <c r="D65" s="61">
        <v>28</v>
      </c>
      <c r="E65" s="41"/>
      <c r="F65" s="61">
        <v>8</v>
      </c>
      <c r="G65" s="61"/>
      <c r="H65" s="60">
        <f t="shared" si="1"/>
        <v>36</v>
      </c>
      <c r="I65" s="41"/>
      <c r="J65" s="41"/>
      <c r="K65" s="70" t="s">
        <v>194</v>
      </c>
      <c r="L65" s="11"/>
      <c r="M65" s="80">
        <v>27</v>
      </c>
      <c r="N65" s="80"/>
      <c r="O65" s="13">
        <f t="shared" ref="O65:O72" si="2">M65/$M$75</f>
        <v>8.8815789473684209E-2</v>
      </c>
      <c r="P65" s="24"/>
      <c r="Q65" s="264"/>
      <c r="R65" s="264"/>
      <c r="S65" s="41"/>
    </row>
    <row r="66" spans="2:19" x14ac:dyDescent="0.25">
      <c r="B66" s="96" t="s">
        <v>50</v>
      </c>
      <c r="C66" s="41"/>
      <c r="D66" s="61">
        <v>32</v>
      </c>
      <c r="E66" s="41"/>
      <c r="F66" s="61">
        <v>3</v>
      </c>
      <c r="G66" s="61"/>
      <c r="H66" s="60">
        <f t="shared" si="1"/>
        <v>35</v>
      </c>
      <c r="I66" s="41"/>
      <c r="J66" s="41"/>
      <c r="K66" s="70" t="s">
        <v>100</v>
      </c>
      <c r="L66" s="11"/>
      <c r="M66" s="80">
        <v>50</v>
      </c>
      <c r="N66" s="80"/>
      <c r="O66" s="13">
        <f t="shared" si="2"/>
        <v>0.16447368421052633</v>
      </c>
      <c r="P66" s="24"/>
      <c r="Q66" s="24"/>
      <c r="R66" s="24"/>
      <c r="S66" s="41"/>
    </row>
    <row r="67" spans="2:19" x14ac:dyDescent="0.25">
      <c r="B67" s="96" t="s">
        <v>49</v>
      </c>
      <c r="C67" s="41"/>
      <c r="D67" s="61">
        <v>19</v>
      </c>
      <c r="E67" s="41"/>
      <c r="F67" s="61">
        <v>6</v>
      </c>
      <c r="G67" s="61"/>
      <c r="H67" s="60">
        <f t="shared" si="1"/>
        <v>25</v>
      </c>
      <c r="I67" s="41"/>
      <c r="J67" s="41"/>
      <c r="K67" s="70" t="s">
        <v>101</v>
      </c>
      <c r="L67" s="11"/>
      <c r="M67" s="80">
        <v>14</v>
      </c>
      <c r="N67" s="80"/>
      <c r="O67" s="13">
        <f t="shared" si="2"/>
        <v>4.6052631578947366E-2</v>
      </c>
      <c r="P67" s="44"/>
      <c r="Q67" s="83"/>
      <c r="R67" s="44"/>
      <c r="S67" s="41"/>
    </row>
    <row r="68" spans="2:19" x14ac:dyDescent="0.25">
      <c r="B68" s="96" t="s">
        <v>53</v>
      </c>
      <c r="C68" s="41"/>
      <c r="D68" s="61">
        <v>15</v>
      </c>
      <c r="E68" s="41"/>
      <c r="F68" s="61">
        <v>9</v>
      </c>
      <c r="G68" s="61"/>
      <c r="H68" s="60">
        <f t="shared" si="1"/>
        <v>24</v>
      </c>
      <c r="I68" s="41"/>
      <c r="J68" s="41"/>
      <c r="K68" s="70" t="s">
        <v>195</v>
      </c>
      <c r="L68" s="11"/>
      <c r="M68" s="80">
        <v>6</v>
      </c>
      <c r="N68" s="80"/>
      <c r="O68" s="13">
        <f t="shared" si="2"/>
        <v>1.9736842105263157E-2</v>
      </c>
      <c r="P68" s="44"/>
      <c r="Q68" s="83"/>
      <c r="R68" s="44"/>
      <c r="S68" s="41"/>
    </row>
    <row r="69" spans="2:19" x14ac:dyDescent="0.25">
      <c r="B69" s="96" t="s">
        <v>47</v>
      </c>
      <c r="C69" s="41"/>
      <c r="D69" s="61">
        <v>22</v>
      </c>
      <c r="E69" s="41"/>
      <c r="F69" s="61">
        <v>1</v>
      </c>
      <c r="G69" s="61"/>
      <c r="H69" s="60">
        <f t="shared" si="1"/>
        <v>23</v>
      </c>
      <c r="I69" s="41"/>
      <c r="J69" s="41"/>
      <c r="K69" s="70" t="s">
        <v>196</v>
      </c>
      <c r="L69" s="11"/>
      <c r="M69" s="80">
        <v>25</v>
      </c>
      <c r="N69" s="80"/>
      <c r="O69" s="13">
        <f t="shared" si="2"/>
        <v>8.2236842105263164E-2</v>
      </c>
      <c r="P69" s="44"/>
      <c r="Q69" s="83"/>
      <c r="R69" s="44"/>
      <c r="S69" s="41"/>
    </row>
    <row r="70" spans="2:19" x14ac:dyDescent="0.25">
      <c r="B70" s="96" t="s">
        <v>27</v>
      </c>
      <c r="C70" s="41"/>
      <c r="D70" s="61">
        <v>16</v>
      </c>
      <c r="E70" s="41"/>
      <c r="F70" s="61">
        <v>2</v>
      </c>
      <c r="G70" s="61"/>
      <c r="H70" s="60">
        <f t="shared" si="1"/>
        <v>18</v>
      </c>
      <c r="I70" s="41"/>
      <c r="J70" s="41"/>
      <c r="K70" s="70" t="s">
        <v>197</v>
      </c>
      <c r="L70" s="11"/>
      <c r="M70" s="80">
        <v>6</v>
      </c>
      <c r="N70" s="80"/>
      <c r="O70" s="13">
        <f>M70/$M$75</f>
        <v>1.9736842105263157E-2</v>
      </c>
      <c r="P70" s="44"/>
      <c r="Q70" s="83"/>
      <c r="R70" s="44"/>
      <c r="S70" s="41"/>
    </row>
    <row r="71" spans="2:19" x14ac:dyDescent="0.25">
      <c r="B71" s="96" t="s">
        <v>56</v>
      </c>
      <c r="C71" s="41"/>
      <c r="D71" s="61">
        <v>11</v>
      </c>
      <c r="E71" s="41"/>
      <c r="F71" s="61">
        <v>5</v>
      </c>
      <c r="G71" s="61"/>
      <c r="H71" s="60">
        <f t="shared" si="1"/>
        <v>16</v>
      </c>
      <c r="I71" s="41"/>
      <c r="J71" s="41"/>
      <c r="K71" s="70" t="s">
        <v>198</v>
      </c>
      <c r="L71" s="11"/>
      <c r="M71" s="80">
        <v>1</v>
      </c>
      <c r="N71" s="80"/>
      <c r="O71" s="13">
        <f>M71/$M$75</f>
        <v>3.2894736842105261E-3</v>
      </c>
      <c r="P71" s="44"/>
      <c r="Q71" s="83"/>
      <c r="R71" s="44"/>
      <c r="S71" s="41"/>
    </row>
    <row r="72" spans="2:19" x14ac:dyDescent="0.25">
      <c r="B72" s="96" t="s">
        <v>42</v>
      </c>
      <c r="C72" s="41"/>
      <c r="D72" s="61">
        <v>9</v>
      </c>
      <c r="E72" s="41"/>
      <c r="F72" s="61">
        <v>2</v>
      </c>
      <c r="G72" s="61"/>
      <c r="H72" s="60">
        <f t="shared" si="1"/>
        <v>11</v>
      </c>
      <c r="I72" s="170"/>
      <c r="J72" s="41"/>
      <c r="K72" s="70" t="s">
        <v>199</v>
      </c>
      <c r="L72" s="11"/>
      <c r="M72" s="80">
        <v>14</v>
      </c>
      <c r="N72" s="80"/>
      <c r="O72" s="13">
        <f t="shared" si="2"/>
        <v>4.6052631578947366E-2</v>
      </c>
      <c r="P72" s="44"/>
      <c r="Q72" s="83"/>
      <c r="R72" s="44"/>
      <c r="S72" s="41"/>
    </row>
    <row r="73" spans="2:19" ht="15.75" thickBot="1" x14ac:dyDescent="0.3">
      <c r="B73" s="70" t="s">
        <v>51</v>
      </c>
      <c r="C73" s="87"/>
      <c r="D73" s="11">
        <v>4</v>
      </c>
      <c r="E73" s="87"/>
      <c r="F73" s="11">
        <v>3</v>
      </c>
      <c r="G73" s="11"/>
      <c r="H73" s="65">
        <f t="shared" si="1"/>
        <v>7</v>
      </c>
      <c r="I73" s="178"/>
      <c r="J73" s="41"/>
      <c r="K73" s="70" t="s">
        <v>200</v>
      </c>
      <c r="L73" s="11"/>
      <c r="M73" s="80">
        <v>21</v>
      </c>
      <c r="N73" s="80"/>
      <c r="O73" s="13">
        <f>M73/$M$75</f>
        <v>6.9078947368421059E-2</v>
      </c>
      <c r="S73" s="41"/>
    </row>
    <row r="74" spans="2:19" ht="15.75" thickBot="1" x14ac:dyDescent="0.3">
      <c r="B74" s="162" t="s">
        <v>0</v>
      </c>
      <c r="C74" s="162"/>
      <c r="D74" s="179">
        <f>SUM(D48:D73)</f>
        <v>1308</v>
      </c>
      <c r="E74" s="180">
        <f>SUM(E48:E73)</f>
        <v>0</v>
      </c>
      <c r="F74" s="179">
        <f>SUM(F48:F73)</f>
        <v>304</v>
      </c>
      <c r="G74" s="179"/>
      <c r="H74" s="179">
        <f>SUM(H48:H73)</f>
        <v>1612</v>
      </c>
      <c r="I74" s="170"/>
      <c r="J74" s="41"/>
      <c r="K74" s="70" t="s">
        <v>29</v>
      </c>
      <c r="L74" s="11"/>
      <c r="M74" s="80">
        <v>2</v>
      </c>
      <c r="N74" s="80"/>
      <c r="O74" s="13">
        <f>M74/$M$75</f>
        <v>6.5789473684210523E-3</v>
      </c>
      <c r="S74" s="41"/>
    </row>
    <row r="75" spans="2:19" x14ac:dyDescent="0.25">
      <c r="B75" s="175"/>
      <c r="C75" s="41"/>
      <c r="D75" s="41"/>
      <c r="E75" s="41"/>
      <c r="F75" s="61"/>
      <c r="G75" s="61"/>
      <c r="H75" s="61"/>
      <c r="I75" s="86"/>
      <c r="J75" s="161"/>
      <c r="K75" s="162" t="s">
        <v>0</v>
      </c>
      <c r="L75" s="162"/>
      <c r="M75" s="179">
        <f>SUM(M64:M74)</f>
        <v>304</v>
      </c>
      <c r="N75" s="179"/>
      <c r="O75" s="181">
        <f>SUM(O64:O74)</f>
        <v>0.99999999999999989</v>
      </c>
      <c r="S75" s="41"/>
    </row>
    <row r="76" spans="2:19" ht="13.5" customHeight="1" x14ac:dyDescent="0.25">
      <c r="G76" s="182"/>
      <c r="H76" s="183"/>
      <c r="I76" s="46"/>
      <c r="J76" s="44"/>
      <c r="S76" s="41"/>
    </row>
    <row r="77" spans="2:19" ht="6" customHeight="1" x14ac:dyDescent="0.25">
      <c r="B77" s="41"/>
      <c r="C77" s="41"/>
      <c r="D77" s="41"/>
      <c r="E77" s="41"/>
      <c r="F77" s="61"/>
      <c r="G77" s="61"/>
      <c r="H77" s="6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</row>
    <row r="78" spans="2:19" x14ac:dyDescent="0.25">
      <c r="B78" s="184" t="s">
        <v>201</v>
      </c>
      <c r="C78" s="184"/>
      <c r="D78" s="184"/>
      <c r="E78" s="184"/>
      <c r="F78" s="185"/>
      <c r="G78" s="185"/>
      <c r="H78" s="185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</row>
    <row r="79" spans="2:19" ht="21" customHeight="1" x14ac:dyDescent="0.25">
      <c r="B79" s="225" t="s">
        <v>202</v>
      </c>
      <c r="C79" s="225"/>
      <c r="D79" s="225"/>
      <c r="E79" s="161"/>
      <c r="F79" s="91"/>
      <c r="G79" s="91"/>
      <c r="H79" s="91"/>
      <c r="I79" s="86"/>
      <c r="J79" s="86"/>
      <c r="K79" s="41"/>
      <c r="L79" s="41"/>
      <c r="M79" s="225" t="s">
        <v>203</v>
      </c>
      <c r="N79" s="225"/>
      <c r="O79" s="225"/>
      <c r="P79" s="225"/>
      <c r="Q79" s="225"/>
      <c r="R79" s="225"/>
      <c r="S79" s="41"/>
    </row>
    <row r="80" spans="2:19" ht="15" customHeight="1" x14ac:dyDescent="0.25">
      <c r="B80" s="225"/>
      <c r="C80" s="225"/>
      <c r="D80" s="225"/>
      <c r="E80" s="161"/>
      <c r="F80" s="91"/>
      <c r="G80" s="91"/>
      <c r="H80" s="91"/>
      <c r="I80" s="86"/>
      <c r="J80" s="86"/>
      <c r="K80" s="41"/>
      <c r="L80" s="41"/>
      <c r="M80" s="225"/>
      <c r="N80" s="225"/>
      <c r="O80" s="225"/>
      <c r="P80" s="225"/>
      <c r="Q80" s="225"/>
      <c r="R80" s="225"/>
      <c r="S80" s="41"/>
    </row>
    <row r="81" spans="2:19" ht="15" customHeight="1" x14ac:dyDescent="0.25">
      <c r="B81" s="186" t="s">
        <v>23</v>
      </c>
      <c r="C81" s="163" t="s">
        <v>30</v>
      </c>
      <c r="D81" s="163" t="s">
        <v>1</v>
      </c>
      <c r="E81" s="29"/>
      <c r="F81" s="61"/>
      <c r="G81" s="61"/>
      <c r="H81" s="48" t="s">
        <v>111</v>
      </c>
      <c r="I81" s="41"/>
      <c r="J81" s="41"/>
      <c r="K81" s="41"/>
      <c r="L81" s="41"/>
      <c r="M81" s="186" t="s">
        <v>112</v>
      </c>
      <c r="N81" s="187"/>
      <c r="O81" s="244" t="s">
        <v>30</v>
      </c>
      <c r="P81" s="244"/>
      <c r="Q81" s="244" t="s">
        <v>1</v>
      </c>
      <c r="R81" s="244"/>
      <c r="S81" s="41"/>
    </row>
    <row r="82" spans="2:19" x14ac:dyDescent="0.25">
      <c r="B82" s="48" t="s">
        <v>24</v>
      </c>
      <c r="C82" s="61">
        <v>0</v>
      </c>
      <c r="D82" s="188">
        <f t="shared" ref="D82:D88" si="3">C82/$C$89</f>
        <v>0</v>
      </c>
      <c r="E82" s="160"/>
      <c r="F82" s="61"/>
      <c r="G82" s="61"/>
      <c r="H82" s="189">
        <f>SUM(D82:D85)</f>
        <v>3.6184210526315791E-2</v>
      </c>
      <c r="I82" s="41"/>
      <c r="J82" s="41"/>
      <c r="K82" s="41"/>
      <c r="L82" s="41"/>
      <c r="M82" s="96" t="s">
        <v>19</v>
      </c>
      <c r="N82" s="41"/>
      <c r="O82" s="235">
        <v>8</v>
      </c>
      <c r="P82" s="235"/>
      <c r="Q82" s="236">
        <f>O82/$O$84</f>
        <v>2.6315789473684209E-2</v>
      </c>
      <c r="R82" s="236"/>
      <c r="S82" s="41"/>
    </row>
    <row r="83" spans="2:19" ht="15.75" thickBot="1" x14ac:dyDescent="0.3">
      <c r="B83" s="48" t="s">
        <v>25</v>
      </c>
      <c r="C83" s="61">
        <v>1</v>
      </c>
      <c r="D83" s="188">
        <f>C83/$C$89</f>
        <v>3.2894736842105261E-3</v>
      </c>
      <c r="E83" s="160"/>
      <c r="F83" s="61"/>
      <c r="G83" s="61"/>
      <c r="H83" s="48"/>
      <c r="I83" s="41"/>
      <c r="J83" s="41"/>
      <c r="K83" s="41"/>
      <c r="L83" s="41"/>
      <c r="M83" s="96" t="s">
        <v>20</v>
      </c>
      <c r="N83" s="41"/>
      <c r="O83" s="235">
        <v>296</v>
      </c>
      <c r="P83" s="235"/>
      <c r="Q83" s="236">
        <f>O83/$O$84</f>
        <v>0.97368421052631582</v>
      </c>
      <c r="R83" s="236"/>
      <c r="S83" s="41"/>
    </row>
    <row r="84" spans="2:19" x14ac:dyDescent="0.25">
      <c r="B84" s="48" t="s">
        <v>204</v>
      </c>
      <c r="C84" s="61">
        <v>1</v>
      </c>
      <c r="D84" s="188">
        <f t="shared" si="3"/>
        <v>3.2894736842105261E-3</v>
      </c>
      <c r="E84" s="160"/>
      <c r="F84" s="61"/>
      <c r="G84" s="61"/>
      <c r="H84" s="48" t="s">
        <v>116</v>
      </c>
      <c r="I84" s="41"/>
      <c r="J84" s="41"/>
      <c r="K84" s="41"/>
      <c r="L84" s="41"/>
      <c r="M84" s="162" t="s">
        <v>0</v>
      </c>
      <c r="N84" s="190"/>
      <c r="O84" s="257">
        <f>SUM(O82:P83)</f>
        <v>304</v>
      </c>
      <c r="P84" s="257"/>
      <c r="Q84" s="258">
        <f>SUM(Q82:R83)</f>
        <v>1</v>
      </c>
      <c r="R84" s="258"/>
      <c r="S84" s="41"/>
    </row>
    <row r="85" spans="2:19" x14ac:dyDescent="0.25">
      <c r="B85" s="48" t="s">
        <v>163</v>
      </c>
      <c r="C85" s="61">
        <v>9</v>
      </c>
      <c r="D85" s="188">
        <f t="shared" si="3"/>
        <v>2.9605263157894735E-2</v>
      </c>
      <c r="E85" s="160"/>
      <c r="F85" s="61"/>
      <c r="G85" s="61"/>
      <c r="H85" s="189">
        <f>SUM(D86:D87)</f>
        <v>0.94078947368421051</v>
      </c>
      <c r="I85" s="41"/>
      <c r="J85" s="41"/>
      <c r="K85" s="41"/>
      <c r="L85" s="41"/>
      <c r="S85" s="41"/>
    </row>
    <row r="86" spans="2:19" x14ac:dyDescent="0.25">
      <c r="B86" s="48" t="s">
        <v>164</v>
      </c>
      <c r="C86" s="61">
        <v>139</v>
      </c>
      <c r="D86" s="188">
        <f t="shared" si="3"/>
        <v>0.45723684210526316</v>
      </c>
      <c r="E86" s="160"/>
      <c r="F86" s="61"/>
      <c r="G86" s="61"/>
      <c r="H86" s="48"/>
      <c r="I86" s="41"/>
      <c r="J86" s="41"/>
      <c r="K86" s="41"/>
      <c r="L86" s="41"/>
      <c r="M86" s="41" t="s">
        <v>205</v>
      </c>
      <c r="N86" s="86"/>
      <c r="O86" s="86"/>
      <c r="P86" s="41"/>
      <c r="Q86" s="41"/>
      <c r="R86" s="41"/>
      <c r="S86" s="41"/>
    </row>
    <row r="87" spans="2:19" x14ac:dyDescent="0.25">
      <c r="B87" s="48" t="s">
        <v>165</v>
      </c>
      <c r="C87" s="61">
        <v>147</v>
      </c>
      <c r="D87" s="188">
        <f>C87/$C$89</f>
        <v>0.48355263157894735</v>
      </c>
      <c r="E87" s="160"/>
      <c r="F87" s="61"/>
      <c r="G87" s="61"/>
      <c r="H87" s="48"/>
      <c r="I87" s="41"/>
      <c r="J87" s="41"/>
      <c r="K87" s="41"/>
      <c r="L87" s="41"/>
      <c r="M87" s="186" t="s">
        <v>123</v>
      </c>
      <c r="N87" s="187"/>
      <c r="O87" s="244" t="s">
        <v>30</v>
      </c>
      <c r="P87" s="244"/>
      <c r="Q87" s="244" t="s">
        <v>1</v>
      </c>
      <c r="R87" s="244"/>
      <c r="S87" s="41"/>
    </row>
    <row r="88" spans="2:19" ht="15.75" thickBot="1" x14ac:dyDescent="0.3">
      <c r="B88" s="48" t="s">
        <v>121</v>
      </c>
      <c r="C88" s="61">
        <v>7</v>
      </c>
      <c r="D88" s="188">
        <f t="shared" si="3"/>
        <v>2.3026315789473683E-2</v>
      </c>
      <c r="E88" s="160"/>
      <c r="F88" s="61"/>
      <c r="G88" s="61"/>
      <c r="H88" s="48" t="s">
        <v>122</v>
      </c>
      <c r="I88" s="41"/>
      <c r="J88" s="41"/>
      <c r="K88" s="41"/>
      <c r="L88" s="41"/>
      <c r="M88" s="96" t="s">
        <v>124</v>
      </c>
      <c r="N88" s="41"/>
      <c r="O88" s="235">
        <v>47</v>
      </c>
      <c r="P88" s="235"/>
      <c r="Q88" s="236">
        <f>O88/$O$91</f>
        <v>0.15460526315789475</v>
      </c>
      <c r="R88" s="236"/>
      <c r="S88" s="41"/>
    </row>
    <row r="89" spans="2:19" x14ac:dyDescent="0.25">
      <c r="B89" s="162" t="s">
        <v>0</v>
      </c>
      <c r="C89" s="162">
        <f>SUM(C82:C88)</f>
        <v>304</v>
      </c>
      <c r="D89" s="191">
        <f>SUM(D82:D88)</f>
        <v>1</v>
      </c>
      <c r="E89" s="192"/>
      <c r="F89" s="61"/>
      <c r="G89" s="61"/>
      <c r="H89" s="189">
        <f>SUM(D88)</f>
        <v>2.3026315789473683E-2</v>
      </c>
      <c r="I89" s="41"/>
      <c r="J89" s="41"/>
      <c r="K89" s="41"/>
      <c r="L89" s="41"/>
      <c r="M89" s="96" t="s">
        <v>125</v>
      </c>
      <c r="N89" s="41"/>
      <c r="O89" s="235">
        <v>208</v>
      </c>
      <c r="P89" s="235"/>
      <c r="Q89" s="236">
        <f>O89/$O$91</f>
        <v>0.68421052631578949</v>
      </c>
      <c r="R89" s="236"/>
      <c r="S89" s="41"/>
    </row>
    <row r="90" spans="2:19" ht="15.75" thickBot="1" x14ac:dyDescent="0.3">
      <c r="B90" s="41"/>
      <c r="C90" s="41"/>
      <c r="D90" s="41"/>
      <c r="E90" s="41"/>
      <c r="F90" s="61"/>
      <c r="G90" s="61"/>
      <c r="H90" s="61"/>
      <c r="I90" s="41"/>
      <c r="J90" s="41"/>
      <c r="K90" s="41"/>
      <c r="L90" s="41"/>
      <c r="M90" s="96" t="s">
        <v>126</v>
      </c>
      <c r="N90" s="41"/>
      <c r="O90" s="255">
        <v>49</v>
      </c>
      <c r="P90" s="255"/>
      <c r="Q90" s="256">
        <f>O90/$O$91</f>
        <v>0.16118421052631579</v>
      </c>
      <c r="R90" s="256"/>
      <c r="S90" s="41"/>
    </row>
    <row r="91" spans="2:19" ht="15" customHeight="1" x14ac:dyDescent="0.25">
      <c r="B91" s="225" t="s">
        <v>206</v>
      </c>
      <c r="C91" s="225"/>
      <c r="D91" s="225"/>
      <c r="E91" s="225"/>
      <c r="F91" s="225"/>
      <c r="G91" s="225"/>
      <c r="H91" s="225"/>
      <c r="I91" s="41"/>
      <c r="J91" s="41"/>
      <c r="K91" s="41"/>
      <c r="L91" s="41"/>
      <c r="M91" s="162" t="s">
        <v>0</v>
      </c>
      <c r="N91" s="190"/>
      <c r="O91" s="257">
        <f>SUM(O88:P90)</f>
        <v>304</v>
      </c>
      <c r="P91" s="257"/>
      <c r="Q91" s="258">
        <f>SUM(Q88:R90)</f>
        <v>1</v>
      </c>
      <c r="R91" s="258"/>
      <c r="S91" s="41"/>
    </row>
    <row r="92" spans="2:19" x14ac:dyDescent="0.25">
      <c r="B92" s="225"/>
      <c r="C92" s="225"/>
      <c r="D92" s="225"/>
      <c r="E92" s="225"/>
      <c r="F92" s="225"/>
      <c r="G92" s="225"/>
      <c r="H92" s="225"/>
      <c r="I92" s="41"/>
      <c r="J92" s="41"/>
      <c r="K92" s="41"/>
      <c r="L92" s="41"/>
      <c r="S92" s="41"/>
    </row>
    <row r="93" spans="2:19" x14ac:dyDescent="0.25">
      <c r="B93" s="232" t="s">
        <v>128</v>
      </c>
      <c r="C93" s="232"/>
      <c r="D93" s="232"/>
      <c r="E93" s="163"/>
      <c r="F93" s="163" t="s">
        <v>30</v>
      </c>
      <c r="G93" s="232" t="s">
        <v>1</v>
      </c>
      <c r="H93" s="232"/>
      <c r="I93" s="259"/>
      <c r="J93" s="259"/>
      <c r="K93" s="259"/>
      <c r="L93" s="41"/>
      <c r="M93" s="193"/>
      <c r="N93" s="41"/>
      <c r="O93" s="41"/>
      <c r="P93" s="41"/>
      <c r="Q93" s="41"/>
      <c r="R93" s="41"/>
      <c r="S93" s="41"/>
    </row>
    <row r="94" spans="2:19" x14ac:dyDescent="0.25">
      <c r="B94" s="101" t="s">
        <v>129</v>
      </c>
      <c r="C94" s="102"/>
      <c r="D94" s="102"/>
      <c r="E94" s="102"/>
      <c r="F94" s="103">
        <v>34</v>
      </c>
      <c r="G94" s="194"/>
      <c r="H94" s="195">
        <f t="shared" ref="H94:H114" si="4">F94/$F$117</f>
        <v>0.1118421052631579</v>
      </c>
      <c r="I94" s="170"/>
      <c r="J94" s="170"/>
      <c r="K94" s="170"/>
      <c r="L94" s="41"/>
      <c r="M94" s="41"/>
      <c r="N94" s="41"/>
      <c r="O94" s="41"/>
      <c r="P94" s="41"/>
      <c r="Q94" s="41"/>
      <c r="R94" s="41"/>
      <c r="S94" s="41"/>
    </row>
    <row r="95" spans="2:19" x14ac:dyDescent="0.25">
      <c r="B95" s="101" t="s">
        <v>3</v>
      </c>
      <c r="C95" s="102"/>
      <c r="D95" s="102"/>
      <c r="E95" s="102"/>
      <c r="F95" s="103">
        <v>102</v>
      </c>
      <c r="G95" s="194"/>
      <c r="H95" s="195">
        <f t="shared" si="4"/>
        <v>0.33552631578947367</v>
      </c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</row>
    <row r="96" spans="2:19" ht="15" customHeight="1" x14ac:dyDescent="0.25">
      <c r="B96" s="101" t="s">
        <v>130</v>
      </c>
      <c r="C96" s="102"/>
      <c r="D96" s="102"/>
      <c r="E96" s="102"/>
      <c r="F96" s="103">
        <v>0</v>
      </c>
      <c r="G96" s="194"/>
      <c r="H96" s="195">
        <f t="shared" si="4"/>
        <v>0</v>
      </c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</row>
    <row r="97" spans="2:19" ht="15" customHeight="1" x14ac:dyDescent="0.25">
      <c r="B97" s="101" t="s">
        <v>131</v>
      </c>
      <c r="C97" s="102"/>
      <c r="D97" s="102"/>
      <c r="E97" s="102"/>
      <c r="F97" s="103">
        <v>8</v>
      </c>
      <c r="G97" s="194"/>
      <c r="H97" s="195">
        <f t="shared" si="4"/>
        <v>2.6315789473684209E-2</v>
      </c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</row>
    <row r="98" spans="2:19" x14ac:dyDescent="0.25">
      <c r="B98" s="106" t="s">
        <v>132</v>
      </c>
      <c r="C98" s="107"/>
      <c r="D98" s="107"/>
      <c r="E98" s="107"/>
      <c r="F98" s="108">
        <v>3</v>
      </c>
      <c r="G98" s="196"/>
      <c r="H98" s="197">
        <f t="shared" si="4"/>
        <v>9.8684210526315784E-3</v>
      </c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</row>
    <row r="99" spans="2:19" x14ac:dyDescent="0.25">
      <c r="B99" s="106" t="s">
        <v>4</v>
      </c>
      <c r="C99" s="107"/>
      <c r="D99" s="107"/>
      <c r="E99" s="107"/>
      <c r="F99" s="108">
        <v>103</v>
      </c>
      <c r="G99" s="196"/>
      <c r="H99" s="197">
        <f t="shared" si="4"/>
        <v>0.33881578947368424</v>
      </c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</row>
    <row r="100" spans="2:19" x14ac:dyDescent="0.25">
      <c r="B100" s="112" t="s">
        <v>133</v>
      </c>
      <c r="C100" s="113"/>
      <c r="D100" s="113"/>
      <c r="E100" s="113"/>
      <c r="F100" s="108">
        <v>24</v>
      </c>
      <c r="G100" s="196"/>
      <c r="H100" s="197">
        <f t="shared" si="4"/>
        <v>7.8947368421052627E-2</v>
      </c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</row>
    <row r="101" spans="2:19" ht="15" customHeight="1" x14ac:dyDescent="0.25">
      <c r="B101" s="106" t="s">
        <v>134</v>
      </c>
      <c r="C101" s="107"/>
      <c r="D101" s="107"/>
      <c r="E101" s="107"/>
      <c r="F101" s="108">
        <v>2</v>
      </c>
      <c r="G101" s="196"/>
      <c r="H101" s="197">
        <f t="shared" si="4"/>
        <v>6.5789473684210523E-3</v>
      </c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</row>
    <row r="102" spans="2:19" x14ac:dyDescent="0.25">
      <c r="B102" s="114" t="s">
        <v>135</v>
      </c>
      <c r="C102" s="115"/>
      <c r="D102" s="115"/>
      <c r="E102" s="115"/>
      <c r="F102" s="116">
        <v>2</v>
      </c>
      <c r="G102" s="198"/>
      <c r="H102" s="199">
        <f t="shared" si="4"/>
        <v>6.5789473684210523E-3</v>
      </c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</row>
    <row r="103" spans="2:19" x14ac:dyDescent="0.25">
      <c r="B103" s="114" t="s">
        <v>136</v>
      </c>
      <c r="C103" s="115"/>
      <c r="D103" s="115"/>
      <c r="E103" s="115"/>
      <c r="F103" s="116">
        <v>0</v>
      </c>
      <c r="G103" s="198"/>
      <c r="H103" s="199">
        <f t="shared" si="4"/>
        <v>0</v>
      </c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</row>
    <row r="104" spans="2:19" x14ac:dyDescent="0.25">
      <c r="B104" s="114" t="s">
        <v>137</v>
      </c>
      <c r="C104" s="115"/>
      <c r="D104" s="115"/>
      <c r="E104" s="115"/>
      <c r="F104" s="116">
        <v>2</v>
      </c>
      <c r="G104" s="198"/>
      <c r="H104" s="199">
        <f t="shared" si="4"/>
        <v>6.5789473684210523E-3</v>
      </c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</row>
    <row r="105" spans="2:19" x14ac:dyDescent="0.25">
      <c r="B105" s="114" t="s">
        <v>138</v>
      </c>
      <c r="C105" s="115"/>
      <c r="D105" s="115"/>
      <c r="E105" s="115"/>
      <c r="F105" s="116">
        <v>0</v>
      </c>
      <c r="G105" s="198"/>
      <c r="H105" s="199">
        <f t="shared" si="4"/>
        <v>0</v>
      </c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</row>
    <row r="106" spans="2:19" x14ac:dyDescent="0.25">
      <c r="B106" s="114" t="s">
        <v>139</v>
      </c>
      <c r="C106" s="115"/>
      <c r="D106" s="115"/>
      <c r="E106" s="115"/>
      <c r="F106" s="116">
        <v>2</v>
      </c>
      <c r="G106" s="198"/>
      <c r="H106" s="199">
        <f t="shared" si="4"/>
        <v>6.5789473684210523E-3</v>
      </c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</row>
    <row r="107" spans="2:19" x14ac:dyDescent="0.25">
      <c r="B107" s="114" t="s">
        <v>140</v>
      </c>
      <c r="C107" s="115"/>
      <c r="D107" s="115"/>
      <c r="E107" s="115"/>
      <c r="F107" s="116">
        <v>0</v>
      </c>
      <c r="G107" s="198"/>
      <c r="H107" s="199">
        <f t="shared" si="4"/>
        <v>0</v>
      </c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</row>
    <row r="108" spans="2:19" ht="15" customHeight="1" x14ac:dyDescent="0.25">
      <c r="B108" s="114" t="s">
        <v>141</v>
      </c>
      <c r="C108" s="115"/>
      <c r="D108" s="115"/>
      <c r="E108" s="115"/>
      <c r="F108" s="116">
        <v>0</v>
      </c>
      <c r="G108" s="198"/>
      <c r="H108" s="199">
        <f t="shared" si="4"/>
        <v>0</v>
      </c>
      <c r="I108" s="41"/>
      <c r="J108" s="41"/>
      <c r="K108" s="225" t="s">
        <v>207</v>
      </c>
      <c r="L108" s="225"/>
      <c r="M108" s="225"/>
      <c r="N108" s="225"/>
      <c r="O108" s="86"/>
      <c r="P108" s="86"/>
      <c r="Q108" s="41"/>
      <c r="R108" s="41"/>
      <c r="S108" s="41"/>
    </row>
    <row r="109" spans="2:19" x14ac:dyDescent="0.25">
      <c r="B109" s="114" t="s">
        <v>143</v>
      </c>
      <c r="C109" s="115"/>
      <c r="D109" s="115"/>
      <c r="E109" s="115"/>
      <c r="F109" s="116">
        <v>0</v>
      </c>
      <c r="G109" s="198"/>
      <c r="H109" s="199">
        <f t="shared" si="4"/>
        <v>0</v>
      </c>
      <c r="I109" s="41"/>
      <c r="J109" s="41"/>
      <c r="K109" s="225"/>
      <c r="L109" s="225"/>
      <c r="M109" s="225"/>
      <c r="N109" s="225"/>
      <c r="O109" s="86"/>
      <c r="P109" s="86"/>
      <c r="Q109" s="41"/>
      <c r="R109" s="41"/>
      <c r="S109" s="41"/>
    </row>
    <row r="110" spans="2:19" x14ac:dyDescent="0.25">
      <c r="B110" s="114" t="s">
        <v>144</v>
      </c>
      <c r="C110" s="115"/>
      <c r="D110" s="115"/>
      <c r="E110" s="115"/>
      <c r="F110" s="116">
        <v>2</v>
      </c>
      <c r="G110" s="198"/>
      <c r="H110" s="199">
        <f t="shared" si="4"/>
        <v>6.5789473684210523E-3</v>
      </c>
      <c r="I110" s="41"/>
      <c r="J110" s="41"/>
      <c r="K110" s="163" t="s">
        <v>59</v>
      </c>
      <c r="L110" s="163" t="s">
        <v>30</v>
      </c>
      <c r="M110" s="163" t="s">
        <v>1</v>
      </c>
      <c r="N110" s="37"/>
      <c r="O110" s="165"/>
      <c r="P110" s="160">
        <f>N110/$F$117</f>
        <v>0</v>
      </c>
      <c r="Q110" s="41"/>
      <c r="R110" s="41"/>
      <c r="S110" s="41"/>
    </row>
    <row r="111" spans="2:19" x14ac:dyDescent="0.25">
      <c r="B111" s="114" t="s">
        <v>31</v>
      </c>
      <c r="C111" s="115"/>
      <c r="D111" s="115"/>
      <c r="E111" s="115"/>
      <c r="F111" s="116">
        <v>3</v>
      </c>
      <c r="G111" s="198"/>
      <c r="H111" s="199">
        <f>F111/$F$117</f>
        <v>9.8684210526315784E-3</v>
      </c>
      <c r="I111" s="41"/>
      <c r="J111" s="41"/>
      <c r="K111" s="101" t="s">
        <v>62</v>
      </c>
      <c r="L111" s="103">
        <f>SUM(F94:F97)</f>
        <v>144</v>
      </c>
      <c r="M111" s="119">
        <f t="shared" ref="M111:M115" si="5">L111/$L$117</f>
        <v>0.47368421052631576</v>
      </c>
      <c r="N111" s="37"/>
      <c r="O111" s="165"/>
      <c r="P111" s="160">
        <f>N111/$F$117</f>
        <v>0</v>
      </c>
      <c r="Q111" s="41"/>
      <c r="R111" s="41"/>
      <c r="S111" s="41"/>
    </row>
    <row r="112" spans="2:19" ht="15" customHeight="1" x14ac:dyDescent="0.25">
      <c r="B112" s="120" t="s">
        <v>145</v>
      </c>
      <c r="C112" s="121"/>
      <c r="D112" s="121"/>
      <c r="E112" s="121"/>
      <c r="F112" s="122">
        <v>1</v>
      </c>
      <c r="G112" s="200"/>
      <c r="H112" s="201">
        <f t="shared" si="4"/>
        <v>3.2894736842105261E-3</v>
      </c>
      <c r="I112" s="41"/>
      <c r="J112" s="41"/>
      <c r="K112" s="106" t="s">
        <v>146</v>
      </c>
      <c r="L112" s="108">
        <f>SUM(F98:F101)</f>
        <v>132</v>
      </c>
      <c r="M112" s="125">
        <f t="shared" si="5"/>
        <v>0.43421052631578949</v>
      </c>
      <c r="N112" s="37"/>
      <c r="O112" s="165"/>
      <c r="P112" s="160">
        <f>N112/$F$117</f>
        <v>0</v>
      </c>
      <c r="Q112" s="41"/>
      <c r="R112" s="41"/>
      <c r="S112" s="41"/>
    </row>
    <row r="113" spans="2:19" x14ac:dyDescent="0.25">
      <c r="B113" s="120" t="s">
        <v>147</v>
      </c>
      <c r="C113" s="121"/>
      <c r="D113" s="121"/>
      <c r="E113" s="121"/>
      <c r="F113" s="122">
        <v>0</v>
      </c>
      <c r="G113" s="200"/>
      <c r="H113" s="201">
        <f t="shared" si="4"/>
        <v>0</v>
      </c>
      <c r="I113" s="41"/>
      <c r="J113" s="41"/>
      <c r="K113" s="114" t="s">
        <v>61</v>
      </c>
      <c r="L113" s="116">
        <f>SUM(F102:F111)</f>
        <v>11</v>
      </c>
      <c r="M113" s="126">
        <f t="shared" si="5"/>
        <v>3.6184210526315791E-2</v>
      </c>
      <c r="N113" s="202"/>
      <c r="O113" s="170"/>
      <c r="P113" s="170"/>
      <c r="Q113" s="41"/>
      <c r="R113" s="41"/>
      <c r="S113" s="41"/>
    </row>
    <row r="114" spans="2:19" x14ac:dyDescent="0.25">
      <c r="B114" s="120" t="s">
        <v>148</v>
      </c>
      <c r="C114" s="121"/>
      <c r="D114" s="121"/>
      <c r="E114" s="121"/>
      <c r="F114" s="122">
        <v>0</v>
      </c>
      <c r="G114" s="200"/>
      <c r="H114" s="201">
        <f t="shared" si="4"/>
        <v>0</v>
      </c>
      <c r="I114" s="41"/>
      <c r="J114" s="41"/>
      <c r="K114" s="120" t="s">
        <v>60</v>
      </c>
      <c r="L114" s="122">
        <f>SUM(F112:F114)</f>
        <v>1</v>
      </c>
      <c r="M114" s="128">
        <f t="shared" si="5"/>
        <v>3.2894736842105261E-3</v>
      </c>
      <c r="N114" s="202"/>
      <c r="O114" s="170"/>
      <c r="P114" s="170"/>
      <c r="Q114" s="41"/>
      <c r="R114" s="41"/>
      <c r="S114" s="41"/>
    </row>
    <row r="115" spans="2:19" x14ac:dyDescent="0.25">
      <c r="B115" s="203" t="s">
        <v>22</v>
      </c>
      <c r="C115" s="164"/>
      <c r="D115" s="164"/>
      <c r="E115" s="164"/>
      <c r="F115" s="164">
        <v>12</v>
      </c>
      <c r="G115" s="61"/>
      <c r="H115" s="151">
        <f>F115/$F$117</f>
        <v>3.9473684210526314E-2</v>
      </c>
      <c r="I115" s="41"/>
      <c r="J115" s="41"/>
      <c r="K115" s="133" t="s">
        <v>63</v>
      </c>
      <c r="L115" s="204">
        <f>F116</f>
        <v>4</v>
      </c>
      <c r="M115" s="205">
        <f t="shared" si="5"/>
        <v>1.3157894736842105E-2</v>
      </c>
      <c r="N115" s="206"/>
      <c r="O115" s="170"/>
      <c r="P115" s="170"/>
      <c r="Q115" s="41"/>
      <c r="R115" s="41"/>
      <c r="S115" s="41"/>
    </row>
    <row r="116" spans="2:19" ht="15.75" thickBot="1" x14ac:dyDescent="0.3">
      <c r="B116" s="133" t="s">
        <v>63</v>
      </c>
      <c r="C116" s="137"/>
      <c r="D116" s="137"/>
      <c r="E116" s="137"/>
      <c r="F116" s="138">
        <v>4</v>
      </c>
      <c r="G116" s="204"/>
      <c r="H116" s="207">
        <f>F116/$F$117</f>
        <v>1.3157894736842105E-2</v>
      </c>
      <c r="I116" s="41"/>
      <c r="J116" s="41"/>
      <c r="K116" s="140" t="s">
        <v>22</v>
      </c>
      <c r="L116" s="165">
        <f>F115</f>
        <v>12</v>
      </c>
      <c r="M116" s="208">
        <f>L116/$L$117</f>
        <v>3.9473684210526314E-2</v>
      </c>
      <c r="N116" s="41"/>
      <c r="O116" s="41"/>
      <c r="P116" s="41"/>
      <c r="Q116" s="41"/>
      <c r="R116" s="41"/>
      <c r="S116" s="41"/>
    </row>
    <row r="117" spans="2:19" x14ac:dyDescent="0.25">
      <c r="B117" s="228" t="s">
        <v>0</v>
      </c>
      <c r="C117" s="228"/>
      <c r="D117" s="228"/>
      <c r="E117" s="162"/>
      <c r="F117" s="162">
        <f>SUM(F94:F116)</f>
        <v>304</v>
      </c>
      <c r="G117" s="209"/>
      <c r="H117" s="14">
        <f>SUM(H94:H116)</f>
        <v>0.99999999999999989</v>
      </c>
      <c r="I117" s="41"/>
      <c r="J117" s="41"/>
      <c r="K117" s="162" t="s">
        <v>0</v>
      </c>
      <c r="L117" s="162">
        <f>SUM(L111:L116)</f>
        <v>304</v>
      </c>
      <c r="M117" s="210">
        <f>SUM(M111:M116)</f>
        <v>1</v>
      </c>
      <c r="N117" s="41"/>
      <c r="O117" s="41"/>
      <c r="P117" s="41"/>
      <c r="Q117" s="41"/>
      <c r="R117" s="41"/>
      <c r="S117" s="41"/>
    </row>
    <row r="118" spans="2:19" x14ac:dyDescent="0.25"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</row>
    <row r="119" spans="2:19" x14ac:dyDescent="0.25">
      <c r="B119" s="41"/>
      <c r="C119" s="41"/>
      <c r="D119" s="41"/>
      <c r="E119" s="41"/>
      <c r="F119" s="61"/>
      <c r="G119" s="61"/>
      <c r="H119" s="6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</row>
    <row r="120" spans="2:19" x14ac:dyDescent="0.25">
      <c r="B120" s="184" t="s">
        <v>208</v>
      </c>
      <c r="C120" s="184"/>
      <c r="D120" s="184"/>
      <c r="E120" s="184"/>
      <c r="F120" s="185"/>
      <c r="G120" s="185"/>
      <c r="H120" s="185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</row>
    <row r="121" spans="2:19" ht="24.75" customHeight="1" x14ac:dyDescent="0.25">
      <c r="B121" s="225" t="s">
        <v>209</v>
      </c>
      <c r="C121" s="225"/>
      <c r="D121" s="225"/>
      <c r="E121" s="225"/>
      <c r="F121" s="225"/>
      <c r="G121" s="61"/>
      <c r="H121" s="61"/>
      <c r="I121" s="41"/>
      <c r="J121" s="41"/>
      <c r="K121" s="225" t="s">
        <v>210</v>
      </c>
      <c r="L121" s="225"/>
      <c r="M121" s="225"/>
      <c r="N121" s="86"/>
      <c r="O121" s="86"/>
      <c r="P121" s="41"/>
      <c r="Q121" s="41"/>
      <c r="R121" s="41"/>
      <c r="S121" s="41"/>
    </row>
    <row r="122" spans="2:19" x14ac:dyDescent="0.25">
      <c r="B122" s="225"/>
      <c r="C122" s="225"/>
      <c r="D122" s="225"/>
      <c r="E122" s="225"/>
      <c r="F122" s="225"/>
      <c r="G122" s="61"/>
      <c r="H122" s="61"/>
      <c r="I122" s="41"/>
      <c r="J122" s="41"/>
      <c r="K122" s="225"/>
      <c r="L122" s="225"/>
      <c r="M122" s="225"/>
      <c r="N122" s="86"/>
      <c r="O122" s="86"/>
      <c r="P122" s="41"/>
      <c r="Q122" s="41"/>
      <c r="R122" s="41"/>
      <c r="S122" s="41"/>
    </row>
    <row r="123" spans="2:19" x14ac:dyDescent="0.25">
      <c r="B123" s="186" t="s">
        <v>211</v>
      </c>
      <c r="C123" s="163" t="s">
        <v>30</v>
      </c>
      <c r="D123" s="163" t="s">
        <v>1</v>
      </c>
      <c r="E123" s="41"/>
      <c r="F123" s="61"/>
      <c r="G123" s="61"/>
      <c r="H123" s="61"/>
      <c r="I123" s="41"/>
      <c r="J123" s="41"/>
      <c r="K123" s="163" t="s">
        <v>212</v>
      </c>
      <c r="L123" s="163" t="s">
        <v>30</v>
      </c>
      <c r="M123" s="163" t="s">
        <v>1</v>
      </c>
      <c r="N123" s="41"/>
      <c r="O123" s="61"/>
      <c r="P123" s="41"/>
      <c r="Q123" s="41"/>
      <c r="R123" s="41"/>
      <c r="S123" s="41"/>
    </row>
    <row r="124" spans="2:19" x14ac:dyDescent="0.25">
      <c r="B124" s="48" t="s">
        <v>213</v>
      </c>
      <c r="C124" s="61">
        <v>3</v>
      </c>
      <c r="D124" s="151">
        <f>C124/$C$89</f>
        <v>9.8684210526315784E-3</v>
      </c>
      <c r="E124" s="41"/>
      <c r="F124" s="61"/>
      <c r="G124" s="61"/>
      <c r="H124" s="61"/>
      <c r="I124" s="41"/>
      <c r="J124" s="41"/>
      <c r="K124" s="48" t="s">
        <v>214</v>
      </c>
      <c r="L124" s="61">
        <v>165</v>
      </c>
      <c r="M124" s="151">
        <f>L124/$C$89</f>
        <v>0.54276315789473684</v>
      </c>
      <c r="N124" s="41"/>
      <c r="O124" s="61"/>
      <c r="P124" s="41"/>
      <c r="Q124" s="41"/>
      <c r="R124" s="41"/>
      <c r="S124" s="41"/>
    </row>
    <row r="125" spans="2:19" x14ac:dyDescent="0.25">
      <c r="B125" s="48" t="s">
        <v>164</v>
      </c>
      <c r="C125" s="61">
        <v>99</v>
      </c>
      <c r="D125" s="151">
        <f>C125/$C$89</f>
        <v>0.32565789473684209</v>
      </c>
      <c r="E125" s="41"/>
      <c r="F125" s="61"/>
      <c r="G125" s="61"/>
      <c r="H125" s="61"/>
      <c r="I125" s="41"/>
      <c r="J125" s="41"/>
      <c r="K125" s="48" t="s">
        <v>215</v>
      </c>
      <c r="L125" s="61">
        <v>122</v>
      </c>
      <c r="M125" s="151">
        <f>L125/$C$89</f>
        <v>0.40131578947368424</v>
      </c>
      <c r="N125" s="41"/>
      <c r="O125" s="61"/>
      <c r="P125" s="41"/>
      <c r="Q125" s="41"/>
      <c r="R125" s="41"/>
      <c r="S125" s="41"/>
    </row>
    <row r="126" spans="2:19" x14ac:dyDescent="0.25">
      <c r="B126" s="48" t="s">
        <v>165</v>
      </c>
      <c r="C126" s="61">
        <v>186</v>
      </c>
      <c r="D126" s="151">
        <f>C126/$C$89</f>
        <v>0.61184210526315785</v>
      </c>
      <c r="E126" s="41"/>
      <c r="F126" s="61"/>
      <c r="G126" s="61"/>
      <c r="H126" s="211" t="s">
        <v>166</v>
      </c>
      <c r="I126" s="41"/>
      <c r="J126" s="41"/>
      <c r="K126" s="48" t="s">
        <v>216</v>
      </c>
      <c r="L126" s="61">
        <v>7</v>
      </c>
      <c r="M126" s="151">
        <f>L126/$C$89</f>
        <v>2.3026315789473683E-2</v>
      </c>
      <c r="N126" s="41"/>
      <c r="O126" s="61"/>
      <c r="P126" s="41"/>
      <c r="Q126" s="41"/>
      <c r="R126" s="41"/>
      <c r="S126" s="41"/>
    </row>
    <row r="127" spans="2:19" ht="15.75" thickBot="1" x14ac:dyDescent="0.3">
      <c r="B127" s="48" t="s">
        <v>121</v>
      </c>
      <c r="C127" s="61">
        <v>13</v>
      </c>
      <c r="D127" s="151">
        <f>C127/$C$89</f>
        <v>4.2763157894736843E-2</v>
      </c>
      <c r="E127" s="41"/>
      <c r="F127" s="61"/>
      <c r="G127" s="61"/>
      <c r="H127" s="212">
        <f>SUM(D125:D126)</f>
        <v>0.9375</v>
      </c>
      <c r="I127" s="41"/>
      <c r="J127" s="41"/>
      <c r="K127" s="48" t="s">
        <v>217</v>
      </c>
      <c r="L127" s="61">
        <v>10</v>
      </c>
      <c r="M127" s="151">
        <f>L127/$C$89</f>
        <v>3.2894736842105261E-2</v>
      </c>
      <c r="N127" s="41"/>
      <c r="O127" s="61"/>
      <c r="P127" s="41"/>
      <c r="Q127" s="41"/>
      <c r="R127" s="41"/>
      <c r="S127" s="41"/>
    </row>
    <row r="128" spans="2:19" ht="15.75" thickBot="1" x14ac:dyDescent="0.3">
      <c r="B128" s="48" t="s">
        <v>29</v>
      </c>
      <c r="C128" s="61">
        <v>3</v>
      </c>
      <c r="D128" s="151">
        <f>C128/$C$89</f>
        <v>9.8684210526315784E-3</v>
      </c>
      <c r="E128" s="41"/>
      <c r="F128" s="61"/>
      <c r="G128" s="61"/>
      <c r="H128" s="61"/>
      <c r="I128" s="41"/>
      <c r="J128" s="41"/>
      <c r="K128" s="162" t="s">
        <v>0</v>
      </c>
      <c r="L128" s="162">
        <f>SUM(L124:L127)</f>
        <v>304</v>
      </c>
      <c r="M128" s="14">
        <f>SUM(M124:M127)</f>
        <v>1</v>
      </c>
      <c r="N128" s="41"/>
      <c r="O128" s="61"/>
      <c r="P128" s="41"/>
      <c r="Q128" s="41"/>
      <c r="R128" s="41"/>
      <c r="S128" s="41"/>
    </row>
    <row r="129" spans="2:19" x14ac:dyDescent="0.25">
      <c r="B129" s="162" t="s">
        <v>0</v>
      </c>
      <c r="C129" s="162">
        <f>SUM(C124:C128)</f>
        <v>304</v>
      </c>
      <c r="D129" s="14">
        <f>SUM(D124:D128)</f>
        <v>0.99999999999999989</v>
      </c>
      <c r="E129" s="41"/>
      <c r="F129" s="61"/>
      <c r="G129" s="61"/>
      <c r="H129" s="61"/>
      <c r="I129" s="41"/>
      <c r="J129" s="41"/>
      <c r="N129" s="41"/>
      <c r="O129" s="61"/>
      <c r="P129" s="41"/>
      <c r="Q129" s="41"/>
      <c r="R129" s="41"/>
      <c r="S129" s="41"/>
    </row>
    <row r="130" spans="2:19" ht="15" customHeight="1" x14ac:dyDescent="0.25">
      <c r="K130" s="225" t="s">
        <v>218</v>
      </c>
      <c r="L130" s="225"/>
      <c r="M130" s="225"/>
      <c r="N130" s="225"/>
      <c r="O130" s="225"/>
    </row>
    <row r="131" spans="2:19" ht="15" customHeight="1" x14ac:dyDescent="0.25">
      <c r="B131" s="41" t="s">
        <v>219</v>
      </c>
      <c r="C131" s="41"/>
      <c r="D131" s="41"/>
      <c r="K131" s="225"/>
      <c r="L131" s="225"/>
      <c r="M131" s="225"/>
      <c r="N131" s="225"/>
      <c r="O131" s="225"/>
    </row>
    <row r="132" spans="2:19" ht="15.75" customHeight="1" x14ac:dyDescent="0.25">
      <c r="B132" s="213" t="s">
        <v>2</v>
      </c>
      <c r="C132" s="163" t="s">
        <v>30</v>
      </c>
      <c r="D132" s="232" t="s">
        <v>1</v>
      </c>
      <c r="E132" s="232"/>
      <c r="K132" s="232" t="s">
        <v>168</v>
      </c>
      <c r="L132" s="232"/>
      <c r="M132" s="163" t="s">
        <v>30</v>
      </c>
      <c r="N132" s="163"/>
      <c r="O132" s="163" t="s">
        <v>1</v>
      </c>
    </row>
    <row r="133" spans="2:19" x14ac:dyDescent="0.25">
      <c r="B133" s="214" t="s">
        <v>220</v>
      </c>
      <c r="C133" s="155">
        <v>221</v>
      </c>
      <c r="D133" s="224">
        <f>C133/$C$136</f>
        <v>0.72697368421052633</v>
      </c>
      <c r="E133" s="224"/>
      <c r="K133" s="159" t="s">
        <v>170</v>
      </c>
      <c r="L133" s="215"/>
      <c r="M133" s="61">
        <v>134</v>
      </c>
      <c r="N133" s="151"/>
      <c r="O133" s="151">
        <f>M133/$M$139</f>
        <v>0.44078947368421051</v>
      </c>
    </row>
    <row r="134" spans="2:19" x14ac:dyDescent="0.25">
      <c r="B134" s="214" t="s">
        <v>221</v>
      </c>
      <c r="C134" s="155">
        <v>77</v>
      </c>
      <c r="D134" s="224">
        <f>C134/$C$136</f>
        <v>0.25328947368421051</v>
      </c>
      <c r="E134" s="224"/>
      <c r="K134" s="159" t="s">
        <v>222</v>
      </c>
      <c r="L134" s="215"/>
      <c r="M134" s="61">
        <v>42</v>
      </c>
      <c r="N134" s="151"/>
      <c r="O134" s="151">
        <f>M134/$M$139</f>
        <v>0.13815789473684212</v>
      </c>
    </row>
    <row r="135" spans="2:19" ht="15.75" thickBot="1" x14ac:dyDescent="0.3">
      <c r="B135" s="214" t="s">
        <v>29</v>
      </c>
      <c r="C135" s="155">
        <v>6</v>
      </c>
      <c r="D135" s="224">
        <f>C135/$C$136</f>
        <v>1.9736842105263157E-2</v>
      </c>
      <c r="E135" s="224"/>
      <c r="K135" s="159" t="s">
        <v>223</v>
      </c>
      <c r="L135" s="215"/>
      <c r="M135" s="61">
        <v>104</v>
      </c>
      <c r="N135" s="151"/>
      <c r="O135" s="151">
        <f t="shared" ref="O135" si="6">M135/$M$139</f>
        <v>0.34210526315789475</v>
      </c>
    </row>
    <row r="136" spans="2:19" x14ac:dyDescent="0.25">
      <c r="B136" s="216" t="s">
        <v>0</v>
      </c>
      <c r="C136" s="217">
        <f>SUM(C133:C135)</f>
        <v>304</v>
      </c>
      <c r="D136" s="252">
        <f>SUM(D133:E135)</f>
        <v>1</v>
      </c>
      <c r="E136" s="252"/>
      <c r="K136" s="159" t="s">
        <v>224</v>
      </c>
      <c r="L136" s="215"/>
      <c r="M136" s="61">
        <v>10</v>
      </c>
      <c r="N136" s="151"/>
      <c r="O136" s="151">
        <f>M136/$M$139</f>
        <v>3.2894736842105261E-2</v>
      </c>
    </row>
    <row r="137" spans="2:19" x14ac:dyDescent="0.25">
      <c r="B137" s="170"/>
      <c r="C137" s="155"/>
      <c r="D137" s="253"/>
      <c r="E137" s="253"/>
      <c r="K137" s="159" t="s">
        <v>225</v>
      </c>
      <c r="L137" s="215"/>
      <c r="M137" s="61">
        <v>11</v>
      </c>
      <c r="N137" s="151"/>
      <c r="O137" s="151">
        <f>M137/$M$139</f>
        <v>3.6184210526315791E-2</v>
      </c>
    </row>
    <row r="138" spans="2:19" ht="15.75" thickBot="1" x14ac:dyDescent="0.3">
      <c r="B138" s="254" t="s">
        <v>226</v>
      </c>
      <c r="C138" s="254"/>
      <c r="D138" s="254"/>
      <c r="E138" s="254"/>
      <c r="F138" s="254"/>
      <c r="G138" s="254"/>
      <c r="H138" s="254"/>
      <c r="I138" s="254"/>
      <c r="K138" s="159" t="s">
        <v>29</v>
      </c>
      <c r="L138" s="215"/>
      <c r="M138" s="61">
        <v>3</v>
      </c>
      <c r="N138" s="151"/>
      <c r="O138" s="151">
        <f>M138/$M$139</f>
        <v>9.8684210526315784E-3</v>
      </c>
    </row>
    <row r="139" spans="2:19" x14ac:dyDescent="0.25">
      <c r="B139" s="251" t="s">
        <v>227</v>
      </c>
      <c r="C139" s="251"/>
      <c r="D139" s="251"/>
      <c r="E139" s="251"/>
      <c r="F139" s="251"/>
      <c r="G139" s="251"/>
      <c r="H139" s="251"/>
      <c r="I139" s="251"/>
      <c r="K139" s="228" t="s">
        <v>0</v>
      </c>
      <c r="L139" s="228"/>
      <c r="M139" s="217">
        <f>SUM(M133:M138)</f>
        <v>304</v>
      </c>
      <c r="N139" s="14"/>
      <c r="O139" s="14">
        <f>SUM(O133:O138)</f>
        <v>1</v>
      </c>
    </row>
    <row r="140" spans="2:19" ht="20.25" customHeight="1" x14ac:dyDescent="0.25">
      <c r="B140" s="251"/>
      <c r="C140" s="251"/>
      <c r="D140" s="251"/>
      <c r="E140" s="251"/>
      <c r="F140" s="251"/>
      <c r="G140" s="251"/>
      <c r="H140" s="251"/>
      <c r="I140" s="251"/>
    </row>
    <row r="141" spans="2:19" x14ac:dyDescent="0.25">
      <c r="B141" s="218" t="s">
        <v>228</v>
      </c>
    </row>
    <row r="142" spans="2:19" ht="15" customHeight="1" x14ac:dyDescent="0.25">
      <c r="B142" s="218" t="s">
        <v>229</v>
      </c>
    </row>
  </sheetData>
  <mergeCells count="56">
    <mergeCell ref="B5:S6"/>
    <mergeCell ref="B8:S8"/>
    <mergeCell ref="B10:S11"/>
    <mergeCell ref="B13:S13"/>
    <mergeCell ref="I15:M16"/>
    <mergeCell ref="P15:S16"/>
    <mergeCell ref="O81:P81"/>
    <mergeCell ref="Q81:R81"/>
    <mergeCell ref="I32:K32"/>
    <mergeCell ref="J33:K33"/>
    <mergeCell ref="B46:H46"/>
    <mergeCell ref="B47:C47"/>
    <mergeCell ref="K53:Q54"/>
    <mergeCell ref="K55:K56"/>
    <mergeCell ref="L55:M55"/>
    <mergeCell ref="O55:Q55"/>
    <mergeCell ref="K63:L63"/>
    <mergeCell ref="M63:N63"/>
    <mergeCell ref="Q65:R65"/>
    <mergeCell ref="B79:D80"/>
    <mergeCell ref="M79:R80"/>
    <mergeCell ref="O82:P82"/>
    <mergeCell ref="Q82:R82"/>
    <mergeCell ref="O83:P83"/>
    <mergeCell ref="Q83:R83"/>
    <mergeCell ref="O84:P84"/>
    <mergeCell ref="Q84:R84"/>
    <mergeCell ref="O87:P87"/>
    <mergeCell ref="Q87:R87"/>
    <mergeCell ref="O88:P88"/>
    <mergeCell ref="Q88:R88"/>
    <mergeCell ref="O89:P89"/>
    <mergeCell ref="Q89:R89"/>
    <mergeCell ref="D132:E132"/>
    <mergeCell ref="K132:L132"/>
    <mergeCell ref="O90:P90"/>
    <mergeCell ref="Q90:R90"/>
    <mergeCell ref="B91:H92"/>
    <mergeCell ref="O91:P91"/>
    <mergeCell ref="Q91:R91"/>
    <mergeCell ref="B93:D93"/>
    <mergeCell ref="G93:H93"/>
    <mergeCell ref="I93:K93"/>
    <mergeCell ref="K108:N109"/>
    <mergeCell ref="B117:D117"/>
    <mergeCell ref="B121:F122"/>
    <mergeCell ref="K121:M122"/>
    <mergeCell ref="K130:O131"/>
    <mergeCell ref="B139:I140"/>
    <mergeCell ref="K139:L139"/>
    <mergeCell ref="D133:E133"/>
    <mergeCell ref="D134:E134"/>
    <mergeCell ref="D135:E135"/>
    <mergeCell ref="D136:E136"/>
    <mergeCell ref="D137:E137"/>
    <mergeCell ref="B138:I138"/>
  </mergeCells>
  <printOptions horizontalCentered="1"/>
  <pageMargins left="0.19685039370078741" right="0.11811023622047245" top="0.11811023622047245" bottom="0.11811023622047245" header="0.31496062992125984" footer="0.31496062992125984"/>
  <pageSetup paperSize="9" scale="67" orientation="portrait" r:id="rId1"/>
  <rowBreaks count="1" manualBreakCount="1">
    <brk id="76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Feminicidio</vt:lpstr>
      <vt:lpstr>Tentativa</vt:lpstr>
      <vt:lpstr>Feminicidio!Área_de_impresión</vt:lpstr>
      <vt:lpstr>Tentativa!Área_de_impresión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mllanos</dc:creator>
  <cp:lastModifiedBy>garaujo</cp:lastModifiedBy>
  <cp:lastPrinted>2019-01-15T03:29:45Z</cp:lastPrinted>
  <dcterms:created xsi:type="dcterms:W3CDTF">2014-04-07T17:49:13Z</dcterms:created>
  <dcterms:modified xsi:type="dcterms:W3CDTF">2019-01-16T14:12:08Z</dcterms:modified>
</cp:coreProperties>
</file>