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GENARO\Estadísticas para web\2018\AGOSTO\Boletines y Resúmenes estadísticos\"/>
    </mc:Choice>
  </mc:AlternateContent>
  <bookViews>
    <workbookView xWindow="0" yWindow="0" windowWidth="22185" windowHeight="9540" tabRatio="836"/>
  </bookViews>
  <sheets>
    <sheet name="Feminicidio" sheetId="16" r:id="rId1"/>
    <sheet name="Tentativa" sheetId="15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</externalReferences>
  <definedNames>
    <definedName name="A" localSheetId="0">#REF!</definedName>
    <definedName name="A" localSheetId="1">#REF!</definedName>
    <definedName name="A">#REF!</definedName>
    <definedName name="AAA" localSheetId="0">[1]Casos!#REF!</definedName>
    <definedName name="AAA" localSheetId="1">[1]Casos!#REF!</definedName>
    <definedName name="AAA">[1]Casos!#REF!</definedName>
    <definedName name="aaaaaa" localSheetId="0">#REF!</definedName>
    <definedName name="aaaaaa" localSheetId="1">#REF!</definedName>
    <definedName name="aaaaaa">#REF!</definedName>
    <definedName name="AB" localSheetId="0">#REF!</definedName>
    <definedName name="AB" localSheetId="1">#REF!</definedName>
    <definedName name="AB">#REF!</definedName>
    <definedName name="ABAN" localSheetId="0">#REF!</definedName>
    <definedName name="ABAN" localSheetId="1">#REF!</definedName>
    <definedName name="ABAN">#REF!</definedName>
    <definedName name="ABANCAY" localSheetId="0">#REF!</definedName>
    <definedName name="ABANCAY" localSheetId="1">#REF!</definedName>
    <definedName name="ABANCAY">#REF!</definedName>
    <definedName name="AMES">'[2]Base 2012'!$E$1</definedName>
    <definedName name="AÑO" localSheetId="0">#REF!</definedName>
    <definedName name="AÑO" localSheetId="1">#REF!</definedName>
    <definedName name="AÑO">#REF!</definedName>
    <definedName name="AÑOS" localSheetId="0">#REF!</definedName>
    <definedName name="AÑOS" localSheetId="1">#REF!</definedName>
    <definedName name="AÑOS">#REF!</definedName>
    <definedName name="_xlnm.Print_Area" localSheetId="0">Feminicidio!$A$1:$T$163</definedName>
    <definedName name="_xlnm.Print_Area" localSheetId="1">Tentativa!$A$1:$T$141</definedName>
    <definedName name="AUTORIA" localSheetId="0">#REF!</definedName>
    <definedName name="AUTORIA" localSheetId="1">#REF!</definedName>
    <definedName name="AUTORIA">#REF!</definedName>
    <definedName name="CEM" localSheetId="0">#REF!</definedName>
    <definedName name="CEM" localSheetId="1">#REF!</definedName>
    <definedName name="CEM">#REF!</definedName>
    <definedName name="conocimiento_caso" localSheetId="0">#REF!</definedName>
    <definedName name="conocimiento_caso" localSheetId="1">#REF!</definedName>
    <definedName name="conocimiento_caso">#REF!</definedName>
    <definedName name="D" localSheetId="0">#REF!</definedName>
    <definedName name="D" localSheetId="1">#REF!</definedName>
    <definedName name="D">#REF!</definedName>
    <definedName name="DDD" localSheetId="0">[1]Casos!#REF!</definedName>
    <definedName name="DDD" localSheetId="1">[1]Casos!#REF!</definedName>
    <definedName name="DDD">[1]Casos!#REF!</definedName>
    <definedName name="DE" localSheetId="0">#REF!</definedName>
    <definedName name="DE" localSheetId="1">#REF!</definedName>
    <definedName name="DE">#REF!</definedName>
    <definedName name="DEPA" localSheetId="0">#REF!</definedName>
    <definedName name="DEPA" localSheetId="1">#REF!</definedName>
    <definedName name="DEPA">#REF!</definedName>
    <definedName name="dia" localSheetId="0">#REF!</definedName>
    <definedName name="dia" localSheetId="1">#REF!</definedName>
    <definedName name="dia">#REF!</definedName>
    <definedName name="DIST" localSheetId="0">[3]Casos!#REF!</definedName>
    <definedName name="DIST" localSheetId="1">[3]Casos!#REF!</definedName>
    <definedName name="DIST">[4]Casos!#REF!</definedName>
    <definedName name="DISTRITO" localSheetId="0">#REF!</definedName>
    <definedName name="DISTRITO" localSheetId="1">#REF!</definedName>
    <definedName name="DISTRITO">#REF!</definedName>
    <definedName name="DPTO" localSheetId="0">[3]Casos!#REF!</definedName>
    <definedName name="DPTO" localSheetId="1">[3]Casos!#REF!</definedName>
    <definedName name="DPTO">[4]Casos!#REF!</definedName>
    <definedName name="DR" localSheetId="0">#REF!</definedName>
    <definedName name="DR" localSheetId="1">#REF!</definedName>
    <definedName name="DR">#REF!</definedName>
    <definedName name="E" localSheetId="0">#REF!</definedName>
    <definedName name="E" localSheetId="1">#REF!</definedName>
    <definedName name="E">#REF!</definedName>
    <definedName name="EEE" localSheetId="0">[1]Casos!#REF!</definedName>
    <definedName name="EEE" localSheetId="1">[1]Casos!#REF!</definedName>
    <definedName name="EEE">[1]Casos!#REF!</definedName>
    <definedName name="GÉNERO" localSheetId="0">#REF!</definedName>
    <definedName name="GÉNERO" localSheetId="1">#REF!</definedName>
    <definedName name="GÉNERO">#REF!</definedName>
    <definedName name="genero1" localSheetId="0">#REF!</definedName>
    <definedName name="genero1" localSheetId="1">#REF!</definedName>
    <definedName name="genero1">#REF!</definedName>
    <definedName name="GENRO" localSheetId="0">#REF!</definedName>
    <definedName name="GENRO" localSheetId="1">#REF!</definedName>
    <definedName name="GENRO">#REF!</definedName>
    <definedName name="GENRO21" localSheetId="0">#REF!</definedName>
    <definedName name="GENRO21" localSheetId="1">#REF!</definedName>
    <definedName name="GENRO21">#REF!</definedName>
    <definedName name="GGGGG">'[5]Base 2012'!$B$1</definedName>
    <definedName name="GGGGGGGGGG">'[5]Base 2012'!$D$1</definedName>
    <definedName name="GRADO" localSheetId="0">#REF!</definedName>
    <definedName name="GRADO" localSheetId="1">#REF!</definedName>
    <definedName name="GRADO">#REF!</definedName>
    <definedName name="HIJOS" localSheetId="0">#REF!</definedName>
    <definedName name="HIJOS" localSheetId="1">#REF!</definedName>
    <definedName name="HIJOS">#REF!</definedName>
    <definedName name="HOMICIDIO" localSheetId="0">#REF!</definedName>
    <definedName name="HOMICIDIO" localSheetId="1">#REF!</definedName>
    <definedName name="HOMICIDIO">#REF!</definedName>
    <definedName name="HOMICIDIO1" localSheetId="0">#REF!</definedName>
    <definedName name="HOMICIDIO1" localSheetId="1">#REF!</definedName>
    <definedName name="HOMICIDIO1">#REF!</definedName>
    <definedName name="J" localSheetId="0">[6]Casos!#REF!</definedName>
    <definedName name="J" localSheetId="1">[6]Casos!#REF!</definedName>
    <definedName name="J">[7]Casos!#REF!</definedName>
    <definedName name="JULIO">[8]Casos!#REF!</definedName>
    <definedName name="LABOR" localSheetId="0">#REF!</definedName>
    <definedName name="LABOR" localSheetId="1">#REF!</definedName>
    <definedName name="LABOR">#REF!</definedName>
    <definedName name="LUGAR" localSheetId="0">#REF!</definedName>
    <definedName name="LUGAR" localSheetId="1">#REF!</definedName>
    <definedName name="LUGAR">#REF!</definedName>
    <definedName name="Marca_temporal" localSheetId="0">#REF!</definedName>
    <definedName name="Marca_temporal" localSheetId="1">#REF!</definedName>
    <definedName name="Marca_temporal">#REF!</definedName>
    <definedName name="MEDIDAS" localSheetId="0">#REF!</definedName>
    <definedName name="MEDIDAS" localSheetId="1">#REF!</definedName>
    <definedName name="MEDIDAS">#REF!</definedName>
    <definedName name="Mes" localSheetId="0">[9]Participantes!#REF!</definedName>
    <definedName name="Mes" localSheetId="1">[9]Participantes!#REF!</definedName>
    <definedName name="Mes">[9]Participantes!#REF!</definedName>
    <definedName name="N" localSheetId="0">#REF!</definedName>
    <definedName name="N" localSheetId="1">#REF!</definedName>
    <definedName name="N">#REF!</definedName>
    <definedName name="NDDDSFDSF" localSheetId="0">#REF!</definedName>
    <definedName name="NDDDSFDSF" localSheetId="1">#REF!</definedName>
    <definedName name="NDDDSFDSF">#REF!</definedName>
    <definedName name="Nro_de_oficio" localSheetId="0">#REF!</definedName>
    <definedName name="Nro_de_oficio" localSheetId="1">#REF!</definedName>
    <definedName name="Nro_de_oficio">#REF!</definedName>
    <definedName name="OK" localSheetId="0">#REF!</definedName>
    <definedName name="OK" localSheetId="1">#REF!</definedName>
    <definedName name="OK">#REF!</definedName>
    <definedName name="PROV" localSheetId="0">[3]Casos!#REF!</definedName>
    <definedName name="PROV" localSheetId="1">[3]Casos!#REF!</definedName>
    <definedName name="PROV">[4]Casos!#REF!</definedName>
    <definedName name="PROVINCIA" localSheetId="0">#REF!</definedName>
    <definedName name="PROVINCIA" localSheetId="1">#REF!</definedName>
    <definedName name="PROVINCIA">#REF!</definedName>
    <definedName name="RESPUESTA" localSheetId="0">#REF!</definedName>
    <definedName name="RESPUESTA" localSheetId="1">#REF!</definedName>
    <definedName name="RESPUESTA">#REF!</definedName>
    <definedName name="RITA" localSheetId="0">[1]Casos!#REF!</definedName>
    <definedName name="RITA" localSheetId="1">[1]Casos!#REF!</definedName>
    <definedName name="RITA">[1]Casos!#REF!</definedName>
    <definedName name="S" localSheetId="0">#REF!</definedName>
    <definedName name="S" localSheetId="1">#REF!</definedName>
    <definedName name="S">#REF!</definedName>
    <definedName name="SEXO" localSheetId="0">#REF!</definedName>
    <definedName name="SEXO" localSheetId="1">#REF!</definedName>
    <definedName name="SEXO">#REF!</definedName>
    <definedName name="SITUACION" localSheetId="0">#REF!</definedName>
    <definedName name="SITUACION" localSheetId="1">#REF!</definedName>
    <definedName name="SITUACION">#REF!</definedName>
    <definedName name="SS" localSheetId="0">#REF!</definedName>
    <definedName name="SS" localSheetId="1">#REF!</definedName>
    <definedName name="SS">#REF!</definedName>
    <definedName name="SSS" localSheetId="0">[10]Casos!#REF!</definedName>
    <definedName name="SSS" localSheetId="1">[10]Casos!#REF!</definedName>
    <definedName name="SSS">[10]Casos!#REF!</definedName>
    <definedName name="SSSS" localSheetId="0">#REF!</definedName>
    <definedName name="SSSS" localSheetId="1">#REF!</definedName>
    <definedName name="SSSS">#REF!</definedName>
    <definedName name="SSSSSSS" localSheetId="0">#REF!</definedName>
    <definedName name="SSSSSSS" localSheetId="1">#REF!</definedName>
    <definedName name="SSSSSSS">#REF!</definedName>
    <definedName name="SSSSSSSSSS">'[11]Base 2012'!$E$1</definedName>
    <definedName name="SSSSSSSSSSS" localSheetId="0">#REF!</definedName>
    <definedName name="SSSSSSSSSSS" localSheetId="1">#REF!</definedName>
    <definedName name="SSSSSSSSSSS">#REF!</definedName>
    <definedName name="SSSSSSSSSSSSSS" localSheetId="0">#REF!</definedName>
    <definedName name="SSSSSSSSSSSSSS" localSheetId="1">#REF!</definedName>
    <definedName name="SSSSSSSSSSSSSS">#REF!</definedName>
    <definedName name="SSSSSSSSSSSSSSSSSS" localSheetId="0">#REF!</definedName>
    <definedName name="SSSSSSSSSSSSSSSSSS" localSheetId="1">#REF!</definedName>
    <definedName name="SSSSSSSSSSSSSSSSSS">#REF!</definedName>
    <definedName name="SSSSSSSSSSSSSSSSSSSSSSSSSSSSSS" localSheetId="0">#REF!</definedName>
    <definedName name="SSSSSSSSSSSSSSSSSSSSSSSSSSSSSS" localSheetId="1">#REF!</definedName>
    <definedName name="SSSSSSSSSSSSSSSSSSSSSSSSSSSSSS">#REF!</definedName>
    <definedName name="Tabla1" localSheetId="0">#REF!</definedName>
    <definedName name="Tabla1" localSheetId="1">#REF!</definedName>
    <definedName name="Tabla1">#REF!</definedName>
    <definedName name="VINCULO" localSheetId="0">#REF!</definedName>
    <definedName name="VINCULO" localSheetId="1">#REF!</definedName>
    <definedName name="VINCULO">#REF!</definedName>
    <definedName name="VINCULO_A" localSheetId="0">#REF!</definedName>
    <definedName name="VINCULO_A" localSheetId="1">#REF!</definedName>
    <definedName name="VINCULO_A">#REF!</definedName>
    <definedName name="XX" localSheetId="0">[12]Casos!#REF!</definedName>
    <definedName name="XX" localSheetId="1">[12]Casos!#REF!</definedName>
    <definedName name="XX">[12]Casos!#REF!</definedName>
    <definedName name="ZONA" localSheetId="0">[3]Casos!#REF!</definedName>
    <definedName name="ZONA" localSheetId="1">[3]Casos!#REF!</definedName>
    <definedName name="ZONA">[4]Casos!#REF!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158" i="16" l="1"/>
  <c r="O157" i="16" s="1"/>
  <c r="O156" i="16"/>
  <c r="O155" i="16"/>
  <c r="D155" i="16"/>
  <c r="E154" i="16" s="1"/>
  <c r="O154" i="16"/>
  <c r="O153" i="16"/>
  <c r="O152" i="16"/>
  <c r="O151" i="16"/>
  <c r="O158" i="16" s="1"/>
  <c r="C148" i="16"/>
  <c r="D146" i="16" s="1"/>
  <c r="D147" i="16"/>
  <c r="L146" i="16"/>
  <c r="D144" i="16"/>
  <c r="M137" i="16"/>
  <c r="O134" i="16" s="1"/>
  <c r="F135" i="16"/>
  <c r="G134" i="16" s="1"/>
  <c r="O133" i="16"/>
  <c r="O131" i="16"/>
  <c r="F126" i="16"/>
  <c r="H124" i="16" s="1"/>
  <c r="L125" i="16"/>
  <c r="H125" i="16"/>
  <c r="L124" i="16"/>
  <c r="M124" i="16" s="1"/>
  <c r="L123" i="16"/>
  <c r="C133" i="16" s="1"/>
  <c r="D133" i="16" s="1"/>
  <c r="H123" i="16"/>
  <c r="L122" i="16"/>
  <c r="M122" i="16" s="1"/>
  <c r="H122" i="16"/>
  <c r="L121" i="16"/>
  <c r="L120" i="16"/>
  <c r="L126" i="16" s="1"/>
  <c r="H119" i="16"/>
  <c r="H118" i="16"/>
  <c r="H117" i="16"/>
  <c r="H116" i="16"/>
  <c r="H115" i="16"/>
  <c r="H114" i="16"/>
  <c r="H113" i="16"/>
  <c r="H112" i="16"/>
  <c r="H111" i="16"/>
  <c r="H110" i="16"/>
  <c r="H109" i="16"/>
  <c r="H108" i="16"/>
  <c r="H107" i="16"/>
  <c r="H106" i="16"/>
  <c r="H105" i="16"/>
  <c r="H104" i="16"/>
  <c r="H103" i="16"/>
  <c r="O101" i="16"/>
  <c r="Q100" i="16" s="1"/>
  <c r="C97" i="16"/>
  <c r="M143" i="16" s="1"/>
  <c r="D96" i="16"/>
  <c r="H97" i="16" s="1"/>
  <c r="O93" i="16"/>
  <c r="Q91" i="16" s="1"/>
  <c r="Q92" i="16"/>
  <c r="D92" i="16"/>
  <c r="M82" i="16"/>
  <c r="O77" i="16" s="1"/>
  <c r="F82" i="16"/>
  <c r="E82" i="16"/>
  <c r="D82" i="16"/>
  <c r="H81" i="16"/>
  <c r="H80" i="16"/>
  <c r="O79" i="16"/>
  <c r="H79" i="16"/>
  <c r="H78" i="16"/>
  <c r="H77" i="16"/>
  <c r="H76" i="16"/>
  <c r="O75" i="16"/>
  <c r="H75" i="16"/>
  <c r="H74" i="16"/>
  <c r="H73" i="16"/>
  <c r="H72" i="16"/>
  <c r="H71" i="16"/>
  <c r="H70" i="16"/>
  <c r="H69" i="16"/>
  <c r="M68" i="16"/>
  <c r="O65" i="16" s="1"/>
  <c r="H68" i="16"/>
  <c r="H67" i="16"/>
  <c r="O66" i="16"/>
  <c r="H66" i="16"/>
  <c r="H65" i="16"/>
  <c r="O64" i="16"/>
  <c r="H64" i="16"/>
  <c r="H63" i="16"/>
  <c r="O62" i="16"/>
  <c r="H62" i="16"/>
  <c r="H61" i="16"/>
  <c r="O60" i="16"/>
  <c r="H60" i="16"/>
  <c r="H59" i="16"/>
  <c r="H58" i="16"/>
  <c r="H57" i="16"/>
  <c r="H82" i="16" s="1"/>
  <c r="H56" i="16"/>
  <c r="O53" i="16"/>
  <c r="Q50" i="16" s="1"/>
  <c r="L53" i="16"/>
  <c r="Q52" i="16"/>
  <c r="M52" i="16"/>
  <c r="M53" i="16" s="1"/>
  <c r="Q51" i="16"/>
  <c r="M51" i="16"/>
  <c r="M50" i="16"/>
  <c r="Q49" i="16"/>
  <c r="M49" i="16"/>
  <c r="K40" i="16"/>
  <c r="K41" i="16" s="1"/>
  <c r="M26" i="16"/>
  <c r="L26" i="16"/>
  <c r="K26" i="16"/>
  <c r="M25" i="16"/>
  <c r="M24" i="16"/>
  <c r="M23" i="16"/>
  <c r="M22" i="16"/>
  <c r="M21" i="16"/>
  <c r="M20" i="16"/>
  <c r="M19" i="16"/>
  <c r="M18" i="16"/>
  <c r="Q53" i="16" l="1"/>
  <c r="M125" i="16"/>
  <c r="M121" i="16"/>
  <c r="M144" i="16"/>
  <c r="M146" i="16" s="1"/>
  <c r="O76" i="16"/>
  <c r="O80" i="16"/>
  <c r="D93" i="16"/>
  <c r="C132" i="16"/>
  <c r="C134" i="16"/>
  <c r="D134" i="16" s="1"/>
  <c r="O135" i="16"/>
  <c r="D145" i="16"/>
  <c r="H146" i="16" s="1"/>
  <c r="O59" i="16"/>
  <c r="O68" i="16" s="1"/>
  <c r="O63" i="16"/>
  <c r="O67" i="16"/>
  <c r="D90" i="16"/>
  <c r="H120" i="16"/>
  <c r="H126" i="16" s="1"/>
  <c r="O136" i="16"/>
  <c r="M145" i="16"/>
  <c r="G133" i="16"/>
  <c r="G132" i="16"/>
  <c r="H135" i="16" s="1"/>
  <c r="Q90" i="16"/>
  <c r="Q93" i="16" s="1"/>
  <c r="Q98" i="16"/>
  <c r="M120" i="16"/>
  <c r="O132" i="16"/>
  <c r="O137" i="16" s="1"/>
  <c r="E153" i="16"/>
  <c r="E155" i="16" s="1"/>
  <c r="O73" i="16"/>
  <c r="O81" i="16"/>
  <c r="Q97" i="16"/>
  <c r="Q101" i="16" s="1"/>
  <c r="O74" i="16"/>
  <c r="O78" i="16"/>
  <c r="D91" i="16"/>
  <c r="D94" i="16"/>
  <c r="H93" i="16" s="1"/>
  <c r="Q99" i="16"/>
  <c r="H121" i="16"/>
  <c r="M123" i="16"/>
  <c r="D143" i="16"/>
  <c r="D148" i="16" s="1"/>
  <c r="O61" i="16"/>
  <c r="D95" i="16"/>
  <c r="M126" i="16" l="1"/>
  <c r="H90" i="16"/>
  <c r="D97" i="16"/>
  <c r="O82" i="16"/>
  <c r="C135" i="16"/>
  <c r="D132" i="16"/>
  <c r="D135" i="16" s="1"/>
  <c r="M138" i="15" l="1"/>
  <c r="O137" i="15" s="1"/>
  <c r="C135" i="15"/>
  <c r="D134" i="15" s="1"/>
  <c r="O134" i="15"/>
  <c r="O133" i="15"/>
  <c r="C128" i="15"/>
  <c r="L127" i="15"/>
  <c r="M124" i="15"/>
  <c r="F117" i="15"/>
  <c r="H115" i="15" s="1"/>
  <c r="H116" i="15"/>
  <c r="L115" i="15"/>
  <c r="L114" i="15"/>
  <c r="H114" i="15"/>
  <c r="L113" i="15"/>
  <c r="M113" i="15" s="1"/>
  <c r="H113" i="15"/>
  <c r="L112" i="15"/>
  <c r="H112" i="15"/>
  <c r="P111" i="15"/>
  <c r="L111" i="15"/>
  <c r="L116" i="15" s="1"/>
  <c r="H111" i="15"/>
  <c r="P110" i="15"/>
  <c r="L110" i="15"/>
  <c r="H110" i="15"/>
  <c r="P109" i="15"/>
  <c r="H109" i="15"/>
  <c r="H108" i="15"/>
  <c r="H107" i="15"/>
  <c r="H106" i="15"/>
  <c r="H105" i="15"/>
  <c r="H104" i="15"/>
  <c r="H103" i="15"/>
  <c r="H102" i="15"/>
  <c r="H101" i="15"/>
  <c r="H100" i="15"/>
  <c r="H99" i="15"/>
  <c r="H98" i="15"/>
  <c r="H97" i="15"/>
  <c r="H96" i="15"/>
  <c r="H95" i="15"/>
  <c r="H94" i="15"/>
  <c r="H93" i="15"/>
  <c r="H117" i="15" s="1"/>
  <c r="O91" i="15"/>
  <c r="Q90" i="15" s="1"/>
  <c r="C87" i="15"/>
  <c r="D124" i="15" s="1"/>
  <c r="D86" i="15"/>
  <c r="H87" i="15" s="1"/>
  <c r="O83" i="15"/>
  <c r="Q81" i="15" s="1"/>
  <c r="Q82" i="15"/>
  <c r="D82" i="15"/>
  <c r="M72" i="15"/>
  <c r="O68" i="15" s="1"/>
  <c r="F72" i="15"/>
  <c r="E72" i="15"/>
  <c r="D72" i="15"/>
  <c r="H71" i="15"/>
  <c r="H70" i="15"/>
  <c r="O69" i="15"/>
  <c r="H69" i="15"/>
  <c r="H68" i="15"/>
  <c r="H67" i="15"/>
  <c r="H66" i="15"/>
  <c r="O65" i="15"/>
  <c r="H65" i="15"/>
  <c r="H64" i="15"/>
  <c r="H63" i="15"/>
  <c r="H62" i="15"/>
  <c r="O61" i="15"/>
  <c r="H61" i="15"/>
  <c r="H60" i="15"/>
  <c r="H59" i="15"/>
  <c r="H58" i="15"/>
  <c r="H57" i="15"/>
  <c r="O56" i="15"/>
  <c r="Q55" i="15" s="1"/>
  <c r="M56" i="15"/>
  <c r="L56" i="15"/>
  <c r="H56" i="15"/>
  <c r="M55" i="15"/>
  <c r="H55" i="15"/>
  <c r="M54" i="15"/>
  <c r="H54" i="15"/>
  <c r="H53" i="15"/>
  <c r="H52" i="15"/>
  <c r="H51" i="15"/>
  <c r="H50" i="15"/>
  <c r="H49" i="15"/>
  <c r="H48" i="15"/>
  <c r="H47" i="15"/>
  <c r="H46" i="15"/>
  <c r="H72" i="15" s="1"/>
  <c r="K40" i="15"/>
  <c r="K41" i="15" s="1"/>
  <c r="L26" i="15"/>
  <c r="M26" i="15" s="1"/>
  <c r="K26" i="15"/>
  <c r="M25" i="15"/>
  <c r="M24" i="15"/>
  <c r="M23" i="15"/>
  <c r="M22" i="15"/>
  <c r="M21" i="15"/>
  <c r="M20" i="15"/>
  <c r="M19" i="15"/>
  <c r="M18" i="15"/>
  <c r="M112" i="15" l="1"/>
  <c r="M110" i="15"/>
  <c r="M114" i="15"/>
  <c r="M115" i="15"/>
  <c r="D125" i="15"/>
  <c r="H126" i="15" s="1"/>
  <c r="Q54" i="15"/>
  <c r="Q56" i="15" s="1"/>
  <c r="O62" i="15"/>
  <c r="O72" i="15" s="1"/>
  <c r="O66" i="15"/>
  <c r="O70" i="15"/>
  <c r="D83" i="15"/>
  <c r="M111" i="15"/>
  <c r="M125" i="15"/>
  <c r="D80" i="15"/>
  <c r="D126" i="15"/>
  <c r="D132" i="15"/>
  <c r="O135" i="15"/>
  <c r="O63" i="15"/>
  <c r="O67" i="15"/>
  <c r="O71" i="15"/>
  <c r="Q87" i="15"/>
  <c r="Q91" i="15" s="1"/>
  <c r="O132" i="15"/>
  <c r="O136" i="15"/>
  <c r="Q80" i="15"/>
  <c r="Q83" i="15" s="1"/>
  <c r="Q88" i="15"/>
  <c r="D123" i="15"/>
  <c r="M126" i="15"/>
  <c r="D133" i="15"/>
  <c r="O64" i="15"/>
  <c r="D84" i="15"/>
  <c r="H83" i="15" s="1"/>
  <c r="D81" i="15"/>
  <c r="Q89" i="15"/>
  <c r="M123" i="15"/>
  <c r="M127" i="15" s="1"/>
  <c r="D127" i="15"/>
  <c r="D85" i="15"/>
  <c r="O138" i="15" l="1"/>
  <c r="H80" i="15"/>
  <c r="D87" i="15"/>
  <c r="M116" i="15"/>
  <c r="D128" i="15"/>
  <c r="D135" i="15"/>
</calcChain>
</file>

<file path=xl/sharedStrings.xml><?xml version="1.0" encoding="utf-8"?>
<sst xmlns="http://schemas.openxmlformats.org/spreadsheetml/2006/main" count="441" uniqueCount="226">
  <si>
    <t>Enero</t>
  </si>
  <si>
    <t>Febrero</t>
  </si>
  <si>
    <t>Marzo</t>
  </si>
  <si>
    <t>Abril</t>
  </si>
  <si>
    <t>Mayo</t>
  </si>
  <si>
    <t>Junio</t>
  </si>
  <si>
    <t>Julio</t>
  </si>
  <si>
    <t>Agosto</t>
  </si>
  <si>
    <t>Total</t>
  </si>
  <si>
    <t>Si</t>
  </si>
  <si>
    <t>No</t>
  </si>
  <si>
    <t>Otro</t>
  </si>
  <si>
    <t>%</t>
  </si>
  <si>
    <t>Grupo de edad</t>
  </si>
  <si>
    <t>0 - 5 años</t>
  </si>
  <si>
    <t>6 - 11 años</t>
  </si>
  <si>
    <t>Arequipa</t>
  </si>
  <si>
    <t>Madre de Dios</t>
  </si>
  <si>
    <t>Situación Laboral</t>
  </si>
  <si>
    <t>Conviviente</t>
  </si>
  <si>
    <t>Ex conviviente</t>
  </si>
  <si>
    <t>Mes / año</t>
  </si>
  <si>
    <t>Var. %</t>
  </si>
  <si>
    <t>Años</t>
  </si>
  <si>
    <t>(*) Casos reportados al 31 de agosto de 2018</t>
  </si>
  <si>
    <t>Área</t>
  </si>
  <si>
    <t>2018 (*)</t>
  </si>
  <si>
    <t>N°</t>
  </si>
  <si>
    <t>Urbana</t>
  </si>
  <si>
    <t>Rural</t>
  </si>
  <si>
    <t>Departamento</t>
  </si>
  <si>
    <t>Acumulado
2009 - 2017</t>
  </si>
  <si>
    <t>Lima Metropolitana</t>
  </si>
  <si>
    <t>Cusco</t>
  </si>
  <si>
    <t>Ayacucho</t>
  </si>
  <si>
    <t>Puno</t>
  </si>
  <si>
    <t>La Libertad</t>
  </si>
  <si>
    <t>Lima Provincia</t>
  </si>
  <si>
    <t>Ancash</t>
  </si>
  <si>
    <t>Lambayeque</t>
  </si>
  <si>
    <t>Piura</t>
  </si>
  <si>
    <t>Tacna</t>
  </si>
  <si>
    <t>Callao</t>
  </si>
  <si>
    <t>Cajamarca</t>
  </si>
  <si>
    <t>Ica</t>
  </si>
  <si>
    <t>Lugar del hecho</t>
  </si>
  <si>
    <t>San Martin</t>
  </si>
  <si>
    <t>Huancavelica</t>
  </si>
  <si>
    <t>Pasco</t>
  </si>
  <si>
    <t>Casa de ambos</t>
  </si>
  <si>
    <t>Loreto</t>
  </si>
  <si>
    <t>Casa de familiar</t>
  </si>
  <si>
    <t>Ucayali</t>
  </si>
  <si>
    <t>Amazonas</t>
  </si>
  <si>
    <t>Apurimac</t>
  </si>
  <si>
    <t>Moquegua</t>
  </si>
  <si>
    <t>Tumbes</t>
  </si>
  <si>
    <t>Niñas y adolescentes</t>
  </si>
  <si>
    <t>Estaba gestando</t>
  </si>
  <si>
    <t>Adultas</t>
  </si>
  <si>
    <t>60 años a más</t>
  </si>
  <si>
    <t>Adultas mayores</t>
  </si>
  <si>
    <t>Número de hijos/as</t>
  </si>
  <si>
    <t>Ninguno</t>
  </si>
  <si>
    <t>1 a 3 hijos/as</t>
  </si>
  <si>
    <t>De 4 hijos/as a más</t>
  </si>
  <si>
    <t>Vinculo relacional</t>
  </si>
  <si>
    <t>Esposo</t>
  </si>
  <si>
    <t>Pareja sexual sin hijos</t>
  </si>
  <si>
    <t>Enamorado/novio que no es pareja sexual</t>
  </si>
  <si>
    <t>Ex esposo</t>
  </si>
  <si>
    <t>Ex enamorado</t>
  </si>
  <si>
    <t>Progenitor de su hijo pero no han vivido juntos</t>
  </si>
  <si>
    <t>Padre</t>
  </si>
  <si>
    <t>Padrastro</t>
  </si>
  <si>
    <t>Hermano</t>
  </si>
  <si>
    <t>Hijastro</t>
  </si>
  <si>
    <t>Hijo</t>
  </si>
  <si>
    <t>Abuelo</t>
  </si>
  <si>
    <t>Cuñado</t>
  </si>
  <si>
    <t>Suegro</t>
  </si>
  <si>
    <t>Yerno</t>
  </si>
  <si>
    <t>Vinculo</t>
  </si>
  <si>
    <t>Otro familiar</t>
  </si>
  <si>
    <t>Pareja</t>
  </si>
  <si>
    <t>Compañero de trabajo</t>
  </si>
  <si>
    <t>Ex pareja</t>
  </si>
  <si>
    <t>Amigo</t>
  </si>
  <si>
    <t>Familiar</t>
  </si>
  <si>
    <t>Pretendiente</t>
  </si>
  <si>
    <t>Conocido</t>
  </si>
  <si>
    <t>Desconocido</t>
  </si>
  <si>
    <t>15 - 17 años</t>
  </si>
  <si>
    <t>18 - 29 años</t>
  </si>
  <si>
    <t>30 - 59 años</t>
  </si>
  <si>
    <t>Adulto</t>
  </si>
  <si>
    <t>Situación después del hecho</t>
  </si>
  <si>
    <t>Detenido (sin sentencia)</t>
  </si>
  <si>
    <t>Sin dato</t>
  </si>
  <si>
    <t>Sin datos</t>
  </si>
  <si>
    <t>Huanuco</t>
  </si>
  <si>
    <t>Junin</t>
  </si>
  <si>
    <t>Grupos de edad</t>
  </si>
  <si>
    <r>
      <t>REPORTE ESTADÍSTICO DE CASOS</t>
    </r>
    <r>
      <rPr>
        <b/>
        <vertAlign val="superscript"/>
        <sz val="16"/>
        <color theme="0"/>
        <rFont val="Arial"/>
        <family val="2"/>
      </rPr>
      <t>1/</t>
    </r>
    <r>
      <rPr>
        <b/>
        <sz val="16"/>
        <color theme="0"/>
        <rFont val="Arial"/>
        <family val="2"/>
      </rPr>
      <t xml:space="preserve"> DE TENTATIVAS DE FEMINICIDIO ATENDIDOS POR LOS CENTROS EMERGENCIA MUJER</t>
    </r>
  </si>
  <si>
    <t>Periodo: Enero - Agosto 2018</t>
  </si>
  <si>
    <t xml:space="preserve">LA TENTATIVA DE  FEMINICIDIO es la situación donde las mujeres salvarón de morir, en contexto de violencia familiar, coacción, hostigamiento o acoso sexual; abuso de poder, confianza o de cualquier otra posición o relación que confiere autoridad a la persona agresora; y en cualquier forma de discriminación contra la mujer, independientemente de que exista o haya existido una relación conyugal o de convivencia con la persona agresora, por la condición de ser mujer. </t>
  </si>
  <si>
    <t>SECCIÓN I: MAGNITUD DE LOS CASOS DE TENTATIVA DE FEMINICIDIO ATENDIDOS POR LOS CENTROS EMERGENCIA MUJER</t>
  </si>
  <si>
    <r>
      <t xml:space="preserve">Perú: </t>
    </r>
    <r>
      <rPr>
        <sz val="9"/>
        <color theme="1"/>
        <rFont val="Arial"/>
        <family val="2"/>
      </rPr>
      <t>Casos de tentativa de feminicidio atendidos por los CEM</t>
    </r>
  </si>
  <si>
    <r>
      <rPr>
        <b/>
        <sz val="9"/>
        <color theme="1"/>
        <rFont val="Arial"/>
        <family val="2"/>
      </rPr>
      <t>Cuadro N°1</t>
    </r>
    <r>
      <rPr>
        <sz val="9"/>
        <color theme="1"/>
        <rFont val="Arial"/>
        <family val="2"/>
      </rPr>
      <t>: Comparativo de los casos de tentativa feminicidio por mes de ocurrencia</t>
    </r>
  </si>
  <si>
    <r>
      <rPr>
        <b/>
        <sz val="9"/>
        <color theme="1"/>
        <rFont val="Arial"/>
        <family val="2"/>
      </rPr>
      <t>Cuadro N°2</t>
    </r>
    <r>
      <rPr>
        <sz val="9"/>
        <color theme="1"/>
        <rFont val="Arial"/>
        <family val="2"/>
      </rPr>
      <t>: Casos de tentativa de feminicidio según año</t>
    </r>
  </si>
  <si>
    <t>Tentativa de feminicidio</t>
  </si>
  <si>
    <r>
      <rPr>
        <b/>
        <sz val="9"/>
        <color theme="1"/>
        <rFont val="Arial"/>
        <family val="2"/>
      </rPr>
      <t>Cuadro N°3</t>
    </r>
    <r>
      <rPr>
        <sz val="9"/>
        <color theme="1"/>
        <rFont val="Arial"/>
        <family val="2"/>
      </rPr>
      <t>: Ranking de los departamento con mayor casos de tentativa de feminicidio atendidos por los Centros Emergencia Mujer.
Periodo: Año 2009 - Agosto 2018</t>
    </r>
  </si>
  <si>
    <r>
      <rPr>
        <b/>
        <sz val="9"/>
        <color theme="1"/>
        <rFont val="Arial"/>
        <family val="2"/>
      </rPr>
      <t>Cuadro N° 4</t>
    </r>
    <r>
      <rPr>
        <sz val="9"/>
        <color theme="1"/>
        <rFont val="Arial"/>
        <family val="2"/>
      </rPr>
      <t>:  Casos de tentativa de feminicidio según área de residencia de la persona usuaria.</t>
    </r>
  </si>
  <si>
    <r>
      <rPr>
        <b/>
        <sz val="9"/>
        <color theme="1"/>
        <rFont val="Arial"/>
        <family val="2"/>
      </rPr>
      <t>Cuadro N° 5</t>
    </r>
    <r>
      <rPr>
        <sz val="9"/>
        <color theme="1"/>
        <rFont val="Arial"/>
        <family val="2"/>
      </rPr>
      <t>: Lugar donde ocurrió el hecho de tentativa de feminicidio</t>
    </r>
  </si>
  <si>
    <t>Casa de la persona usuaria</t>
  </si>
  <si>
    <t>Casa de la persona agresora</t>
  </si>
  <si>
    <t>Centro de labores de la usuaria</t>
  </si>
  <si>
    <t>Calle via publica</t>
  </si>
  <si>
    <t>Hotel / Hostal</t>
  </si>
  <si>
    <t>Centro Poblado</t>
  </si>
  <si>
    <t>Lugar desolado</t>
  </si>
  <si>
    <t>Otro lugar</t>
  </si>
  <si>
    <t>SECCIÓN II: PERFIL DE LA VÍCTIMA DE TENTATIVA DE FEMINICIDIO ATENDIDA POR EL CENTRO EMERGENCIA MUJER</t>
  </si>
  <si>
    <r>
      <rPr>
        <b/>
        <sz val="9"/>
        <color theme="1"/>
        <rFont val="Arial"/>
        <family val="2"/>
      </rPr>
      <t>Cuadro N°6</t>
    </r>
    <r>
      <rPr>
        <sz val="9"/>
        <color theme="1"/>
        <rFont val="Arial"/>
        <family val="2"/>
      </rPr>
      <t>: Casos de tentativa de feminicidio según grupo de edad de la victima</t>
    </r>
  </si>
  <si>
    <r>
      <rPr>
        <b/>
        <sz val="9"/>
        <color theme="1"/>
        <rFont val="Arial"/>
        <family val="2"/>
      </rPr>
      <t>Cuadro N°7</t>
    </r>
    <r>
      <rPr>
        <sz val="9"/>
        <color theme="1"/>
        <rFont val="Arial"/>
        <family val="2"/>
      </rPr>
      <t>: Número de víctimas que estuvieron gestando al momento de acudir al CEM</t>
    </r>
  </si>
  <si>
    <t>12 - 14 años</t>
  </si>
  <si>
    <r>
      <rPr>
        <b/>
        <sz val="9"/>
        <color theme="1"/>
        <rFont val="Arial"/>
        <family val="2"/>
      </rPr>
      <t>Cuadro N°8</t>
    </r>
    <r>
      <rPr>
        <sz val="9"/>
        <color theme="1"/>
        <rFont val="Arial"/>
        <family val="2"/>
      </rPr>
      <t>: Número de hijos/as vivos/as</t>
    </r>
  </si>
  <si>
    <r>
      <rPr>
        <b/>
        <sz val="9"/>
        <color theme="1"/>
        <rFont val="Arial"/>
        <family val="2"/>
      </rPr>
      <t>Cuadro N°9</t>
    </r>
    <r>
      <rPr>
        <sz val="9"/>
        <color theme="1"/>
        <rFont val="Arial"/>
        <family val="2"/>
      </rPr>
      <t>: Casos de tentativa de feminicidio según vinculo relacional</t>
    </r>
  </si>
  <si>
    <r>
      <rPr>
        <b/>
        <sz val="9"/>
        <color theme="1"/>
        <rFont val="Arial"/>
        <family val="2"/>
      </rPr>
      <t>Cuadro N°10</t>
    </r>
    <r>
      <rPr>
        <sz val="9"/>
        <color theme="1"/>
        <rFont val="Arial"/>
        <family val="2"/>
      </rPr>
      <t>: Casos de tentativa de feminicidio según vinculo relacional</t>
    </r>
  </si>
  <si>
    <t>SECCIÓN II: PERFIL DEL PRESUNTO AGRESOR DE TENTATIVA DE FEMINICIDIO</t>
  </si>
  <si>
    <r>
      <rPr>
        <b/>
        <sz val="9"/>
        <color theme="1"/>
        <rFont val="Arial"/>
        <family val="2"/>
      </rPr>
      <t>Cuadro N°11</t>
    </r>
    <r>
      <rPr>
        <sz val="9"/>
        <color theme="1"/>
        <rFont val="Arial"/>
        <family val="2"/>
      </rPr>
      <t>: Casos de tentativa de feminicidio según grupos de edad del presunto agresor</t>
    </r>
  </si>
  <si>
    <r>
      <rPr>
        <b/>
        <sz val="9"/>
        <color theme="1"/>
        <rFont val="Arial"/>
        <family val="2"/>
      </rPr>
      <t>Cuadro N°12</t>
    </r>
    <r>
      <rPr>
        <sz val="9"/>
        <color theme="1"/>
        <rFont val="Arial"/>
        <family val="2"/>
      </rPr>
      <t>: Estado del presunto agresor en la última agresión</t>
    </r>
  </si>
  <si>
    <t>Estado</t>
  </si>
  <si>
    <t>14 - 17 años</t>
  </si>
  <si>
    <t>Sobrio</t>
  </si>
  <si>
    <t>Efectos de alcohol</t>
  </si>
  <si>
    <t>Efectos de droga</t>
  </si>
  <si>
    <t>Ambos</t>
  </si>
  <si>
    <r>
      <rPr>
        <b/>
        <sz val="9"/>
        <color theme="1"/>
        <rFont val="Arial"/>
        <family val="2"/>
      </rPr>
      <t>Cuadro N°14</t>
    </r>
    <r>
      <rPr>
        <sz val="9"/>
        <color theme="1"/>
        <rFont val="Arial"/>
        <family val="2"/>
      </rPr>
      <t>: Situación del presunto agresor</t>
    </r>
  </si>
  <si>
    <r>
      <rPr>
        <b/>
        <sz val="9"/>
        <color theme="1"/>
        <rFont val="Arial"/>
        <family val="2"/>
      </rPr>
      <t>Cuadro N°13</t>
    </r>
    <r>
      <rPr>
        <sz val="9"/>
        <color theme="1"/>
        <rFont val="Arial"/>
        <family val="2"/>
      </rPr>
      <t>: Ocupación del presunto agresor</t>
    </r>
  </si>
  <si>
    <t>Con ocupación</t>
  </si>
  <si>
    <t>Sin ocupación</t>
  </si>
  <si>
    <t>Profugo</t>
  </si>
  <si>
    <t>Libre en investigación</t>
  </si>
  <si>
    <t>Se suicido</t>
  </si>
  <si>
    <t>Otra situación</t>
  </si>
  <si>
    <r>
      <rPr>
        <b/>
        <u/>
        <sz val="11"/>
        <color theme="1"/>
        <rFont val="Calibri"/>
        <family val="2"/>
        <scheme val="minor"/>
      </rPr>
      <t>NOTA TÉCNICA</t>
    </r>
    <r>
      <rPr>
        <sz val="11"/>
        <color theme="1"/>
        <rFont val="Calibri"/>
        <family val="2"/>
        <scheme val="minor"/>
      </rPr>
      <t>: Un caso corresponde a una mujer que salvo de morir.</t>
    </r>
  </si>
  <si>
    <r>
      <t xml:space="preserve">1/ </t>
    </r>
    <r>
      <rPr>
        <i/>
        <sz val="10"/>
        <color theme="1"/>
        <rFont val="Calibri"/>
        <family val="2"/>
        <scheme val="minor"/>
      </rPr>
      <t>Todos los casos se refieren a procesos validados como tentativa de feminicidio.</t>
    </r>
  </si>
  <si>
    <r>
      <t xml:space="preserve">Fuente: </t>
    </r>
    <r>
      <rPr>
        <i/>
        <sz val="10"/>
        <color theme="1"/>
        <rFont val="Arial"/>
        <family val="2"/>
      </rPr>
      <t>Registro de casos de tentativa de feminicidio atendidos por el CEM / UGIGC / PNCVFS / MIMP</t>
    </r>
  </si>
  <si>
    <r>
      <t xml:space="preserve">Elaboración: </t>
    </r>
    <r>
      <rPr>
        <i/>
        <sz val="10"/>
        <color theme="1"/>
        <rFont val="Arial"/>
        <family val="2"/>
      </rPr>
      <t>Unidad de Generación de Información y Gestión del Conocimiento</t>
    </r>
  </si>
  <si>
    <r>
      <t>REPORTE ESTADÍSTICO DE CASOS DE VÍCTIMAS DE FEMINICIDIO</t>
    </r>
    <r>
      <rPr>
        <b/>
        <vertAlign val="superscript"/>
        <sz val="16"/>
        <color theme="0"/>
        <rFont val="Arial"/>
        <family val="2"/>
      </rPr>
      <t>1/</t>
    </r>
    <r>
      <rPr>
        <b/>
        <sz val="16"/>
        <color theme="0"/>
        <rFont val="Arial"/>
        <family val="2"/>
      </rPr>
      <t xml:space="preserve"> ATENDIDOS POR LOS CENTROS EMERGENCIA MUJER</t>
    </r>
  </si>
  <si>
    <t>Periodo: Enero a Agosto, 2018</t>
  </si>
  <si>
    <r>
      <t>El</t>
    </r>
    <r>
      <rPr>
        <b/>
        <i/>
        <sz val="9"/>
        <color theme="1"/>
        <rFont val="Arial"/>
        <family val="2"/>
      </rPr>
      <t xml:space="preserve"> FEMINICIDIO</t>
    </r>
    <r>
      <rPr>
        <i/>
        <sz val="9"/>
        <color theme="1"/>
        <rFont val="Arial"/>
        <family val="2"/>
      </rPr>
      <t xml:space="preserve"> es la muerte de las mujeres por su condición de tal, en contexto de violencia familiar, coacción, hostigamiento o acoso sexual; abuso de poder, confianza o de cualquier otra posición o relación que confiere autoridad a la persona agresora; y en cualquier forma de discriminación contra la mujer, independientemente de que exista o haya existido una relación conyugal o de convivencia con la persona agresora. </t>
    </r>
  </si>
  <si>
    <t>SECCIÓN I: MAGNITUD DEL FEMINICIDIO</t>
  </si>
  <si>
    <r>
      <t xml:space="preserve">Perú: </t>
    </r>
    <r>
      <rPr>
        <sz val="9"/>
        <color theme="1"/>
        <rFont val="Arial"/>
        <family val="2"/>
      </rPr>
      <t>Casos de víctimas de feminicidio atendidos por los CEM</t>
    </r>
  </si>
  <si>
    <r>
      <rPr>
        <b/>
        <sz val="9"/>
        <color theme="1"/>
        <rFont val="Arial"/>
        <family val="2"/>
      </rPr>
      <t>Cuadro N°1</t>
    </r>
    <r>
      <rPr>
        <sz val="9"/>
        <color theme="1"/>
        <rFont val="Arial"/>
        <family val="2"/>
      </rPr>
      <t>: Comparativo de los casos de víctimas de</t>
    </r>
    <r>
      <rPr>
        <b/>
        <sz val="9"/>
        <color theme="1"/>
        <rFont val="Arial"/>
        <family val="2"/>
      </rPr>
      <t xml:space="preserve"> </t>
    </r>
    <r>
      <rPr>
        <sz val="9"/>
        <color theme="1"/>
        <rFont val="Arial"/>
        <family val="2"/>
      </rPr>
      <t>feminicidio atendidos por los CEM según mes de ocurrencia</t>
    </r>
  </si>
  <si>
    <t>Periodo: Enero - Agosto, 2018</t>
  </si>
  <si>
    <r>
      <rPr>
        <b/>
        <sz val="9"/>
        <color theme="1"/>
        <rFont val="Arial"/>
        <family val="2"/>
      </rPr>
      <t>Cuadro N°2</t>
    </r>
    <r>
      <rPr>
        <sz val="9"/>
        <color theme="1"/>
        <rFont val="Arial"/>
        <family val="2"/>
      </rPr>
      <t>: Casos de víctimas de feminicidio atendidos por los CEM según año</t>
    </r>
  </si>
  <si>
    <t>Feminicidio</t>
  </si>
  <si>
    <t>2018 *</t>
  </si>
  <si>
    <r>
      <t xml:space="preserve">Nota: </t>
    </r>
    <r>
      <rPr>
        <i/>
        <sz val="8"/>
        <color theme="1"/>
        <rFont val="Arial"/>
        <family val="2"/>
      </rPr>
      <t>Se cuenta con un caso atendido por un CEM del departamento de Tacna cuyo hecho ocurrio en el año 2016, y que el CEM toma conocimiento en el mes de abril del 2018.</t>
    </r>
  </si>
  <si>
    <r>
      <rPr>
        <b/>
        <sz val="9"/>
        <color theme="1"/>
        <rFont val="Arial"/>
        <family val="2"/>
      </rPr>
      <t>Cuadro N° 3</t>
    </r>
    <r>
      <rPr>
        <sz val="9"/>
        <color theme="1"/>
        <rFont val="Arial"/>
        <family val="2"/>
      </rPr>
      <t>: Casos de víctimas de feminicidio según área de ocurrencia</t>
    </r>
  </si>
  <si>
    <t>Urbana marginal</t>
  </si>
  <si>
    <r>
      <rPr>
        <b/>
        <sz val="9"/>
        <color theme="1"/>
        <rFont val="Arial"/>
        <family val="2"/>
      </rPr>
      <t>Cuadro N°4</t>
    </r>
    <r>
      <rPr>
        <sz val="9"/>
        <color theme="1"/>
        <rFont val="Arial"/>
        <family val="2"/>
      </rPr>
      <t>: Ranking de los departamentos con mayor casos de víctimas de feminicidio atendidos por los Centros Emergencia Mujer. 2009 - 2018</t>
    </r>
  </si>
  <si>
    <t>Se desconoce</t>
  </si>
  <si>
    <r>
      <rPr>
        <b/>
        <sz val="9"/>
        <color theme="1"/>
        <rFont val="Arial"/>
        <family val="2"/>
      </rPr>
      <t>Cuadro N° 5</t>
    </r>
    <r>
      <rPr>
        <sz val="9"/>
        <color theme="1"/>
        <rFont val="Arial"/>
        <family val="2"/>
      </rPr>
      <t>: Modalidad del caso de la víctima de feminicidio</t>
    </r>
  </si>
  <si>
    <t>Modalidad</t>
  </si>
  <si>
    <t>Junín</t>
  </si>
  <si>
    <t>Acuchillamiento</t>
  </si>
  <si>
    <t>Aplastamiento</t>
  </si>
  <si>
    <t>Asfixia / estrangulamiento</t>
  </si>
  <si>
    <t>Decapitación</t>
  </si>
  <si>
    <t>Disparo</t>
  </si>
  <si>
    <t>Envenenamiento</t>
  </si>
  <si>
    <t>Huánuco</t>
  </si>
  <si>
    <t>Golpes diversos</t>
  </si>
  <si>
    <t>Quemadura</t>
  </si>
  <si>
    <r>
      <rPr>
        <b/>
        <sz val="9"/>
        <color theme="1"/>
        <rFont val="Arial"/>
        <family val="2"/>
      </rPr>
      <t>Cuadro N°6</t>
    </r>
    <r>
      <rPr>
        <sz val="9"/>
        <color theme="1"/>
        <rFont val="Arial"/>
        <family val="2"/>
      </rPr>
      <t>: Lugar donde ocurrió el hecho</t>
    </r>
  </si>
  <si>
    <t>Calle - vía pública</t>
  </si>
  <si>
    <t>Casa de persona agresora</t>
  </si>
  <si>
    <t>Casa de víctima</t>
  </si>
  <si>
    <t>Centro de labores de la víctima</t>
  </si>
  <si>
    <t>Hotel / hostal</t>
  </si>
  <si>
    <t>Lugar desolado (lejano)</t>
  </si>
  <si>
    <t>Otros</t>
  </si>
  <si>
    <t>SECCIÓN II: PERFIL DE LA VICTIMA DE FEMINICIDIO</t>
  </si>
  <si>
    <r>
      <rPr>
        <b/>
        <sz val="9"/>
        <color theme="1"/>
        <rFont val="Arial"/>
        <family val="2"/>
      </rPr>
      <t>Cuadro N°7</t>
    </r>
    <r>
      <rPr>
        <sz val="9"/>
        <color theme="1"/>
        <rFont val="Arial"/>
        <family val="2"/>
      </rPr>
      <t>: Casos de la víctima de feminicidio según grupo de edad de la víctima</t>
    </r>
  </si>
  <si>
    <r>
      <rPr>
        <b/>
        <sz val="9"/>
        <color theme="1"/>
        <rFont val="Arial"/>
        <family val="2"/>
      </rPr>
      <t>Cuadro N°8</t>
    </r>
    <r>
      <rPr>
        <sz val="9"/>
        <color theme="1"/>
        <rFont val="Arial"/>
        <family val="2"/>
      </rPr>
      <t>: Número de víctimas de feminicidio en estado de gestación</t>
    </r>
  </si>
  <si>
    <t>0 a 5 años</t>
  </si>
  <si>
    <t>6 a 11 años</t>
  </si>
  <si>
    <t>12 a 14 años</t>
  </si>
  <si>
    <t>Sin información</t>
  </si>
  <si>
    <t>15 a 17 años</t>
  </si>
  <si>
    <t>18 a 29 años</t>
  </si>
  <si>
    <t>30 a 59 años</t>
  </si>
  <si>
    <r>
      <rPr>
        <b/>
        <sz val="9"/>
        <color theme="1"/>
        <rFont val="Arial"/>
        <family val="2"/>
      </rPr>
      <t>Cuadro N°9</t>
    </r>
    <r>
      <rPr>
        <sz val="9"/>
        <color theme="1"/>
        <rFont val="Arial"/>
        <family val="2"/>
      </rPr>
      <t>: Número de hijos/as (menores de edad - vivos)</t>
    </r>
  </si>
  <si>
    <r>
      <rPr>
        <b/>
        <sz val="9"/>
        <color theme="1"/>
        <rFont val="Arial"/>
        <family val="2"/>
      </rPr>
      <t>Cuadro N°10</t>
    </r>
    <r>
      <rPr>
        <sz val="9"/>
        <color theme="1"/>
        <rFont val="Arial"/>
        <family val="2"/>
      </rPr>
      <t>: Casos de víctimas de feminicidio según vinculo relacional</t>
    </r>
  </si>
  <si>
    <r>
      <rPr>
        <b/>
        <sz val="9"/>
        <color theme="1"/>
        <rFont val="Arial"/>
        <family val="2"/>
      </rPr>
      <t>Cuadro N°11</t>
    </r>
    <r>
      <rPr>
        <sz val="9"/>
        <color theme="1"/>
        <rFont val="Arial"/>
        <family val="2"/>
      </rPr>
      <t>: Casos de víctimas de feminicidio según vinculo relacional</t>
    </r>
  </si>
  <si>
    <r>
      <t xml:space="preserve">Cuadro N° 12: </t>
    </r>
    <r>
      <rPr>
        <sz val="9"/>
        <color indexed="8"/>
        <rFont val="Arial"/>
        <family val="2"/>
      </rPr>
      <t>Casos de víctimas de feminicidio atendidos por los CEM según escenario</t>
    </r>
  </si>
  <si>
    <r>
      <t xml:space="preserve">Cuadro N° 13: </t>
    </r>
    <r>
      <rPr>
        <sz val="9"/>
        <color indexed="8"/>
        <rFont val="Arial"/>
        <family val="2"/>
      </rPr>
      <t>Medidas que tomo la victima de feminicidio previamente antes de que ocurra el hecho</t>
    </r>
  </si>
  <si>
    <t>Escenario</t>
  </si>
  <si>
    <t>Medidas</t>
  </si>
  <si>
    <t>Intimo</t>
  </si>
  <si>
    <t>Denuncia (policial o fiscal)</t>
  </si>
  <si>
    <t>No intimo</t>
  </si>
  <si>
    <t>Separación</t>
  </si>
  <si>
    <t>Se fue a vivir a otro lugar</t>
  </si>
  <si>
    <t>Logro medidas de protección</t>
  </si>
  <si>
    <t>SECCIÓN II: PERFIL DEL AGRESOR</t>
  </si>
  <si>
    <r>
      <rPr>
        <b/>
        <sz val="9"/>
        <color theme="1"/>
        <rFont val="Arial"/>
        <family val="2"/>
      </rPr>
      <t>Cuadro N°14</t>
    </r>
    <r>
      <rPr>
        <sz val="9"/>
        <color theme="1"/>
        <rFont val="Arial"/>
        <family val="2"/>
      </rPr>
      <t>: Casos de feminicidio según grupo de edad del agresor</t>
    </r>
  </si>
  <si>
    <r>
      <rPr>
        <b/>
        <sz val="9"/>
        <color theme="1"/>
        <rFont val="Arial"/>
        <family val="2"/>
      </rPr>
      <t>Cuadro N°15</t>
    </r>
    <r>
      <rPr>
        <sz val="9"/>
        <color theme="1"/>
        <rFont val="Arial"/>
        <family val="2"/>
      </rPr>
      <t>: Casos de feminicidio según el estado del agresor (alcohol/drogas)</t>
    </r>
  </si>
  <si>
    <t>Alcohol / drogas</t>
  </si>
  <si>
    <r>
      <rPr>
        <b/>
        <sz val="9"/>
        <color theme="1"/>
        <rFont val="Arial"/>
        <family val="2"/>
      </rPr>
      <t>Cuadro N°17</t>
    </r>
    <r>
      <rPr>
        <sz val="9"/>
        <color theme="1"/>
        <rFont val="Arial"/>
        <family val="2"/>
      </rPr>
      <t>: Situación del agresor después del hecho</t>
    </r>
  </si>
  <si>
    <r>
      <rPr>
        <b/>
        <sz val="9"/>
        <color theme="1"/>
        <rFont val="Arial"/>
        <family val="2"/>
      </rPr>
      <t>Cuadro N°16</t>
    </r>
    <r>
      <rPr>
        <sz val="9"/>
        <color theme="1"/>
        <rFont val="Arial"/>
        <family val="2"/>
      </rPr>
      <t>: Situación laboral del agresor</t>
    </r>
  </si>
  <si>
    <t>Situación laboral</t>
  </si>
  <si>
    <t>Libre / en investigación</t>
  </si>
  <si>
    <t>Si cuenta con ocupación</t>
  </si>
  <si>
    <t>Preso</t>
  </si>
  <si>
    <t>No cuenta con ocupación</t>
  </si>
  <si>
    <t>Prófugo</t>
  </si>
  <si>
    <t>Se suicidó</t>
  </si>
  <si>
    <t>Sentenciado</t>
  </si>
  <si>
    <r>
      <rPr>
        <b/>
        <u/>
        <sz val="11"/>
        <color theme="1"/>
        <rFont val="Calibri"/>
        <family val="2"/>
        <scheme val="minor"/>
      </rPr>
      <t>NOTA TÉCNICA</t>
    </r>
    <r>
      <rPr>
        <sz val="11"/>
        <color theme="1"/>
        <rFont val="Calibri"/>
        <family val="2"/>
        <scheme val="minor"/>
      </rPr>
      <t>: Un caso corresponde a una mujer fallecida.</t>
    </r>
  </si>
  <si>
    <r>
      <t xml:space="preserve">1/ </t>
    </r>
    <r>
      <rPr>
        <i/>
        <sz val="11"/>
        <color theme="1"/>
        <rFont val="Calibri"/>
        <family val="2"/>
        <scheme val="minor"/>
      </rPr>
      <t>Según Resolución Vice-Ministerial N° 003-2009-MIMDES</t>
    </r>
  </si>
  <si>
    <r>
      <t xml:space="preserve">Fuente: </t>
    </r>
    <r>
      <rPr>
        <sz val="10"/>
        <color theme="1"/>
        <rFont val="Arial"/>
        <family val="2"/>
      </rPr>
      <t>Registro de casos de víctimas de feminicidio atendidos por los CEM / UGIGC / PNCVFS / MIMP</t>
    </r>
  </si>
  <si>
    <r>
      <t xml:space="preserve">Elaboración: </t>
    </r>
    <r>
      <rPr>
        <sz val="10"/>
        <color theme="1"/>
        <rFont val="Arial"/>
        <family val="2"/>
      </rPr>
      <t>Unidad de Generación de Información y Gestión del Conocimiento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</si>
</sst>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4" x14ac:knownFonts="1"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6"/>
      <color theme="0"/>
      <name val="Arial"/>
      <family val="2"/>
    </font>
    <font>
      <b/>
      <sz val="9"/>
      <color theme="0"/>
      <name val="Arial"/>
      <family val="2"/>
    </font>
    <font>
      <b/>
      <sz val="16"/>
      <color theme="1"/>
      <name val="Arial"/>
      <family val="2"/>
    </font>
    <font>
      <b/>
      <sz val="11"/>
      <color theme="0"/>
      <name val="Arial"/>
      <family val="2"/>
    </font>
    <font>
      <i/>
      <sz val="10"/>
      <color theme="1"/>
      <name val="Arial"/>
      <family val="2"/>
    </font>
    <font>
      <sz val="11"/>
      <color theme="1"/>
      <name val="Arial"/>
      <family val="2"/>
    </font>
    <font>
      <b/>
      <sz val="8"/>
      <color theme="0"/>
      <name val="Arial"/>
      <family val="2"/>
    </font>
    <font>
      <sz val="9"/>
      <color theme="0"/>
      <name val="Arial"/>
      <family val="2"/>
    </font>
    <font>
      <b/>
      <vertAlign val="superscript"/>
      <sz val="16"/>
      <color theme="0"/>
      <name val="Arial"/>
      <family val="2"/>
    </font>
    <font>
      <b/>
      <i/>
      <sz val="9"/>
      <color theme="1"/>
      <name val="Arial"/>
      <family val="2"/>
    </font>
    <font>
      <b/>
      <i/>
      <sz val="8"/>
      <color theme="1"/>
      <name val="Arial"/>
      <family val="2"/>
    </font>
    <font>
      <b/>
      <sz val="9"/>
      <color rgb="FFC00000"/>
      <name val="Arial"/>
      <family val="2"/>
    </font>
    <font>
      <b/>
      <u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7.5"/>
      <color theme="0"/>
      <name val="Arial"/>
      <family val="2"/>
    </font>
    <font>
      <b/>
      <i/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0"/>
      <color theme="1"/>
      <name val="Arial"/>
      <family val="2"/>
    </font>
    <font>
      <b/>
      <sz val="11"/>
      <color theme="0"/>
      <name val="Calibri"/>
      <family val="2"/>
      <scheme val="minor"/>
    </font>
    <font>
      <i/>
      <sz val="9"/>
      <color theme="1"/>
      <name val="Arial"/>
      <family val="2"/>
    </font>
    <font>
      <b/>
      <sz val="8"/>
      <color theme="1"/>
      <name val="Arial"/>
      <family val="2"/>
    </font>
    <font>
      <i/>
      <sz val="8"/>
      <color theme="1"/>
      <name val="Arial"/>
      <family val="2"/>
    </font>
    <font>
      <b/>
      <i/>
      <sz val="7"/>
      <color theme="1"/>
      <name val="Arial"/>
      <family val="2"/>
    </font>
    <font>
      <sz val="9"/>
      <color indexed="8"/>
      <name val="Arial"/>
      <family val="2"/>
    </font>
    <font>
      <b/>
      <sz val="10"/>
      <color theme="1"/>
      <name val="Arial"/>
      <family val="2"/>
    </font>
    <font>
      <b/>
      <sz val="11"/>
      <color rgb="FFC00000"/>
      <name val="Arial"/>
      <family val="2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3" tint="-0.499984740745262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rgb="FF30549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/>
      <right/>
      <top style="medium">
        <color rgb="FF002060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medium">
        <color rgb="FF002060"/>
      </bottom>
      <diagonal/>
    </border>
    <border>
      <left/>
      <right/>
      <top style="medium">
        <color theme="0"/>
      </top>
      <bottom/>
      <diagonal/>
    </border>
  </borders>
  <cellStyleXfs count="13">
    <xf numFmtId="0" fontId="0" fillId="0" borderId="0"/>
    <xf numFmtId="9" fontId="3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>
      <alignment vertical="center"/>
    </xf>
    <xf numFmtId="9" fontId="4" fillId="0" borderId="0" applyFont="0" applyFill="0" applyBorder="0" applyAlignment="0" applyProtection="0"/>
    <xf numFmtId="0" fontId="3" fillId="0" borderId="0"/>
    <xf numFmtId="9" fontId="18" fillId="0" borderId="0" applyFont="0" applyFill="0" applyBorder="0" applyAlignment="0" applyProtection="0"/>
    <xf numFmtId="0" fontId="4" fillId="0" borderId="0"/>
    <xf numFmtId="0" fontId="4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</cellStyleXfs>
  <cellXfs count="230">
    <xf numFmtId="0" fontId="0" fillId="0" borderId="0" xfId="0"/>
    <xf numFmtId="0" fontId="8" fillId="2" borderId="0" xfId="0" applyFont="1" applyFill="1" applyAlignment="1">
      <alignment vertical="center"/>
    </xf>
    <xf numFmtId="0" fontId="8" fillId="2" borderId="0" xfId="0" applyFont="1" applyFill="1"/>
    <xf numFmtId="0" fontId="8" fillId="2" borderId="0" xfId="0" applyFont="1" applyFill="1" applyAlignment="1">
      <alignment horizontal="center"/>
    </xf>
    <xf numFmtId="0" fontId="6" fillId="4" borderId="0" xfId="0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5" fillId="0" borderId="0" xfId="0" applyFont="1" applyFill="1" applyAlignment="1">
      <alignment horizontal="center" vertical="center" wrapText="1"/>
    </xf>
    <xf numFmtId="0" fontId="10" fillId="0" borderId="0" xfId="0" applyFont="1"/>
    <xf numFmtId="0" fontId="2" fillId="0" borderId="0" xfId="0" applyFont="1" applyAlignment="1">
      <alignment horizontal="left" vertical="center"/>
    </xf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 wrapText="1"/>
    </xf>
    <xf numFmtId="0" fontId="1" fillId="0" borderId="0" xfId="0" applyFont="1" applyFill="1"/>
    <xf numFmtId="0" fontId="6" fillId="0" borderId="0" xfId="0" applyFont="1" applyFill="1" applyAlignment="1">
      <alignment horizontal="center" vertical="center"/>
    </xf>
    <xf numFmtId="9" fontId="2" fillId="0" borderId="0" xfId="1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9" fontId="2" fillId="0" borderId="0" xfId="1" applyFont="1" applyBorder="1" applyAlignment="1">
      <alignment horizontal="center" vertical="center"/>
    </xf>
    <xf numFmtId="0" fontId="1" fillId="0" borderId="0" xfId="0" applyFont="1" applyBorder="1"/>
    <xf numFmtId="9" fontId="6" fillId="4" borderId="1" xfId="1" applyFont="1" applyFill="1" applyBorder="1" applyAlignment="1">
      <alignment horizontal="center" vertical="center"/>
    </xf>
    <xf numFmtId="0" fontId="6" fillId="4" borderId="0" xfId="0" applyFont="1" applyFill="1" applyBorder="1" applyAlignment="1">
      <alignment horizontal="center"/>
    </xf>
    <xf numFmtId="0" fontId="6" fillId="4" borderId="0" xfId="0" applyFont="1" applyFill="1" applyAlignment="1">
      <alignment horizontal="right" vertical="center" wrapText="1"/>
    </xf>
    <xf numFmtId="0" fontId="1" fillId="0" borderId="0" xfId="0" applyFont="1" applyAlignment="1">
      <alignment wrapText="1"/>
    </xf>
    <xf numFmtId="0" fontId="1" fillId="0" borderId="0" xfId="0" applyFont="1" applyAlignment="1">
      <alignment vertical="center"/>
    </xf>
    <xf numFmtId="3" fontId="6" fillId="4" borderId="1" xfId="1" applyNumberFormat="1" applyFont="1" applyFill="1" applyBorder="1" applyAlignment="1">
      <alignment horizontal="center"/>
    </xf>
    <xf numFmtId="9" fontId="6" fillId="4" borderId="1" xfId="1" applyNumberFormat="1" applyFont="1" applyFill="1" applyBorder="1" applyAlignment="1">
      <alignment horizontal="center"/>
    </xf>
    <xf numFmtId="9" fontId="6" fillId="0" borderId="0" xfId="1" applyFont="1" applyFill="1" applyBorder="1" applyAlignment="1">
      <alignment horizontal="right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vertical="center" wrapText="1"/>
    </xf>
    <xf numFmtId="0" fontId="6" fillId="0" borderId="0" xfId="0" applyFont="1" applyFill="1" applyBorder="1" applyAlignment="1">
      <alignment horizontal="center"/>
    </xf>
    <xf numFmtId="0" fontId="14" fillId="0" borderId="0" xfId="0" applyFont="1"/>
    <xf numFmtId="0" fontId="6" fillId="2" borderId="0" xfId="0" applyFont="1" applyFill="1"/>
    <xf numFmtId="0" fontId="6" fillId="2" borderId="0" xfId="0" applyFont="1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6" fillId="4" borderId="0" xfId="0" applyFont="1" applyFill="1" applyAlignment="1">
      <alignment wrapText="1"/>
    </xf>
    <xf numFmtId="9" fontId="1" fillId="0" borderId="0" xfId="1" applyFont="1" applyAlignment="1">
      <alignment horizontal="center"/>
    </xf>
    <xf numFmtId="9" fontId="1" fillId="0" borderId="0" xfId="1" applyFont="1" applyFill="1" applyAlignment="1">
      <alignment horizontal="center"/>
    </xf>
    <xf numFmtId="9" fontId="16" fillId="0" borderId="0" xfId="0" applyNumberFormat="1" applyFont="1" applyAlignment="1">
      <alignment horizontal="left"/>
    </xf>
    <xf numFmtId="0" fontId="12" fillId="4" borderId="1" xfId="0" applyFont="1" applyFill="1" applyBorder="1"/>
    <xf numFmtId="0" fontId="6" fillId="4" borderId="1" xfId="0" applyFont="1" applyFill="1" applyBorder="1" applyAlignment="1">
      <alignment horizontal="center" wrapText="1"/>
    </xf>
    <xf numFmtId="0" fontId="14" fillId="0" borderId="0" xfId="0" applyFont="1" applyFill="1" applyBorder="1" applyAlignment="1">
      <alignment vertical="top"/>
    </xf>
    <xf numFmtId="0" fontId="1" fillId="0" borderId="0" xfId="0" applyFont="1" applyAlignment="1"/>
    <xf numFmtId="9" fontId="6" fillId="0" borderId="0" xfId="1" applyFont="1" applyFill="1" applyAlignment="1">
      <alignment horizontal="center"/>
    </xf>
    <xf numFmtId="0" fontId="6" fillId="4" borderId="0" xfId="0" applyFont="1" applyFill="1" applyAlignment="1">
      <alignment horizontal="center"/>
    </xf>
    <xf numFmtId="0" fontId="6" fillId="0" borderId="0" xfId="0" applyFont="1" applyFill="1" applyAlignment="1">
      <alignment horizontal="center"/>
    </xf>
    <xf numFmtId="0" fontId="1" fillId="7" borderId="0" xfId="6" applyFont="1" applyFill="1" applyBorder="1" applyAlignment="1">
      <alignment vertical="center"/>
    </xf>
    <xf numFmtId="0" fontId="1" fillId="7" borderId="0" xfId="6" applyFont="1" applyFill="1" applyBorder="1" applyAlignment="1">
      <alignment horizontal="center" vertical="center"/>
    </xf>
    <xf numFmtId="0" fontId="1" fillId="7" borderId="0" xfId="0" applyFont="1" applyFill="1" applyAlignment="1">
      <alignment horizontal="center"/>
    </xf>
    <xf numFmtId="9" fontId="1" fillId="7" borderId="0" xfId="1" applyFont="1" applyFill="1" applyAlignment="1">
      <alignment horizontal="center"/>
    </xf>
    <xf numFmtId="0" fontId="1" fillId="8" borderId="0" xfId="6" applyFont="1" applyFill="1" applyBorder="1" applyAlignment="1">
      <alignment vertical="center"/>
    </xf>
    <xf numFmtId="0" fontId="1" fillId="8" borderId="0" xfId="6" applyFont="1" applyFill="1" applyBorder="1" applyAlignment="1">
      <alignment horizontal="center" vertical="center"/>
    </xf>
    <xf numFmtId="0" fontId="1" fillId="8" borderId="0" xfId="0" applyFont="1" applyFill="1" applyAlignment="1">
      <alignment horizontal="center"/>
    </xf>
    <xf numFmtId="9" fontId="1" fillId="8" borderId="0" xfId="1" applyFont="1" applyFill="1" applyAlignment="1">
      <alignment horizontal="center"/>
    </xf>
    <xf numFmtId="0" fontId="1" fillId="8" borderId="0" xfId="6" applyFont="1" applyFill="1" applyBorder="1" applyAlignment="1">
      <alignment horizontal="left" vertical="center"/>
    </xf>
    <xf numFmtId="0" fontId="1" fillId="5" borderId="0" xfId="6" applyFont="1" applyFill="1" applyBorder="1" applyAlignment="1">
      <alignment vertical="center"/>
    </xf>
    <xf numFmtId="0" fontId="1" fillId="5" borderId="0" xfId="6" applyFont="1" applyFill="1" applyBorder="1" applyAlignment="1">
      <alignment horizontal="center" vertical="center"/>
    </xf>
    <xf numFmtId="0" fontId="1" fillId="5" borderId="0" xfId="0" applyFont="1" applyFill="1" applyAlignment="1">
      <alignment horizontal="center"/>
    </xf>
    <xf numFmtId="9" fontId="1" fillId="5" borderId="0" xfId="1" applyFont="1" applyFill="1" applyAlignment="1">
      <alignment horizontal="center"/>
    </xf>
    <xf numFmtId="9" fontId="1" fillId="0" borderId="0" xfId="6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/>
    </xf>
    <xf numFmtId="9" fontId="1" fillId="7" borderId="0" xfId="6" applyNumberFormat="1" applyFont="1" applyFill="1" applyBorder="1" applyAlignment="1">
      <alignment horizontal="center" vertical="center"/>
    </xf>
    <xf numFmtId="0" fontId="1" fillId="9" borderId="0" xfId="6" applyFont="1" applyFill="1" applyBorder="1" applyAlignment="1">
      <alignment vertical="center"/>
    </xf>
    <xf numFmtId="0" fontId="1" fillId="9" borderId="0" xfId="6" applyFont="1" applyFill="1" applyBorder="1" applyAlignment="1">
      <alignment horizontal="center" vertical="center"/>
    </xf>
    <xf numFmtId="0" fontId="1" fillId="9" borderId="0" xfId="0" applyFont="1" applyFill="1" applyAlignment="1">
      <alignment horizontal="center"/>
    </xf>
    <xf numFmtId="9" fontId="1" fillId="9" borderId="0" xfId="1" applyFont="1" applyFill="1" applyAlignment="1">
      <alignment horizontal="center"/>
    </xf>
    <xf numFmtId="9" fontId="1" fillId="8" borderId="0" xfId="6" applyNumberFormat="1" applyFont="1" applyFill="1" applyBorder="1" applyAlignment="1">
      <alignment horizontal="center" vertical="center"/>
    </xf>
    <xf numFmtId="9" fontId="1" fillId="5" borderId="0" xfId="6" applyNumberFormat="1" applyFont="1" applyFill="1" applyBorder="1" applyAlignment="1">
      <alignment horizontal="center" vertical="center"/>
    </xf>
    <xf numFmtId="9" fontId="1" fillId="0" borderId="0" xfId="0" applyNumberFormat="1" applyFont="1" applyFill="1"/>
    <xf numFmtId="9" fontId="1" fillId="9" borderId="0" xfId="6" applyNumberFormat="1" applyFont="1" applyFill="1" applyBorder="1" applyAlignment="1">
      <alignment horizontal="center" vertical="center"/>
    </xf>
    <xf numFmtId="0" fontId="1" fillId="10" borderId="0" xfId="6" applyFont="1" applyFill="1" applyBorder="1" applyAlignment="1">
      <alignment vertical="center"/>
    </xf>
    <xf numFmtId="0" fontId="1" fillId="10" borderId="0" xfId="0" applyFont="1" applyFill="1" applyAlignment="1">
      <alignment horizontal="center"/>
    </xf>
    <xf numFmtId="9" fontId="1" fillId="10" borderId="0" xfId="0" applyNumberFormat="1" applyFont="1" applyFill="1" applyAlignment="1">
      <alignment horizontal="center"/>
    </xf>
    <xf numFmtId="9" fontId="6" fillId="0" borderId="0" xfId="0" applyNumberFormat="1" applyFont="1" applyFill="1" applyAlignment="1"/>
    <xf numFmtId="0" fontId="1" fillId="10" borderId="0" xfId="6" applyFont="1" applyFill="1" applyBorder="1" applyAlignment="1">
      <alignment horizontal="center" vertical="center"/>
    </xf>
    <xf numFmtId="9" fontId="1" fillId="10" borderId="0" xfId="1" applyFont="1" applyFill="1" applyAlignment="1">
      <alignment horizontal="center"/>
    </xf>
    <xf numFmtId="0" fontId="1" fillId="0" borderId="0" xfId="6" applyFont="1" applyFill="1" applyBorder="1" applyAlignment="1">
      <alignment vertical="center"/>
    </xf>
    <xf numFmtId="9" fontId="1" fillId="0" borderId="0" xfId="0" applyNumberFormat="1" applyFont="1" applyFill="1" applyAlignment="1">
      <alignment horizontal="center"/>
    </xf>
    <xf numFmtId="0" fontId="6" fillId="4" borderId="1" xfId="0" applyFont="1" applyFill="1" applyBorder="1" applyAlignment="1">
      <alignment horizontal="center"/>
    </xf>
    <xf numFmtId="0" fontId="12" fillId="4" borderId="1" xfId="0" applyFont="1" applyFill="1" applyBorder="1" applyAlignment="1">
      <alignment horizontal="center"/>
    </xf>
    <xf numFmtId="9" fontId="6" fillId="4" borderId="1" xfId="0" applyNumberFormat="1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9" fontId="1" fillId="0" borderId="0" xfId="1" applyFont="1" applyFill="1" applyBorder="1" applyAlignment="1">
      <alignment horizontal="center"/>
    </xf>
    <xf numFmtId="0" fontId="1" fillId="0" borderId="0" xfId="6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0" fontId="1" fillId="0" borderId="0" xfId="0" applyFont="1" applyFill="1" applyBorder="1"/>
    <xf numFmtId="0" fontId="6" fillId="4" borderId="0" xfId="0" applyFont="1" applyFill="1"/>
    <xf numFmtId="0" fontId="1" fillId="0" borderId="0" xfId="0" applyFont="1" applyAlignment="1">
      <alignment horizontal="right"/>
    </xf>
    <xf numFmtId="1" fontId="6" fillId="4" borderId="1" xfId="1" applyNumberFormat="1" applyFont="1" applyFill="1" applyBorder="1" applyAlignment="1">
      <alignment horizontal="center"/>
    </xf>
    <xf numFmtId="9" fontId="6" fillId="4" borderId="1" xfId="1" applyFont="1" applyFill="1" applyBorder="1" applyAlignment="1">
      <alignment horizontal="center"/>
    </xf>
    <xf numFmtId="0" fontId="0" fillId="0" borderId="0" xfId="0" applyFill="1" applyBorder="1"/>
    <xf numFmtId="0" fontId="1" fillId="0" borderId="0" xfId="0" applyFont="1" applyBorder="1" applyAlignment="1">
      <alignment horizontal="center"/>
    </xf>
    <xf numFmtId="0" fontId="15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6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4" fillId="0" borderId="0" xfId="0" applyFont="1" applyAlignment="1">
      <alignment horizontal="left"/>
    </xf>
    <xf numFmtId="9" fontId="6" fillId="0" borderId="0" xfId="1" applyFont="1" applyFill="1" applyBorder="1" applyAlignment="1">
      <alignment horizontal="center"/>
    </xf>
    <xf numFmtId="3" fontId="1" fillId="0" borderId="0" xfId="1" applyNumberFormat="1" applyFont="1" applyFill="1" applyBorder="1" applyAlignment="1">
      <alignment horizontal="center"/>
    </xf>
    <xf numFmtId="3" fontId="6" fillId="0" borderId="0" xfId="1" applyNumberFormat="1" applyFont="1" applyFill="1" applyBorder="1" applyAlignment="1">
      <alignment horizontal="center"/>
    </xf>
    <xf numFmtId="3" fontId="6" fillId="4" borderId="1" xfId="0" applyNumberFormat="1" applyFont="1" applyFill="1" applyBorder="1" applyAlignment="1">
      <alignment horizontal="center"/>
    </xf>
    <xf numFmtId="0" fontId="15" fillId="0" borderId="0" xfId="0" applyFont="1"/>
    <xf numFmtId="3" fontId="1" fillId="0" borderId="0" xfId="0" applyNumberFormat="1" applyFont="1" applyAlignment="1">
      <alignment horizontal="center"/>
    </xf>
    <xf numFmtId="3" fontId="1" fillId="0" borderId="0" xfId="0" applyNumberFormat="1" applyFont="1" applyBorder="1" applyAlignment="1">
      <alignment horizontal="center"/>
    </xf>
    <xf numFmtId="0" fontId="1" fillId="6" borderId="0" xfId="0" applyFont="1" applyFill="1"/>
    <xf numFmtId="0" fontId="1" fillId="6" borderId="0" xfId="0" applyFont="1" applyFill="1" applyAlignment="1">
      <alignment horizontal="center"/>
    </xf>
    <xf numFmtId="0" fontId="2" fillId="6" borderId="0" xfId="0" applyFont="1" applyFill="1" applyAlignment="1">
      <alignment horizontal="center"/>
    </xf>
    <xf numFmtId="9" fontId="1" fillId="0" borderId="0" xfId="1" applyFont="1" applyBorder="1" applyAlignment="1">
      <alignment horizontal="center"/>
    </xf>
    <xf numFmtId="0" fontId="2" fillId="0" borderId="0" xfId="0" applyFont="1" applyAlignment="1">
      <alignment horizontal="center"/>
    </xf>
    <xf numFmtId="3" fontId="1" fillId="0" borderId="0" xfId="1" applyNumberFormat="1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3" fontId="6" fillId="4" borderId="1" xfId="1" applyNumberFormat="1" applyFont="1" applyFill="1" applyBorder="1" applyAlignment="1">
      <alignment horizontal="right"/>
    </xf>
    <xf numFmtId="9" fontId="6" fillId="0" borderId="0" xfId="1" applyNumberFormat="1" applyFont="1" applyFill="1" applyBorder="1" applyAlignment="1">
      <alignment horizontal="center"/>
    </xf>
    <xf numFmtId="0" fontId="6" fillId="2" borderId="0" xfId="0" applyFont="1" applyFill="1" applyAlignment="1">
      <alignment vertical="center"/>
    </xf>
    <xf numFmtId="0" fontId="6" fillId="4" borderId="0" xfId="0" applyFont="1" applyFill="1" applyAlignment="1"/>
    <xf numFmtId="0" fontId="2" fillId="0" borderId="0" xfId="0" applyFont="1" applyFill="1" applyAlignment="1">
      <alignment horizontal="center" wrapText="1"/>
    </xf>
    <xf numFmtId="0" fontId="2" fillId="0" borderId="0" xfId="0" applyFont="1" applyFill="1" applyAlignment="1">
      <alignment wrapText="1"/>
    </xf>
    <xf numFmtId="0" fontId="1" fillId="0" borderId="0" xfId="6" applyFont="1" applyFill="1" applyBorder="1" applyAlignment="1">
      <alignment horizontal="left" vertical="center"/>
    </xf>
    <xf numFmtId="9" fontId="16" fillId="0" borderId="0" xfId="0" applyNumberFormat="1" applyFont="1" applyAlignment="1">
      <alignment horizontal="center"/>
    </xf>
    <xf numFmtId="0" fontId="11" fillId="4" borderId="0" xfId="0" applyFont="1" applyFill="1" applyAlignment="1"/>
    <xf numFmtId="0" fontId="1" fillId="0" borderId="0" xfId="0" applyFont="1" applyFill="1" applyAlignment="1"/>
    <xf numFmtId="1" fontId="1" fillId="0" borderId="0" xfId="1" applyNumberFormat="1" applyFont="1" applyAlignment="1">
      <alignment horizontal="center"/>
    </xf>
    <xf numFmtId="0" fontId="1" fillId="0" borderId="0" xfId="0" applyFont="1" applyFill="1" applyAlignment="1">
      <alignment horizontal="left"/>
    </xf>
    <xf numFmtId="0" fontId="6" fillId="4" borderId="1" xfId="0" applyFont="1" applyFill="1" applyBorder="1" applyAlignment="1"/>
    <xf numFmtId="0" fontId="22" fillId="0" borderId="0" xfId="0" applyFont="1"/>
    <xf numFmtId="0" fontId="6" fillId="4" borderId="1" xfId="0" applyFont="1" applyFill="1" applyBorder="1" applyAlignment="1">
      <alignment horizontal="center"/>
    </xf>
    <xf numFmtId="9" fontId="6" fillId="4" borderId="1" xfId="1" applyFont="1" applyFill="1" applyBorder="1" applyAlignment="1">
      <alignment horizontal="center"/>
    </xf>
    <xf numFmtId="0" fontId="6" fillId="4" borderId="0" xfId="0" applyFont="1" applyFill="1" applyAlignment="1">
      <alignment horizontal="center"/>
    </xf>
    <xf numFmtId="0" fontId="1" fillId="0" borderId="0" xfId="0" applyFont="1" applyAlignment="1">
      <alignment horizontal="left" vertical="center" wrapText="1"/>
    </xf>
    <xf numFmtId="0" fontId="6" fillId="4" borderId="0" xfId="0" applyFont="1" applyFill="1" applyAlignment="1">
      <alignment horizontal="center" vertical="center"/>
    </xf>
    <xf numFmtId="0" fontId="1" fillId="0" borderId="0" xfId="0" applyFont="1" applyAlignment="1">
      <alignment horizontal="left" wrapText="1"/>
    </xf>
    <xf numFmtId="0" fontId="6" fillId="0" borderId="0" xfId="0" applyFont="1" applyFill="1" applyAlignment="1">
      <alignment horizontal="center"/>
    </xf>
    <xf numFmtId="0" fontId="6" fillId="4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20" fillId="0" borderId="0" xfId="0" applyFont="1" applyAlignment="1">
      <alignment horizontal="left" vertical="center"/>
    </xf>
    <xf numFmtId="0" fontId="6" fillId="4" borderId="1" xfId="0" applyFont="1" applyFill="1" applyBorder="1" applyAlignment="1">
      <alignment horizontal="center"/>
    </xf>
    <xf numFmtId="9" fontId="2" fillId="0" borderId="0" xfId="1" applyFont="1" applyFill="1" applyAlignment="1">
      <alignment horizontal="center"/>
    </xf>
    <xf numFmtId="9" fontId="6" fillId="4" borderId="1" xfId="1" applyFont="1" applyFill="1" applyBorder="1" applyAlignment="1">
      <alignment horizontal="center"/>
    </xf>
    <xf numFmtId="0" fontId="0" fillId="0" borderId="0" xfId="0" applyFont="1" applyAlignment="1">
      <alignment horizontal="left" vertical="center"/>
    </xf>
    <xf numFmtId="0" fontId="6" fillId="4" borderId="0" xfId="0" applyFont="1" applyFill="1" applyAlignment="1">
      <alignment horizontal="center"/>
    </xf>
    <xf numFmtId="9" fontId="2" fillId="0" borderId="0" xfId="1" applyFont="1" applyFill="1" applyAlignment="1">
      <alignment horizontal="center" wrapText="1"/>
    </xf>
    <xf numFmtId="0" fontId="1" fillId="0" borderId="0" xfId="0" applyFont="1" applyAlignment="1">
      <alignment horizontal="left" wrapText="1"/>
    </xf>
    <xf numFmtId="9" fontId="6" fillId="4" borderId="1" xfId="1" applyFont="1" applyFill="1" applyBorder="1" applyAlignment="1">
      <alignment horizontal="center" wrapText="1"/>
    </xf>
    <xf numFmtId="0" fontId="6" fillId="4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/>
    </xf>
    <xf numFmtId="0" fontId="1" fillId="0" borderId="0" xfId="0" applyFont="1" applyAlignment="1">
      <alignment horizontal="left" vertical="center" wrapText="1"/>
    </xf>
    <xf numFmtId="0" fontId="2" fillId="0" borderId="0" xfId="0" applyFont="1" applyFill="1" applyAlignment="1">
      <alignment horizontal="center" wrapText="1"/>
    </xf>
    <xf numFmtId="0" fontId="6" fillId="4" borderId="1" xfId="0" applyFont="1" applyFill="1" applyBorder="1" applyAlignment="1">
      <alignment horizontal="center" wrapText="1"/>
    </xf>
    <xf numFmtId="0" fontId="6" fillId="4" borderId="0" xfId="0" applyFont="1" applyFill="1" applyAlignment="1">
      <alignment horizontal="center" wrapText="1"/>
    </xf>
    <xf numFmtId="0" fontId="19" fillId="4" borderId="0" xfId="0" applyFont="1" applyFill="1" applyAlignment="1">
      <alignment horizontal="center"/>
    </xf>
    <xf numFmtId="0" fontId="1" fillId="0" borderId="0" xfId="0" applyFont="1" applyFill="1" applyAlignment="1">
      <alignment horizontal="left" vertical="center" wrapText="1"/>
    </xf>
    <xf numFmtId="0" fontId="6" fillId="4" borderId="0" xfId="0" applyFont="1" applyFill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/>
    </xf>
    <xf numFmtId="0" fontId="6" fillId="4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1" fillId="0" borderId="0" xfId="0" applyFont="1" applyAlignment="1">
      <alignment horizontal="left" vertical="center" wrapText="1" shrinkToFit="1"/>
    </xf>
    <xf numFmtId="0" fontId="5" fillId="3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1" fillId="5" borderId="0" xfId="0" applyFont="1" applyFill="1" applyAlignment="1">
      <alignment horizontal="left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24" fillId="5" borderId="0" xfId="0" applyFont="1" applyFill="1" applyAlignment="1">
      <alignment horizontal="justify" vertical="center" wrapText="1"/>
    </xf>
    <xf numFmtId="0" fontId="1" fillId="11" borderId="0" xfId="0" applyFont="1" applyFill="1" applyBorder="1" applyAlignment="1">
      <alignment vertical="center" wrapText="1"/>
    </xf>
    <xf numFmtId="0" fontId="2" fillId="0" borderId="0" xfId="0" applyFont="1"/>
    <xf numFmtId="0" fontId="6" fillId="11" borderId="0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1" fillId="11" borderId="0" xfId="0" applyFont="1" applyFill="1" applyBorder="1" applyAlignment="1">
      <alignment horizontal="center"/>
    </xf>
    <xf numFmtId="0" fontId="1" fillId="11" borderId="0" xfId="0" applyFont="1" applyFill="1" applyBorder="1" applyAlignment="1">
      <alignment horizontal="center" vertical="center"/>
    </xf>
    <xf numFmtId="0" fontId="1" fillId="11" borderId="0" xfId="0" applyFont="1" applyFill="1" applyBorder="1"/>
    <xf numFmtId="0" fontId="23" fillId="4" borderId="1" xfId="0" applyFont="1" applyFill="1" applyBorder="1" applyAlignment="1">
      <alignment vertical="center"/>
    </xf>
    <xf numFmtId="0" fontId="14" fillId="4" borderId="1" xfId="0" applyFont="1" applyFill="1" applyBorder="1" applyAlignment="1">
      <alignment vertical="center"/>
    </xf>
    <xf numFmtId="0" fontId="6" fillId="4" borderId="0" xfId="0" applyFont="1" applyFill="1" applyAlignment="1">
      <alignment horizontal="right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25" fillId="0" borderId="0" xfId="0" applyFont="1" applyAlignment="1">
      <alignment vertical="top" wrapText="1"/>
    </xf>
    <xf numFmtId="0" fontId="25" fillId="0" borderId="0" xfId="0" applyFont="1" applyAlignment="1">
      <alignment wrapText="1"/>
    </xf>
    <xf numFmtId="0" fontId="1" fillId="0" borderId="0" xfId="0" applyFont="1" applyBorder="1" applyAlignment="1">
      <alignment horizontal="right" vertical="center"/>
    </xf>
    <xf numFmtId="0" fontId="15" fillId="0" borderId="0" xfId="0" applyFont="1" applyAlignment="1">
      <alignment horizontal="left" vertical="top" wrapText="1"/>
    </xf>
    <xf numFmtId="3" fontId="6" fillId="4" borderId="1" xfId="0" applyNumberFormat="1" applyFont="1" applyFill="1" applyBorder="1" applyAlignment="1">
      <alignment horizontal="right" vertical="center"/>
    </xf>
    <xf numFmtId="0" fontId="27" fillId="0" borderId="0" xfId="0" applyFont="1" applyAlignment="1">
      <alignment horizontal="left" vertical="center" wrapText="1"/>
    </xf>
    <xf numFmtId="0" fontId="27" fillId="0" borderId="0" xfId="0" applyFont="1" applyAlignment="1">
      <alignment horizontal="left" vertical="top"/>
    </xf>
    <xf numFmtId="0" fontId="6" fillId="4" borderId="2" xfId="0" applyFont="1" applyFill="1" applyBorder="1" applyAlignment="1">
      <alignment horizontal="center" vertical="center"/>
    </xf>
    <xf numFmtId="0" fontId="1" fillId="0" borderId="0" xfId="0" applyFont="1" applyBorder="1" applyAlignment="1">
      <alignment vertical="center"/>
    </xf>
    <xf numFmtId="9" fontId="1" fillId="0" borderId="0" xfId="1" applyFont="1" applyBorder="1" applyAlignment="1">
      <alignment horizontal="center" vertical="center"/>
    </xf>
    <xf numFmtId="0" fontId="1" fillId="0" borderId="3" xfId="0" applyFont="1" applyBorder="1" applyAlignment="1">
      <alignment vertical="center"/>
    </xf>
    <xf numFmtId="0" fontId="1" fillId="0" borderId="3" xfId="0" applyFont="1" applyBorder="1" applyAlignment="1">
      <alignment horizontal="center" vertical="center"/>
    </xf>
    <xf numFmtId="9" fontId="1" fillId="0" borderId="3" xfId="1" applyFont="1" applyBorder="1" applyAlignment="1">
      <alignment horizontal="center" vertical="center"/>
    </xf>
    <xf numFmtId="0" fontId="6" fillId="4" borderId="0" xfId="0" applyFont="1" applyFill="1" applyBorder="1" applyAlignment="1">
      <alignment horizontal="center" vertical="center"/>
    </xf>
    <xf numFmtId="9" fontId="6" fillId="4" borderId="0" xfId="1" applyFont="1" applyFill="1" applyBorder="1" applyAlignment="1">
      <alignment horizontal="center" vertical="center"/>
    </xf>
    <xf numFmtId="0" fontId="6" fillId="4" borderId="0" xfId="0" applyFont="1" applyFill="1" applyAlignment="1">
      <alignment horizontal="center" vertical="center" wrapText="1"/>
    </xf>
    <xf numFmtId="0" fontId="27" fillId="0" borderId="0" xfId="0" applyFont="1" applyAlignment="1">
      <alignment horizontal="left" vertical="center"/>
    </xf>
    <xf numFmtId="0" fontId="2" fillId="6" borderId="0" xfId="0" applyFont="1" applyFill="1" applyAlignment="1">
      <alignment vertical="center"/>
    </xf>
    <xf numFmtId="0" fontId="1" fillId="6" borderId="0" xfId="0" applyFont="1" applyFill="1" applyAlignment="1">
      <alignment horizontal="center" vertical="center"/>
    </xf>
    <xf numFmtId="0" fontId="2" fillId="6" borderId="0" xfId="0" applyFont="1" applyFill="1" applyAlignment="1">
      <alignment horizontal="center" vertical="center"/>
    </xf>
    <xf numFmtId="3" fontId="1" fillId="0" borderId="0" xfId="1" applyNumberFormat="1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3" fontId="1" fillId="0" borderId="0" xfId="1" applyNumberFormat="1" applyFont="1" applyFill="1" applyBorder="1" applyAlignment="1">
      <alignment horizontal="center" vertical="center"/>
    </xf>
    <xf numFmtId="9" fontId="1" fillId="0" borderId="0" xfId="1" applyFont="1" applyFill="1" applyBorder="1" applyAlignment="1">
      <alignment horizontal="center" vertical="center"/>
    </xf>
    <xf numFmtId="0" fontId="6" fillId="4" borderId="4" xfId="0" applyFont="1" applyFill="1" applyBorder="1" applyAlignment="1">
      <alignment horizontal="center"/>
    </xf>
    <xf numFmtId="0" fontId="2" fillId="0" borderId="0" xfId="0" applyFont="1" applyBorder="1" applyAlignment="1">
      <alignment horizontal="center" vertical="center"/>
    </xf>
    <xf numFmtId="0" fontId="27" fillId="0" borderId="0" xfId="0" applyFont="1" applyAlignment="1">
      <alignment horizontal="left"/>
    </xf>
    <xf numFmtId="0" fontId="6" fillId="4" borderId="0" xfId="0" applyFont="1" applyFill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Fill="1" applyAlignment="1">
      <alignment horizontal="center" vertical="center" wrapText="1"/>
    </xf>
    <xf numFmtId="9" fontId="1" fillId="0" borderId="0" xfId="1" applyFont="1" applyFill="1" applyAlignment="1">
      <alignment horizontal="center" vertical="center" wrapText="1"/>
    </xf>
    <xf numFmtId="0" fontId="6" fillId="4" borderId="1" xfId="0" applyFont="1" applyFill="1" applyBorder="1"/>
    <xf numFmtId="0" fontId="12" fillId="0" borderId="0" xfId="0" applyFont="1"/>
    <xf numFmtId="0" fontId="1" fillId="11" borderId="0" xfId="6" applyFont="1" applyFill="1" applyBorder="1" applyAlignment="1">
      <alignment vertical="center"/>
    </xf>
    <xf numFmtId="0" fontId="1" fillId="11" borderId="0" xfId="6" applyFont="1" applyFill="1" applyBorder="1" applyAlignment="1">
      <alignment horizontal="center" vertical="center"/>
    </xf>
    <xf numFmtId="9" fontId="1" fillId="11" borderId="0" xfId="1" applyNumberFormat="1" applyFont="1" applyFill="1" applyBorder="1" applyAlignment="1">
      <alignment horizontal="center" vertical="center"/>
    </xf>
    <xf numFmtId="0" fontId="2" fillId="11" borderId="0" xfId="6" applyFont="1" applyFill="1" applyBorder="1" applyAlignment="1">
      <alignment horizontal="left" wrapText="1"/>
    </xf>
    <xf numFmtId="0" fontId="2" fillId="11" borderId="0" xfId="6" applyFont="1" applyFill="1" applyBorder="1" applyAlignment="1">
      <alignment wrapText="1"/>
    </xf>
    <xf numFmtId="0" fontId="2" fillId="11" borderId="0" xfId="6" applyFont="1" applyFill="1" applyBorder="1" applyAlignment="1">
      <alignment horizontal="left" vertical="center" wrapText="1"/>
    </xf>
    <xf numFmtId="0" fontId="2" fillId="11" borderId="0" xfId="6" applyFont="1" applyFill="1" applyBorder="1" applyAlignment="1">
      <alignment vertical="center" wrapText="1"/>
    </xf>
    <xf numFmtId="0" fontId="6" fillId="0" borderId="0" xfId="0" applyFont="1" applyFill="1" applyBorder="1" applyAlignment="1"/>
    <xf numFmtId="0" fontId="6" fillId="0" borderId="0" xfId="0" applyFont="1" applyFill="1" applyAlignment="1">
      <alignment vertical="center"/>
    </xf>
    <xf numFmtId="1" fontId="1" fillId="0" borderId="0" xfId="0" applyNumberFormat="1" applyFont="1" applyFill="1" applyBorder="1" applyAlignment="1">
      <alignment horizontal="center"/>
    </xf>
    <xf numFmtId="1" fontId="1" fillId="0" borderId="0" xfId="6" applyNumberFormat="1" applyFont="1" applyFill="1" applyBorder="1" applyAlignment="1">
      <alignment horizontal="center" vertical="center"/>
    </xf>
    <xf numFmtId="9" fontId="2" fillId="0" borderId="0" xfId="1" applyFont="1" applyFill="1" applyBorder="1" applyAlignment="1"/>
    <xf numFmtId="1" fontId="1" fillId="0" borderId="0" xfId="0" applyNumberFormat="1" applyFont="1" applyFill="1" applyAlignment="1">
      <alignment horizontal="center"/>
    </xf>
    <xf numFmtId="0" fontId="6" fillId="4" borderId="1" xfId="0" applyFont="1" applyFill="1" applyBorder="1" applyAlignment="1">
      <alignment horizontal="center" vertical="center"/>
    </xf>
    <xf numFmtId="1" fontId="6" fillId="4" borderId="1" xfId="0" applyNumberFormat="1" applyFont="1" applyFill="1" applyBorder="1" applyAlignment="1">
      <alignment horizontal="center"/>
    </xf>
    <xf numFmtId="9" fontId="1" fillId="0" borderId="0" xfId="1" applyFont="1" applyAlignment="1">
      <alignment horizontal="center" vertical="center"/>
    </xf>
    <xf numFmtId="0" fontId="29" fillId="0" borderId="0" xfId="0" applyFont="1" applyAlignment="1">
      <alignment horizontal="right"/>
    </xf>
    <xf numFmtId="9" fontId="30" fillId="0" borderId="0" xfId="0" applyNumberFormat="1" applyFont="1" applyAlignment="1">
      <alignment horizontal="right" vertical="top"/>
    </xf>
    <xf numFmtId="0" fontId="1" fillId="0" borderId="0" xfId="0" applyFont="1" applyFill="1" applyAlignment="1">
      <alignment horizontal="left" vertical="center"/>
    </xf>
    <xf numFmtId="1" fontId="1" fillId="0" borderId="0" xfId="1" applyNumberFormat="1" applyFont="1" applyAlignment="1">
      <alignment horizontal="center" vertical="center"/>
    </xf>
    <xf numFmtId="9" fontId="1" fillId="0" borderId="0" xfId="1" applyFont="1" applyFill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29" fillId="0" borderId="0" xfId="0" applyFont="1"/>
  </cellXfs>
  <cellStyles count="13">
    <cellStyle name="Normal" xfId="0" builtinId="0"/>
    <cellStyle name="Normal 2" xfId="2"/>
    <cellStyle name="Normal 2 2" xfId="6"/>
    <cellStyle name="Normal 2 2 3" xfId="11"/>
    <cellStyle name="Normal 2 3" xfId="8"/>
    <cellStyle name="Normal 2 3 2" xfId="4"/>
    <cellStyle name="Normal 3 2" xfId="9"/>
    <cellStyle name="Porcentaje" xfId="1" builtinId="5"/>
    <cellStyle name="Porcentaje 10" xfId="10"/>
    <cellStyle name="Porcentaje 2" xfId="3"/>
    <cellStyle name="Porcentaje 3 2" xfId="12"/>
    <cellStyle name="Porcentual 2" xfId="5"/>
    <cellStyle name="Porcentual 2 2" xfId="7"/>
  </cellStyles>
  <dxfs count="0"/>
  <tableStyles count="0" defaultTableStyle="TableStyleMedium2" defaultPivotStyle="PivotStyleLight16"/>
  <colors>
    <mruColors>
      <color rgb="FF305496"/>
      <color rgb="FFB686DA"/>
      <color rgb="FFCCFEE7"/>
      <color rgb="FFFFFF85"/>
      <color rgb="FFCFFBF7"/>
      <color rgb="FF43CEFF"/>
      <color rgb="FF1DC4FF"/>
      <color rgb="FFFF5D5D"/>
      <color rgb="FFFF2F2F"/>
      <color rgb="FFEBE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1.xml"/><Relationship Id="rId1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10" Type="http://schemas.openxmlformats.org/officeDocument/2006/relationships/externalLink" Target="externalLinks/externalLink8.xml"/><Relationship Id="rId19" Type="http://schemas.openxmlformats.org/officeDocument/2006/relationships/calcChain" Target="calcChain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0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Número</a:t>
            </a:r>
            <a:r>
              <a:rPr lang="en-US" sz="10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de casos de víctimas de feminicidio atendidos por los CEM según año</a:t>
            </a:r>
            <a:endParaRPr lang="en-US" sz="10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9364662546766007"/>
          <c:y val="5.7213436555724341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PE"/>
        </a:p>
      </c:txPr>
    </c:title>
    <c:autoTitleDeleted val="0"/>
    <c:view3D>
      <c:rotX val="20"/>
      <c:rotY val="20"/>
      <c:depthPercent val="170"/>
      <c:rAngAx val="1"/>
    </c:view3D>
    <c:floor>
      <c:thickness val="0"/>
      <c:spPr>
        <a:solidFill>
          <a:schemeClr val="accent4">
            <a:lumMod val="60000"/>
            <a:lumOff val="40000"/>
          </a:schemeClr>
        </a:solidFill>
        <a:ln>
          <a:noFill/>
        </a:ln>
        <a:effectLst/>
        <a:sp3d/>
      </c:spPr>
    </c:floor>
    <c:sideWall>
      <c:thickness val="0"/>
      <c:spPr>
        <a:solidFill>
          <a:schemeClr val="accent4">
            <a:lumMod val="60000"/>
            <a:lumOff val="40000"/>
          </a:schemeClr>
        </a:solidFill>
        <a:ln>
          <a:noFill/>
        </a:ln>
        <a:effectLst/>
        <a:sp3d/>
      </c:spPr>
    </c:sideWall>
    <c:backWall>
      <c:thickness val="0"/>
      <c:spPr>
        <a:solidFill>
          <a:schemeClr val="bg1">
            <a:lumMod val="95000"/>
          </a:schemeClr>
        </a:solidFill>
        <a:ln>
          <a:noFill/>
        </a:ln>
        <a:effectLst/>
        <a:scene3d>
          <a:camera prst="orthographicFront"/>
          <a:lightRig rig="threePt" dir="t"/>
        </a:scene3d>
        <a:sp3d>
          <a:bevelT w="171450" h="95250"/>
        </a:sp3d>
      </c:spPr>
    </c:backWall>
    <c:plotArea>
      <c:layout>
        <c:manualLayout>
          <c:layoutTarget val="inner"/>
          <c:xMode val="edge"/>
          <c:yMode val="edge"/>
          <c:x val="6.8833469179394688E-2"/>
          <c:y val="0.16241981523689292"/>
          <c:w val="0.92564657969948327"/>
          <c:h val="0.756913457980541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Feminicidio!$K$30</c:f>
              <c:strCache>
                <c:ptCount val="1"/>
                <c:pt idx="0">
                  <c:v>Feminicidio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6.528960549437423E-3"/>
                  <c:y val="-9.007391716071932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B8AD-430B-AD89-4E7E117A13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8.4388204345261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8AD-430B-AD89-4E7E117A13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8.4388204345261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B8AD-430B-AD89-4E7E117A13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8.4388204345261595E-3"/>
                  <c:y val="-5.200885545403912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8AD-430B-AD89-4E7E117A13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8.4388204345261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B8AD-430B-AD89-4E7E117A13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8.4388204345261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8AD-430B-AD89-4E7E117A13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5.625880289684107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B8AD-430B-AD89-4E7E117A13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8.4388204345261595E-3"/>
                  <c:y val="-5.200885545403912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8AD-430B-AD89-4E7E117A13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8.4388204345261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B8AD-430B-AD89-4E7E117A13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1.406470072421016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8AD-430B-AD89-4E7E117A13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Feminicidio!$I$31:$I$40</c:f>
              <c:strCach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 *</c:v>
                </c:pt>
              </c:strCache>
            </c:strRef>
          </c:cat>
          <c:val>
            <c:numRef>
              <c:f>Feminicidio!$K$31:$K$40</c:f>
              <c:numCache>
                <c:formatCode>General</c:formatCode>
                <c:ptCount val="10"/>
                <c:pt idx="0">
                  <c:v>139</c:v>
                </c:pt>
                <c:pt idx="1">
                  <c:v>121</c:v>
                </c:pt>
                <c:pt idx="2">
                  <c:v>93</c:v>
                </c:pt>
                <c:pt idx="3">
                  <c:v>83</c:v>
                </c:pt>
                <c:pt idx="4">
                  <c:v>131</c:v>
                </c:pt>
                <c:pt idx="5">
                  <c:v>96</c:v>
                </c:pt>
                <c:pt idx="6">
                  <c:v>95</c:v>
                </c:pt>
                <c:pt idx="7">
                  <c:v>124</c:v>
                </c:pt>
                <c:pt idx="8">
                  <c:v>121</c:v>
                </c:pt>
                <c:pt idx="9">
                  <c:v>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B8AD-430B-AD89-4E7E117A13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shape val="box"/>
        <c:axId val="283099568"/>
        <c:axId val="429697328"/>
        <c:axId val="0"/>
      </c:bar3DChart>
      <c:catAx>
        <c:axId val="283099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29697328"/>
        <c:crosses val="autoZero"/>
        <c:auto val="1"/>
        <c:lblAlgn val="ctr"/>
        <c:lblOffset val="100"/>
        <c:noMultiLvlLbl val="0"/>
      </c:catAx>
      <c:valAx>
        <c:axId val="4296973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83099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8828589822498604"/>
          <c:y val="0.29267505618454354"/>
          <c:w val="0.70968157282226518"/>
          <c:h val="0.66728141074039826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6F9-44D0-80CD-124CAB702E5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6F9-44D0-80CD-124CAB702E5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6F9-44D0-80CD-124CAB702E5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6F9-44D0-80CD-124CAB702E5F}"/>
              </c:ext>
            </c:extLst>
          </c:dPt>
          <c:dLbls>
            <c:dLbl>
              <c:idx val="0"/>
              <c:layout>
                <c:manualLayout>
                  <c:x val="3.8623715491477598E-2"/>
                  <c:y val="8.2884357975554262E-4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16F9-44D0-80CD-124CAB702E5F}"/>
                </c:ext>
                <c:ext xmlns:c15="http://schemas.microsoft.com/office/drawing/2012/chart" uri="{CE6537A1-D6FC-4f65-9D91-7224C49458BB}">
                  <c15:layout>
                    <c:manualLayout>
                      <c:w val="0.245676764042456"/>
                      <c:h val="0.13811134503661324"/>
                    </c:manualLayout>
                  </c15:layout>
                </c:ext>
              </c:extLst>
            </c:dLbl>
            <c:dLbl>
              <c:idx val="1"/>
              <c:layout>
                <c:manualLayout>
                  <c:x val="7.0061177244570727E-2"/>
                  <c:y val="-3.3937952517472808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16F9-44D0-80CD-124CAB702E5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0769502868745181E-2"/>
                  <c:y val="-0.1003510760378889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16F9-44D0-80CD-124CAB702E5F}"/>
                </c:ext>
                <c:ext xmlns:c15="http://schemas.microsoft.com/office/drawing/2012/chart" uri="{CE6537A1-D6FC-4f65-9D91-7224C49458BB}">
                  <c15:layout>
                    <c:manualLayout>
                      <c:w val="0.25067385444743934"/>
                      <c:h val="0.16842101540632343"/>
                    </c:manualLayout>
                  </c15:layout>
                </c:ext>
              </c:extLst>
            </c:dLbl>
            <c:dLbl>
              <c:idx val="3"/>
              <c:layout>
                <c:manualLayout>
                  <c:x val="-4.0676691618077576E-3"/>
                  <c:y val="-4.557094222121062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16F9-44D0-80CD-124CAB702E5F}"/>
                </c:ext>
                <c:ext xmlns:c15="http://schemas.microsoft.com/office/drawing/2012/chart" uri="{CE6537A1-D6FC-4f65-9D91-7224C49458BB}">
                  <c15:layout>
                    <c:manualLayout>
                      <c:w val="0.36742620704925061"/>
                      <c:h val="0.22315781125042131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12700" cap="flat" cmpd="sng" algn="ctr">
                  <a:solidFill>
                    <a:schemeClr val="tx1"/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Feminicidio!$B$103:$B$106</c:f>
              <c:strCache>
                <c:ptCount val="4"/>
                <c:pt idx="0">
                  <c:v>Esposo</c:v>
                </c:pt>
                <c:pt idx="1">
                  <c:v>Conviviente</c:v>
                </c:pt>
                <c:pt idx="2">
                  <c:v>Pareja sexual sin hijos</c:v>
                </c:pt>
                <c:pt idx="3">
                  <c:v>Enamorado/novio que no es pareja sexual</c:v>
                </c:pt>
              </c:strCache>
            </c:strRef>
          </c:cat>
          <c:val>
            <c:numRef>
              <c:f>Feminicidio!$F$103:$F$106</c:f>
              <c:numCache>
                <c:formatCode>General</c:formatCode>
                <c:ptCount val="4"/>
                <c:pt idx="0">
                  <c:v>8</c:v>
                </c:pt>
                <c:pt idx="1">
                  <c:v>26</c:v>
                </c:pt>
                <c:pt idx="2">
                  <c:v>11</c:v>
                </c:pt>
                <c:pt idx="3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6F9-44D0-80CD-124CAB702E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5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4884362472196036"/>
          <c:y val="0.35068960825731232"/>
          <c:w val="0.85115649606299226"/>
          <c:h val="0.64202723278374729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118-42FB-A84B-9253588EA14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118-42FB-A84B-9253588EA14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118-42FB-A84B-9253588EA14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118-42FB-A84B-9253588EA14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118-42FB-A84B-9253588EA14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3118-42FB-A84B-9253588EA144}"/>
              </c:ext>
            </c:extLst>
          </c:dPt>
          <c:dLbls>
            <c:dLbl>
              <c:idx val="0"/>
              <c:layout>
                <c:manualLayout>
                  <c:x val="-0.12810240082878047"/>
                  <c:y val="-0.2224032991637820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3118-42FB-A84B-9253588EA144}"/>
                </c:ext>
                <c:ext xmlns:c15="http://schemas.microsoft.com/office/drawing/2012/chart" uri="{CE6537A1-D6FC-4f65-9D91-7224C49458BB}">
                  <c15:layout>
                    <c:manualLayout>
                      <c:w val="0.46613364531678747"/>
                      <c:h val="0.15713663544369566"/>
                    </c:manualLayout>
                  </c15:layout>
                </c:ext>
              </c:extLst>
            </c:dLbl>
            <c:dLbl>
              <c:idx val="1"/>
              <c:layout>
                <c:manualLayout>
                  <c:x val="2.2976777624713371E-3"/>
                  <c:y val="-0.1126571075289798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3118-42FB-A84B-9253588EA144}"/>
                </c:ext>
                <c:ext xmlns:c15="http://schemas.microsoft.com/office/drawing/2012/chart" uri="{CE6537A1-D6FC-4f65-9D91-7224C49458BB}">
                  <c15:layout>
                    <c:manualLayout>
                      <c:w val="0.25926494852496274"/>
                      <c:h val="0.17366209982654704"/>
                    </c:manualLayout>
                  </c15:layout>
                </c:ext>
              </c:extLst>
            </c:dLbl>
            <c:dLbl>
              <c:idx val="2"/>
              <c:layout>
                <c:manualLayout>
                  <c:x val="-7.1597970023689006E-2"/>
                  <c:y val="-0.1677300407813899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3118-42FB-A84B-9253588EA144}"/>
                </c:ext>
                <c:ext xmlns:c15="http://schemas.microsoft.com/office/drawing/2012/chart" uri="{CE6537A1-D6FC-4f65-9D91-7224C49458BB}">
                  <c15:layout>
                    <c:manualLayout>
                      <c:w val="0.24705383277478471"/>
                      <c:h val="0.19244708822169204"/>
                    </c:manualLayout>
                  </c15:layout>
                </c:ext>
              </c:extLst>
            </c:dLbl>
            <c:dLbl>
              <c:idx val="3"/>
              <c:layout>
                <c:manualLayout>
                  <c:x val="0.11493568690316971"/>
                  <c:y val="-0.1837032908630497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3118-42FB-A84B-9253588EA144}"/>
                </c:ext>
                <c:ext xmlns:c15="http://schemas.microsoft.com/office/drawing/2012/chart" uri="{CE6537A1-D6FC-4f65-9D91-7224C49458BB}">
                  <c15:layout>
                    <c:manualLayout>
                      <c:w val="0.28321920484407898"/>
                      <c:h val="0.18821479276736713"/>
                    </c:manualLayout>
                  </c15:layout>
                </c:ext>
              </c:extLst>
            </c:dLbl>
            <c:dLbl>
              <c:idx val="4"/>
              <c:layout>
                <c:manualLayout>
                  <c:x val="7.3155729012005261E-2"/>
                  <c:y val="-0.16469838696289141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3118-42FB-A84B-9253588EA144}"/>
                </c:ext>
                <c:ext xmlns:c15="http://schemas.microsoft.com/office/drawing/2012/chart" uri="{CE6537A1-D6FC-4f65-9D91-7224C49458BB}">
                  <c15:layout>
                    <c:manualLayout>
                      <c:w val="0.34788015727181182"/>
                      <c:h val="0.20441307893565208"/>
                    </c:manualLayout>
                  </c15:layout>
                </c:ext>
              </c:extLst>
            </c:dLbl>
            <c:dLbl>
              <c:idx val="5"/>
              <c:layout>
                <c:manualLayout>
                  <c:x val="-4.5993743957739342E-4"/>
                  <c:y val="-6.915588020641873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3118-42FB-A84B-9253588EA144}"/>
                </c:ext>
                <c:ext xmlns:c15="http://schemas.microsoft.com/office/drawing/2012/chart" uri="{CE6537A1-D6FC-4f65-9D91-7224C49458BB}">
                  <c15:layout>
                    <c:manualLayout>
                      <c:w val="0.31083152670204761"/>
                      <c:h val="9.5630365156759864E-2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12700" cap="flat" cmpd="sng" algn="ctr">
                  <a:solidFill>
                    <a:schemeClr val="tx1"/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Feminicidio!$K$120:$K$125</c:f>
              <c:strCache>
                <c:ptCount val="6"/>
                <c:pt idx="0">
                  <c:v>Pareja</c:v>
                </c:pt>
                <c:pt idx="1">
                  <c:v>Ex pareja</c:v>
                </c:pt>
                <c:pt idx="2">
                  <c:v>Familiar</c:v>
                </c:pt>
                <c:pt idx="3">
                  <c:v>Conocido</c:v>
                </c:pt>
                <c:pt idx="4">
                  <c:v>Desconocido</c:v>
                </c:pt>
                <c:pt idx="5">
                  <c:v>Otro</c:v>
                </c:pt>
              </c:strCache>
            </c:strRef>
          </c:cat>
          <c:val>
            <c:numRef>
              <c:f>Feminicidio!$L$120:$L$125</c:f>
              <c:numCache>
                <c:formatCode>General</c:formatCode>
                <c:ptCount val="6"/>
                <c:pt idx="0">
                  <c:v>52</c:v>
                </c:pt>
                <c:pt idx="1">
                  <c:v>13</c:v>
                </c:pt>
                <c:pt idx="2">
                  <c:v>5</c:v>
                </c:pt>
                <c:pt idx="3">
                  <c:v>5</c:v>
                </c:pt>
                <c:pt idx="4">
                  <c:v>10</c:v>
                </c:pt>
                <c:pt idx="5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3118-42FB-A84B-9253588EA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6873004921012187E-2"/>
          <c:y val="0.20101303597591513"/>
          <c:w val="0.88599260576932348"/>
          <c:h val="0.79445786270054575"/>
        </c:manualLayout>
      </c:layout>
      <c:pie3DChart>
        <c:varyColors val="1"/>
        <c:ser>
          <c:idx val="0"/>
          <c:order val="0"/>
          <c:tx>
            <c:strRef>
              <c:f>Feminicidio!$L$142</c:f>
              <c:strCache>
                <c:ptCount val="1"/>
                <c:pt idx="0">
                  <c:v>N°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ED1-4D7F-9E56-D0A89956DBD0}"/>
              </c:ext>
            </c:extLst>
          </c:dPt>
          <c:dPt>
            <c:idx val="1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ED1-4D7F-9E56-D0A89956DBD0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ED1-4D7F-9E56-D0A89956DBD0}"/>
              </c:ext>
            </c:extLst>
          </c:dPt>
          <c:dLbls>
            <c:dLbl>
              <c:idx val="0"/>
              <c:layout>
                <c:manualLayout>
                  <c:x val="-7.6568669001360765E-2"/>
                  <c:y val="-4.3068523514607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AED1-4D7F-9E56-D0A89956DBD0}"/>
                </c:ext>
                <c:ext xmlns:c15="http://schemas.microsoft.com/office/drawing/2012/chart" uri="{CE6537A1-D6FC-4f65-9D91-7224C49458BB}">
                  <c15:layout>
                    <c:manualLayout>
                      <c:w val="0.32413365023728341"/>
                      <c:h val="0.16337668492305454"/>
                    </c:manualLayout>
                  </c15:layout>
                </c:ext>
              </c:extLst>
            </c:dLbl>
            <c:dLbl>
              <c:idx val="1"/>
              <c:layout>
                <c:manualLayout>
                  <c:x val="-0.13642122638352935"/>
                  <c:y val="-0.23583519971298308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AED1-4D7F-9E56-D0A89956DBD0}"/>
                </c:ext>
                <c:ext xmlns:c15="http://schemas.microsoft.com/office/drawing/2012/chart" uri="{CE6537A1-D6FC-4f65-9D91-7224C49458BB}">
                  <c15:layout>
                    <c:manualLayout>
                      <c:w val="0.32676511613430947"/>
                      <c:h val="0.27199300399888798"/>
                    </c:manualLayout>
                  </c15:layout>
                </c:ext>
              </c:extLst>
            </c:dLbl>
            <c:dLbl>
              <c:idx val="2"/>
              <c:layout>
                <c:manualLayout>
                  <c:x val="5.1104224098772674E-2"/>
                  <c:y val="-0.2732330357555120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ED1-4D7F-9E56-D0A89956DBD0}"/>
                </c:ext>
                <c:ext xmlns:c15="http://schemas.microsoft.com/office/drawing/2012/chart" uri="{CE6537A1-D6FC-4f65-9D91-7224C49458BB}">
                  <c15:layout>
                    <c:manualLayout>
                      <c:w val="0.3910394268375329"/>
                      <c:h val="0.28807536067998696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Feminicidio!$K$143:$K$145</c:f>
              <c:strCache>
                <c:ptCount val="3"/>
                <c:pt idx="0">
                  <c:v>Si</c:v>
                </c:pt>
                <c:pt idx="1">
                  <c:v>No</c:v>
                </c:pt>
                <c:pt idx="2">
                  <c:v>Sin información</c:v>
                </c:pt>
              </c:strCache>
            </c:strRef>
          </c:cat>
          <c:val>
            <c:numRef>
              <c:f>Feminicidio!$L$143:$L$145</c:f>
              <c:numCache>
                <c:formatCode>General</c:formatCode>
                <c:ptCount val="3"/>
                <c:pt idx="0">
                  <c:v>14</c:v>
                </c:pt>
                <c:pt idx="1">
                  <c:v>37</c:v>
                </c:pt>
                <c:pt idx="2">
                  <c:v>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AED1-4D7F-9E56-D0A89956D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0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Número</a:t>
            </a:r>
            <a:r>
              <a:rPr lang="en-US" sz="10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de casos de tentativa de feminicidio atendidos por los CEM según año</a:t>
            </a:r>
            <a:endParaRPr lang="en-US" sz="10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612800339931571"/>
          <c:y val="2.5357198065499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PE"/>
        </a:p>
      </c:txPr>
    </c:title>
    <c:autoTitleDeleted val="0"/>
    <c:view3D>
      <c:rotX val="20"/>
      <c:rotY val="20"/>
      <c:depthPercent val="170"/>
      <c:rAngAx val="1"/>
    </c:view3D>
    <c:floor>
      <c:thickness val="0"/>
      <c:spPr>
        <a:solidFill>
          <a:schemeClr val="accent4">
            <a:lumMod val="60000"/>
            <a:lumOff val="40000"/>
          </a:schemeClr>
        </a:solidFill>
        <a:ln>
          <a:noFill/>
        </a:ln>
        <a:effectLst/>
        <a:sp3d/>
      </c:spPr>
    </c:floor>
    <c:sideWall>
      <c:thickness val="0"/>
      <c:spPr>
        <a:solidFill>
          <a:schemeClr val="accent4">
            <a:lumMod val="60000"/>
            <a:lumOff val="40000"/>
          </a:schemeClr>
        </a:solidFill>
        <a:ln>
          <a:noFill/>
        </a:ln>
        <a:effectLst/>
        <a:sp3d/>
      </c:spPr>
    </c:sideWall>
    <c:backWall>
      <c:thickness val="0"/>
      <c:spPr>
        <a:solidFill>
          <a:schemeClr val="accent4">
            <a:lumMod val="40000"/>
            <a:lumOff val="60000"/>
          </a:schemeClr>
        </a:solidFill>
        <a:ln>
          <a:noFill/>
        </a:ln>
        <a:effectLst/>
        <a:scene3d>
          <a:camera prst="orthographicFront"/>
          <a:lightRig rig="threePt" dir="t"/>
        </a:scene3d>
        <a:sp3d>
          <a:bevelT w="171450" h="95250"/>
        </a:sp3d>
      </c:spPr>
    </c:backWall>
    <c:plotArea>
      <c:layout>
        <c:manualLayout>
          <c:layoutTarget val="inner"/>
          <c:xMode val="edge"/>
          <c:yMode val="edge"/>
          <c:x val="6.7463164327311961E-2"/>
          <c:y val="0.17637886813405221"/>
          <c:w val="0.92424109865025383"/>
          <c:h val="0.7557018401733858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Tentativa!$J$30</c:f>
              <c:strCache>
                <c:ptCount val="1"/>
                <c:pt idx="0">
                  <c:v>Tentativa de feminicidio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dLbl>
              <c:idx val="1"/>
              <c:layout>
                <c:manualLayout>
                  <c:x val="8.4388204345261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08E-4228-9BDA-3451F8A49D4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8.4388204345261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08E-4228-9BDA-3451F8A49D4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8.4388204345261595E-3"/>
                  <c:y val="-5.200885545403912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08E-4228-9BDA-3451F8A49D4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8.4388204345261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08E-4228-9BDA-3451F8A49D4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8.4388204345261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08E-4228-9BDA-3451F8A49D4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5.625880289684107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08E-4228-9BDA-3451F8A49D4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8.4388204345261595E-3"/>
                  <c:y val="-5.200885545403912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08E-4228-9BDA-3451F8A49D4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8.4388204345261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408E-4228-9BDA-3451F8A49D4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1.406470072421016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408E-4228-9BDA-3451F8A49D4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Tentativa!$I$31:$I$40</c:f>
              <c:strCach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 (*)</c:v>
                </c:pt>
              </c:strCache>
            </c:strRef>
          </c:cat>
          <c:val>
            <c:numRef>
              <c:f>Tentativa!$K$31:$K$40</c:f>
              <c:numCache>
                <c:formatCode>#,##0</c:formatCode>
                <c:ptCount val="10"/>
                <c:pt idx="0">
                  <c:v>64</c:v>
                </c:pt>
                <c:pt idx="1">
                  <c:v>47</c:v>
                </c:pt>
                <c:pt idx="2">
                  <c:v>66</c:v>
                </c:pt>
                <c:pt idx="3">
                  <c:v>91</c:v>
                </c:pt>
                <c:pt idx="4">
                  <c:v>151</c:v>
                </c:pt>
                <c:pt idx="5">
                  <c:v>186</c:v>
                </c:pt>
                <c:pt idx="6">
                  <c:v>198</c:v>
                </c:pt>
                <c:pt idx="7">
                  <c:v>258</c:v>
                </c:pt>
                <c:pt idx="8">
                  <c:v>247</c:v>
                </c:pt>
                <c:pt idx="9">
                  <c:v>206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408E-4228-9BDA-3451F8A49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shape val="box"/>
        <c:axId val="243199144"/>
        <c:axId val="243552824"/>
        <c:axId val="0"/>
      </c:bar3DChart>
      <c:catAx>
        <c:axId val="243199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5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43552824"/>
        <c:crosses val="autoZero"/>
        <c:auto val="1"/>
        <c:lblAlgn val="ctr"/>
        <c:lblOffset val="100"/>
        <c:noMultiLvlLbl val="0"/>
      </c:catAx>
      <c:valAx>
        <c:axId val="2435528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43199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305020513910361"/>
          <c:y val="0.22392897670513875"/>
          <c:w val="0.78862542718497763"/>
          <c:h val="0.73602716766020948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5B1-4218-B3D2-79EB91A2B08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5B1-4218-B3D2-79EB91A2B08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5B1-4218-B3D2-79EB91A2B08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5B1-4218-B3D2-79EB91A2B080}"/>
              </c:ext>
            </c:extLst>
          </c:dPt>
          <c:dLbls>
            <c:dLbl>
              <c:idx val="0"/>
              <c:layout>
                <c:manualLayout>
                  <c:x val="1.9950433504052761E-2"/>
                  <c:y val="-2.4169808702430268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55B1-4218-B3D2-79EB91A2B080}"/>
                </c:ext>
                <c:ext xmlns:c15="http://schemas.microsoft.com/office/drawing/2012/chart" uri="{CE6537A1-D6FC-4f65-9D91-7224C49458BB}">
                  <c15:layout>
                    <c:manualLayout>
                      <c:w val="0.23936248163427756"/>
                      <c:h val="0.13367947396859051"/>
                    </c:manualLayout>
                  </c15:layout>
                </c:ext>
              </c:extLst>
            </c:dLbl>
            <c:dLbl>
              <c:idx val="1"/>
              <c:layout>
                <c:manualLayout>
                  <c:x val="-0.10320062425881434"/>
                  <c:y val="-4.4124319307600628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55B1-4218-B3D2-79EB91A2B080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12878385547551238"/>
                  <c:y val="-8.098070428127732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tx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55B1-4218-B3D2-79EB91A2B080}"/>
                </c:ext>
                <c:ext xmlns:c15="http://schemas.microsoft.com/office/drawing/2012/chart" uri="{CE6537A1-D6FC-4f65-9D91-7224C49458BB}">
                  <c15:layout>
                    <c:manualLayout>
                      <c:w val="0.25067375886524818"/>
                      <c:h val="0.18133440574138257"/>
                    </c:manualLayout>
                  </c15:layout>
                </c:ext>
              </c:extLst>
            </c:dLbl>
            <c:dLbl>
              <c:idx val="3"/>
              <c:layout>
                <c:manualLayout>
                  <c:x val="0.34102207581441218"/>
                  <c:y val="-0.1026465286404676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tx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55B1-4218-B3D2-79EB91A2B080}"/>
                </c:ext>
                <c:ext xmlns:c15="http://schemas.microsoft.com/office/drawing/2012/chart" uri="{CE6537A1-D6FC-4f65-9D91-7224C49458BB}">
                  <c15:layout>
                    <c:manualLayout>
                      <c:w val="0.37675484917260293"/>
                      <c:h val="0.16066161382043007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12700" cap="flat" cmpd="sng" algn="ctr">
                  <a:solidFill>
                    <a:schemeClr val="tx1"/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Tentativa!$B$93:$B$96</c:f>
              <c:strCache>
                <c:ptCount val="4"/>
                <c:pt idx="0">
                  <c:v>Esposo</c:v>
                </c:pt>
                <c:pt idx="1">
                  <c:v>Conviviente</c:v>
                </c:pt>
                <c:pt idx="2">
                  <c:v>Pareja sexual sin hijos</c:v>
                </c:pt>
                <c:pt idx="3">
                  <c:v>Enamorado/novio que no es pareja sexual</c:v>
                </c:pt>
              </c:strCache>
            </c:strRef>
          </c:cat>
          <c:val>
            <c:numRef>
              <c:f>Tentativa!$F$93:$F$96</c:f>
              <c:numCache>
                <c:formatCode>General</c:formatCode>
                <c:ptCount val="4"/>
                <c:pt idx="0">
                  <c:v>25</c:v>
                </c:pt>
                <c:pt idx="1">
                  <c:v>66</c:v>
                </c:pt>
                <c:pt idx="2">
                  <c:v>0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5B1-4218-B3D2-79EB91A2B0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4884350393700788"/>
          <c:y val="0.2994388132422674"/>
          <c:w val="0.85115649606299226"/>
          <c:h val="0.64202723278374729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F94-449E-BF92-39094103FF1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F94-449E-BF92-39094103FF1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F94-449E-BF92-39094103FF1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F94-449E-BF92-39094103FF1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5F94-449E-BF92-39094103FF1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5F94-449E-BF92-39094103FF12}"/>
              </c:ext>
            </c:extLst>
          </c:dPt>
          <c:dLbls>
            <c:dLbl>
              <c:idx val="0"/>
              <c:layout>
                <c:manualLayout>
                  <c:x val="-7.9426325670443054E-2"/>
                  <c:y val="3.3947968042456228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5F94-449E-BF92-39094103FF12}"/>
                </c:ext>
                <c:ext xmlns:c15="http://schemas.microsoft.com/office/drawing/2012/chart" uri="{CE6537A1-D6FC-4f65-9D91-7224C49458BB}">
                  <c15:layout>
                    <c:manualLayout>
                      <c:w val="0.28748441909791461"/>
                      <c:h val="0.26340688183207867"/>
                    </c:manualLayout>
                  </c15:layout>
                </c:ext>
              </c:extLst>
            </c:dLbl>
            <c:dLbl>
              <c:idx val="1"/>
              <c:layout>
                <c:manualLayout>
                  <c:x val="0.25069898923838213"/>
                  <c:y val="-0.130966330143337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5F94-449E-BF92-39094103FF12}"/>
                </c:ext>
                <c:ext xmlns:c15="http://schemas.microsoft.com/office/drawing/2012/chart" uri="{CE6537A1-D6FC-4f65-9D91-7224C49458BB}">
                  <c15:layout>
                    <c:manualLayout>
                      <c:w val="0.30396637645044144"/>
                      <c:h val="0.22157999480834126"/>
                    </c:manualLayout>
                  </c15:layout>
                </c:ext>
              </c:extLst>
            </c:dLbl>
            <c:dLbl>
              <c:idx val="2"/>
              <c:layout>
                <c:manualLayout>
                  <c:x val="-0.10268075894105561"/>
                  <c:y val="9.56296113570052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5F94-449E-BF92-39094103FF12}"/>
                </c:ext>
                <c:ext xmlns:c15="http://schemas.microsoft.com/office/drawing/2012/chart" uri="{CE6537A1-D6FC-4f65-9D91-7224C49458BB}">
                  <c15:layout>
                    <c:manualLayout>
                      <c:w val="0.29417040269915451"/>
                      <c:h val="0.19977329756857315"/>
                    </c:manualLayout>
                  </c15:layout>
                </c:ext>
              </c:extLst>
            </c:dLbl>
            <c:dLbl>
              <c:idx val="3"/>
              <c:layout>
                <c:manualLayout>
                  <c:x val="-0.2007169319650037"/>
                  <c:y val="-0.10748492976839434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5F94-449E-BF92-39094103FF12}"/>
                </c:ext>
                <c:ext xmlns:c15="http://schemas.microsoft.com/office/drawing/2012/chart" uri="{CE6537A1-D6FC-4f65-9D91-7224C49458BB}">
                  <c15:layout>
                    <c:manualLayout>
                      <c:w val="0.32576602078245959"/>
                      <c:h val="0.19265726399584665"/>
                    </c:manualLayout>
                  </c15:layout>
                </c:ext>
              </c:extLst>
            </c:dLbl>
            <c:dLbl>
              <c:idx val="4"/>
              <c:layout>
                <c:manualLayout>
                  <c:x val="0.19106275262459146"/>
                  <c:y val="-0.120605700187876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5F94-449E-BF92-39094103FF12}"/>
                </c:ext>
                <c:ext xmlns:c15="http://schemas.microsoft.com/office/drawing/2012/chart" uri="{CE6537A1-D6FC-4f65-9D91-7224C49458BB}">
                  <c15:layout>
                    <c:manualLayout>
                      <c:w val="0.3669035640586164"/>
                      <c:h val="0.207745954832569"/>
                    </c:manualLayout>
                  </c15:layout>
                </c:ext>
              </c:extLst>
            </c:dLbl>
            <c:dLbl>
              <c:idx val="5"/>
              <c:layout>
                <c:manualLayout>
                  <c:x val="0.46017044919249234"/>
                  <c:y val="-4.016594313813901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5F94-449E-BF92-39094103FF12}"/>
                </c:ext>
                <c:ext xmlns:c15="http://schemas.microsoft.com/office/drawing/2012/chart" uri="{CE6537A1-D6FC-4f65-9D91-7224C49458BB}">
                  <c15:layout>
                    <c:manualLayout>
                      <c:w val="0.34945224865423696"/>
                      <c:h val="0.16030133429848736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12700" cap="flat" cmpd="sng" algn="ctr">
                  <a:solidFill>
                    <a:schemeClr val="tx1"/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Tentativa!$K$110:$K$115</c:f>
              <c:strCache>
                <c:ptCount val="6"/>
                <c:pt idx="0">
                  <c:v>Pareja</c:v>
                </c:pt>
                <c:pt idx="1">
                  <c:v>Ex pareja</c:v>
                </c:pt>
                <c:pt idx="2">
                  <c:v>Familiar</c:v>
                </c:pt>
                <c:pt idx="3">
                  <c:v>Conocido</c:v>
                </c:pt>
                <c:pt idx="4">
                  <c:v>Desconocido</c:v>
                </c:pt>
                <c:pt idx="5">
                  <c:v>Otro</c:v>
                </c:pt>
              </c:strCache>
            </c:strRef>
          </c:cat>
          <c:val>
            <c:numRef>
              <c:f>Tentativa!$L$110:$L$115</c:f>
              <c:numCache>
                <c:formatCode>General</c:formatCode>
                <c:ptCount val="6"/>
                <c:pt idx="0">
                  <c:v>97</c:v>
                </c:pt>
                <c:pt idx="1">
                  <c:v>90</c:v>
                </c:pt>
                <c:pt idx="2">
                  <c:v>7</c:v>
                </c:pt>
                <c:pt idx="3">
                  <c:v>1</c:v>
                </c:pt>
                <c:pt idx="4">
                  <c:v>3</c:v>
                </c:pt>
                <c:pt idx="5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5F94-449E-BF92-39094103F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449994141734744E-2"/>
          <c:y val="0.13013275514473735"/>
          <c:w val="0.96950006530180988"/>
          <c:h val="0.86533835444482488"/>
        </c:manualLayout>
      </c:layout>
      <c:pie3DChart>
        <c:varyColors val="1"/>
        <c:ser>
          <c:idx val="0"/>
          <c:order val="0"/>
          <c:tx>
            <c:strRef>
              <c:f>Tentativa!$L$122</c:f>
              <c:strCache>
                <c:ptCount val="1"/>
                <c:pt idx="0">
                  <c:v>N°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059-4810-9AA2-AF31D964882E}"/>
              </c:ext>
            </c:extLst>
          </c:dPt>
          <c:dPt>
            <c:idx val="1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059-4810-9AA2-AF31D964882E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059-4810-9AA2-AF31D964882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059-4810-9AA2-AF31D964882E}"/>
              </c:ext>
            </c:extLst>
          </c:dPt>
          <c:dLbls>
            <c:dLbl>
              <c:idx val="0"/>
              <c:layout>
                <c:manualLayout>
                  <c:x val="-0.15815025782961828"/>
                  <c:y val="-0.1015173868086258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059-4810-9AA2-AF31D964882E}"/>
                </c:ext>
                <c:ext xmlns:c15="http://schemas.microsoft.com/office/drawing/2012/chart" uri="{CE6537A1-D6FC-4f65-9D91-7224C49458BB}">
                  <c15:layout>
                    <c:manualLayout>
                      <c:w val="0.27708240662943379"/>
                      <c:h val="0.27351986934503492"/>
                    </c:manualLayout>
                  </c15:layout>
                </c:ext>
              </c:extLst>
            </c:dLbl>
            <c:dLbl>
              <c:idx val="1"/>
              <c:layout>
                <c:manualLayout>
                  <c:x val="0.10461457355145884"/>
                  <c:y val="-0.1237111761361516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059-4810-9AA2-AF31D964882E}"/>
                </c:ext>
                <c:ext xmlns:c15="http://schemas.microsoft.com/office/drawing/2012/chart" uri="{CE6537A1-D6FC-4f65-9D91-7224C49458BB}">
                  <c15:layout>
                    <c:manualLayout>
                      <c:w val="0.31897405640949605"/>
                      <c:h val="0.27199314676073594"/>
                    </c:manualLayout>
                  </c15:layout>
                </c:ext>
              </c:extLst>
            </c:dLbl>
            <c:dLbl>
              <c:idx val="2"/>
              <c:layout>
                <c:manualLayout>
                  <c:x val="0"/>
                  <c:y val="1.851878274880308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059-4810-9AA2-AF31D964882E}"/>
                </c:ext>
                <c:ext xmlns:c15="http://schemas.microsoft.com/office/drawing/2012/chart" uri="{CE6537A1-D6FC-4f65-9D91-7224C49458BB}">
                  <c15:layout>
                    <c:manualLayout>
                      <c:w val="0.51519022142045179"/>
                      <c:h val="0.26158591712607593"/>
                    </c:manualLayout>
                  </c15:layout>
                </c:ext>
              </c:extLst>
            </c:dLbl>
            <c:dLbl>
              <c:idx val="3"/>
              <c:layout>
                <c:manualLayout>
                  <c:x val="0.46353703314716882"/>
                  <c:y val="-1.376657059253519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D059-4810-9AA2-AF31D964882E}"/>
                </c:ext>
                <c:ext xmlns:c15="http://schemas.microsoft.com/office/drawing/2012/chart" uri="{CE6537A1-D6FC-4f65-9D91-7224C49458BB}">
                  <c15:layout>
                    <c:manualLayout>
                      <c:w val="0.43524965403054411"/>
                      <c:h val="0.15001158817908294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12700" cap="flat" cmpd="sng" algn="ctr">
                  <a:solidFill>
                    <a:schemeClr val="tx1"/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Tentativa!$K$123:$K$126</c:f>
              <c:strCache>
                <c:ptCount val="4"/>
                <c:pt idx="0">
                  <c:v>Sobrio</c:v>
                </c:pt>
                <c:pt idx="1">
                  <c:v>Efectos de alcohol</c:v>
                </c:pt>
                <c:pt idx="2">
                  <c:v>Efectos de droga</c:v>
                </c:pt>
                <c:pt idx="3">
                  <c:v>Ambos</c:v>
                </c:pt>
              </c:strCache>
            </c:strRef>
          </c:cat>
          <c:val>
            <c:numRef>
              <c:f>Tentativa!$L$123:$L$126</c:f>
              <c:numCache>
                <c:formatCode>General</c:formatCode>
                <c:ptCount val="4"/>
                <c:pt idx="0">
                  <c:v>107</c:v>
                </c:pt>
                <c:pt idx="1">
                  <c:v>87</c:v>
                </c:pt>
                <c:pt idx="2">
                  <c:v>5</c:v>
                </c:pt>
                <c:pt idx="3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059-4810-9AA2-AF31D9648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chart" Target="../charts/chart4.xml"/><Relationship Id="rId3" Type="http://schemas.openxmlformats.org/officeDocument/2006/relationships/chart" Target="../charts/chart1.xml"/><Relationship Id="rId7" Type="http://schemas.microsoft.com/office/2007/relationships/hdphoto" Target="../media/hdphoto3.wdp"/><Relationship Id="rId12" Type="http://schemas.microsoft.com/office/2007/relationships/hdphoto" Target="../media/hdphoto4.wdp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image" Target="../media/image3.png"/><Relationship Id="rId11" Type="http://schemas.openxmlformats.org/officeDocument/2006/relationships/image" Target="../media/image5.png"/><Relationship Id="rId5" Type="http://schemas.microsoft.com/office/2007/relationships/hdphoto" Target="../media/hdphoto2.wdp"/><Relationship Id="rId15" Type="http://schemas.microsoft.com/office/2007/relationships/hdphoto" Target="../media/hdphoto5.wdp"/><Relationship Id="rId10" Type="http://schemas.openxmlformats.org/officeDocument/2006/relationships/chart" Target="../charts/chart3.xml"/><Relationship Id="rId4" Type="http://schemas.openxmlformats.org/officeDocument/2006/relationships/image" Target="../media/image2.png"/><Relationship Id="rId9" Type="http://schemas.openxmlformats.org/officeDocument/2006/relationships/chart" Target="../charts/chart2.xml"/><Relationship Id="rId14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8" Type="http://schemas.microsoft.com/office/2007/relationships/hdphoto" Target="../media/hdphoto7.wdp"/><Relationship Id="rId13" Type="http://schemas.openxmlformats.org/officeDocument/2006/relationships/chart" Target="../charts/chart8.xml"/><Relationship Id="rId3" Type="http://schemas.openxmlformats.org/officeDocument/2006/relationships/image" Target="../media/image8.png"/><Relationship Id="rId7" Type="http://schemas.openxmlformats.org/officeDocument/2006/relationships/image" Target="../media/image10.png"/><Relationship Id="rId12" Type="http://schemas.microsoft.com/office/2007/relationships/hdphoto" Target="../media/hdphoto4.wdp"/><Relationship Id="rId2" Type="http://schemas.openxmlformats.org/officeDocument/2006/relationships/chart" Target="../charts/chart5.xml"/><Relationship Id="rId1" Type="http://schemas.openxmlformats.org/officeDocument/2006/relationships/image" Target="../media/image7.jpeg"/><Relationship Id="rId6" Type="http://schemas.microsoft.com/office/2007/relationships/hdphoto" Target="../media/hdphoto6.wdp"/><Relationship Id="rId11" Type="http://schemas.openxmlformats.org/officeDocument/2006/relationships/image" Target="../media/image11.png"/><Relationship Id="rId5" Type="http://schemas.openxmlformats.org/officeDocument/2006/relationships/image" Target="../media/image9.png"/><Relationship Id="rId10" Type="http://schemas.openxmlformats.org/officeDocument/2006/relationships/chart" Target="../charts/chart7.xml"/><Relationship Id="rId4" Type="http://schemas.microsoft.com/office/2007/relationships/hdphoto" Target="../media/hdphoto2.wdp"/><Relationship Id="rId9" Type="http://schemas.openxmlformats.org/officeDocument/2006/relationships/chart" Target="../charts/chart6.xml"/><Relationship Id="rId14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76201</xdr:colOff>
      <xdr:row>115</xdr:row>
      <xdr:rowOff>104775</xdr:rowOff>
    </xdr:from>
    <xdr:to>
      <xdr:col>19</xdr:col>
      <xdr:colOff>0</xdr:colOff>
      <xdr:row>126</xdr:row>
      <xdr:rowOff>95250</xdr:rowOff>
    </xdr:to>
    <xdr:sp macro="" textlink="">
      <xdr:nvSpPr>
        <xdr:cNvPr id="2" name="Rectángulo 1"/>
        <xdr:cNvSpPr/>
      </xdr:nvSpPr>
      <xdr:spPr>
        <a:xfrm>
          <a:off x="4543426" y="21659850"/>
          <a:ext cx="4991099" cy="2095500"/>
        </a:xfrm>
        <a:prstGeom prst="rect">
          <a:avLst/>
        </a:prstGeom>
        <a:noFill/>
        <a:ln w="19050">
          <a:solidFill>
            <a:schemeClr val="accent1">
              <a:shade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 editAs="oneCell">
    <xdr:from>
      <xdr:col>1</xdr:col>
      <xdr:colOff>23284</xdr:colOff>
      <xdr:row>0</xdr:row>
      <xdr:rowOff>43393</xdr:rowOff>
    </xdr:from>
    <xdr:to>
      <xdr:col>3</xdr:col>
      <xdr:colOff>613522</xdr:colOff>
      <xdr:row>3</xdr:row>
      <xdr:rowOff>70527</xdr:rowOff>
    </xdr:to>
    <xdr:pic>
      <xdr:nvPicPr>
        <xdr:cNvPr id="3" name="Imagen 21" descr="C:\Users\OANGUL~1.PNC\AppData\Local\Temp\Logo MIMP Altas JPG-1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84" y="43393"/>
          <a:ext cx="2314263" cy="4843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597958</xdr:colOff>
      <xdr:row>0</xdr:row>
      <xdr:rowOff>15874</xdr:rowOff>
    </xdr:from>
    <xdr:to>
      <xdr:col>19</xdr:col>
      <xdr:colOff>10583</xdr:colOff>
      <xdr:row>3</xdr:row>
      <xdr:rowOff>84666</xdr:rowOff>
    </xdr:to>
    <xdr:sp macro="" textlink="">
      <xdr:nvSpPr>
        <xdr:cNvPr id="4" name="Rectángulo 3"/>
        <xdr:cNvSpPr/>
      </xdr:nvSpPr>
      <xdr:spPr>
        <a:xfrm>
          <a:off x="2360083" y="15874"/>
          <a:ext cx="7185025" cy="525992"/>
        </a:xfrm>
        <a:prstGeom prst="rect">
          <a:avLst/>
        </a:prstGeom>
        <a:noFill/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4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Programa</a:t>
          </a:r>
          <a:r>
            <a:rPr lang="es-PE" sz="1400" b="1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Nacional Contra la Violencia Familiar y Sexual</a:t>
          </a:r>
          <a:endParaRPr lang="es-PE" sz="1400" b="1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11</xdr:col>
      <xdr:colOff>111125</xdr:colOff>
      <xdr:row>27</xdr:row>
      <xdr:rowOff>37041</xdr:rowOff>
    </xdr:from>
    <xdr:to>
      <xdr:col>19</xdr:col>
      <xdr:colOff>2</xdr:colOff>
      <xdr:row>42</xdr:row>
      <xdr:rowOff>100541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61381</xdr:colOff>
      <xdr:row>42</xdr:row>
      <xdr:rowOff>153459</xdr:rowOff>
    </xdr:from>
    <xdr:to>
      <xdr:col>7</xdr:col>
      <xdr:colOff>468313</xdr:colOff>
      <xdr:row>50</xdr:row>
      <xdr:rowOff>109010</xdr:rowOff>
    </xdr:to>
    <xdr:sp macro="" textlink="">
      <xdr:nvSpPr>
        <xdr:cNvPr id="6" name="27 Rectángulo"/>
        <xdr:cNvSpPr/>
      </xdr:nvSpPr>
      <xdr:spPr bwMode="auto">
        <a:xfrm>
          <a:off x="99481" y="8068734"/>
          <a:ext cx="3721632" cy="1479551"/>
        </a:xfrm>
        <a:prstGeom prst="rect">
          <a:avLst/>
        </a:prstGeom>
        <a:solidFill>
          <a:srgbClr val="FFF9E7"/>
        </a:solidFill>
        <a:ln w="19050">
          <a:solidFill>
            <a:schemeClr val="accent2">
              <a:lumMod val="50000"/>
            </a:schemeClr>
          </a:solidFill>
          <a:headEnd type="none" w="med" len="med"/>
          <a:tailEnd type="none" w="med" len="med"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wrap="square" lIns="36000" tIns="0" rIns="0" bIns="0" rtlCol="0" anchor="ctr" anchorCtr="0" upright="1"/>
        <a:lstStyle/>
        <a:p>
          <a:pPr algn="l">
            <a:lnSpc>
              <a:spcPts val="1200"/>
            </a:lnSpc>
          </a:pPr>
          <a:r>
            <a:rPr lang="es-PE" sz="1050" b="1">
              <a:solidFill>
                <a:srgbClr val="C00000"/>
              </a:solidFill>
              <a:latin typeface="+mn-lt"/>
            </a:rPr>
            <a:t>Regiones</a:t>
          </a:r>
          <a:r>
            <a:rPr lang="es-PE" sz="1050" b="1" baseline="0">
              <a:solidFill>
                <a:srgbClr val="C00000"/>
              </a:solidFill>
              <a:latin typeface="+mn-lt"/>
            </a:rPr>
            <a:t> con mayor número de casos de víctimas de feminicidio atendidos por los CEM:</a:t>
          </a:r>
          <a:endParaRPr lang="es-PE" sz="1000" b="1" baseline="0">
            <a:solidFill>
              <a:srgbClr val="C00000"/>
            </a:solidFill>
            <a:latin typeface="+mn-lt"/>
          </a:endParaRPr>
        </a:p>
        <a:p>
          <a:pPr algn="l">
            <a:lnSpc>
              <a:spcPts val="1200"/>
            </a:lnSpc>
          </a:pPr>
          <a:r>
            <a:rPr lang="es-PE" sz="900" b="1" u="sng" baseline="0">
              <a:latin typeface="+mn-lt"/>
            </a:rPr>
            <a:t>(Igual o mayores a 5 casos en el año 2018) - CEM / PNCVFS / MIMP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PE" sz="1050" b="1" baseline="0">
              <a:latin typeface="+mn-lt"/>
            </a:rPr>
            <a:t>De Enero a Agosto, 2018</a:t>
          </a:r>
          <a:r>
            <a:rPr lang="es-PE" sz="1050" b="0" baseline="0">
              <a:latin typeface="+mn-lt"/>
            </a:rPr>
            <a:t>: </a:t>
          </a:r>
          <a:r>
            <a:rPr lang="es-PE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Lima Metropolitana, Cusco, Arequipa, Huánuco, La Libertad y Lima Provincia</a:t>
          </a:r>
          <a:endParaRPr lang="es-PE" sz="1100">
            <a:solidFill>
              <a:sysClr val="windowText" lastClr="000000"/>
            </a:solidFill>
            <a:effectLst/>
          </a:endParaRPr>
        </a:p>
        <a:p>
          <a:pPr algn="l"/>
          <a:endParaRPr lang="es-PE" sz="500" b="1" baseline="0">
            <a:latin typeface="+mn-lt"/>
          </a:endParaRPr>
        </a:p>
        <a:p>
          <a:r>
            <a:rPr lang="es-PE" sz="900" b="1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(Igual o mayores a 50 casos de 2009 al 2018) - CEM / PNCVFS / MIMP</a:t>
          </a:r>
          <a:endParaRPr lang="es-PE" sz="900">
            <a:effectLst/>
          </a:endParaRPr>
        </a:p>
        <a:p>
          <a:pPr algn="l"/>
          <a:endParaRPr lang="es-PE" sz="500" b="1" baseline="0">
            <a:latin typeface="+mn-lt"/>
          </a:endParaRPr>
        </a:p>
        <a:p>
          <a:pPr algn="l">
            <a:lnSpc>
              <a:spcPts val="1200"/>
            </a:lnSpc>
          </a:pPr>
          <a:r>
            <a:rPr lang="es-PE" sz="1050" b="1" baseline="0">
              <a:latin typeface="+mn-lt"/>
            </a:rPr>
            <a:t>Acumulado (2009 - Agosto 2018): </a:t>
          </a:r>
          <a:r>
            <a:rPr lang="es-PE" sz="1100" b="0" baseline="0">
              <a:solidFill>
                <a:sysClr val="windowText" lastClr="000000"/>
              </a:solidFill>
              <a:latin typeface="+mn-lt"/>
            </a:rPr>
            <a:t>Lima Metropolitana, Arequipa, Junín, </a:t>
          </a:r>
          <a:r>
            <a:rPr lang="es-PE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Cusco, Ayacucho y Puno.</a:t>
          </a:r>
          <a:endParaRPr lang="es-PE" sz="1100" b="0" baseline="0">
            <a:solidFill>
              <a:sysClr val="windowText" lastClr="000000"/>
            </a:solidFill>
            <a:latin typeface="+mn-lt"/>
          </a:endParaRPr>
        </a:p>
      </xdr:txBody>
    </xdr:sp>
    <xdr:clientData/>
  </xdr:twoCellAnchor>
  <xdr:twoCellAnchor>
    <xdr:from>
      <xdr:col>5</xdr:col>
      <xdr:colOff>200025</xdr:colOff>
      <xdr:row>86</xdr:row>
      <xdr:rowOff>180983</xdr:rowOff>
    </xdr:from>
    <xdr:to>
      <xdr:col>10</xdr:col>
      <xdr:colOff>85725</xdr:colOff>
      <xdr:row>97</xdr:row>
      <xdr:rowOff>171209</xdr:rowOff>
    </xdr:to>
    <xdr:grpSp>
      <xdr:nvGrpSpPr>
        <xdr:cNvPr id="7" name="Grupo 6"/>
        <xdr:cNvGrpSpPr/>
      </xdr:nvGrpSpPr>
      <xdr:grpSpPr>
        <a:xfrm>
          <a:off x="2800764" y="16257526"/>
          <a:ext cx="1931504" cy="2102292"/>
          <a:chOff x="2762250" y="15849600"/>
          <a:chExt cx="1952625" cy="2086142"/>
        </a:xfrm>
      </xdr:grpSpPr>
      <xdr:pic>
        <xdr:nvPicPr>
          <xdr:cNvPr id="8" name="Imagen 7"/>
          <xdr:cNvPicPr>
            <a:picLocks noChangeAspect="1"/>
          </xdr:cNvPicPr>
        </xdr:nvPicPr>
        <xdr:blipFill rotWithShape="1">
          <a:blip xmlns:r="http://schemas.openxmlformats.org/officeDocument/2006/relationships" r:embed="rId4">
            <a:duotone>
              <a:schemeClr val="accent5">
                <a:shade val="45000"/>
                <a:satMod val="135000"/>
              </a:schemeClr>
              <a:prstClr val="white"/>
            </a:duotone>
            <a:extLst>
              <a:ext uri="{BEBA8EAE-BF5A-486C-A8C5-ECC9F3942E4B}">
                <a14:imgProps xmlns:a14="http://schemas.microsoft.com/office/drawing/2010/main">
                  <a14:imgLayer r:embed="rId5">
                    <a14:imgEffect>
                      <a14:saturation sat="400000"/>
                    </a14:imgEffect>
                  </a14:imgLayer>
                </a14:imgProps>
              </a:ext>
            </a:extLst>
          </a:blip>
          <a:srcRect r="15812"/>
          <a:stretch/>
        </xdr:blipFill>
        <xdr:spPr>
          <a:xfrm>
            <a:off x="2977178" y="15893405"/>
            <a:ext cx="354145" cy="2042337"/>
          </a:xfrm>
          <a:prstGeom prst="rect">
            <a:avLst/>
          </a:prstGeom>
          <a:ln>
            <a:noFill/>
          </a:ln>
        </xdr:spPr>
      </xdr:pic>
      <xdr:sp macro="" textlink="">
        <xdr:nvSpPr>
          <xdr:cNvPr id="9" name="Rectángulo redondeado 8"/>
          <xdr:cNvSpPr/>
        </xdr:nvSpPr>
        <xdr:spPr>
          <a:xfrm>
            <a:off x="2762250" y="15849600"/>
            <a:ext cx="1952625" cy="2028825"/>
          </a:xfrm>
          <a:prstGeom prst="roundRect">
            <a:avLst/>
          </a:prstGeom>
          <a:noFill/>
          <a:ln w="19050">
            <a:solidFill>
              <a:schemeClr val="accent1">
                <a:lumMod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PE" sz="1100"/>
          </a:p>
        </xdr:txBody>
      </xdr:sp>
    </xdr:grpSp>
    <xdr:clientData/>
  </xdr:twoCellAnchor>
  <xdr:twoCellAnchor editAs="oneCell">
    <xdr:from>
      <xdr:col>10</xdr:col>
      <xdr:colOff>904876</xdr:colOff>
      <xdr:row>86</xdr:row>
      <xdr:rowOff>100543</xdr:rowOff>
    </xdr:from>
    <xdr:to>
      <xdr:col>11</xdr:col>
      <xdr:colOff>729192</xdr:colOff>
      <xdr:row>92</xdr:row>
      <xdr:rowOff>179921</xdr:rowOff>
    </xdr:to>
    <xdr:pic>
      <xdr:nvPicPr>
        <xdr:cNvPr id="10" name="Imagen 9" descr="Resultado de imagen para silueta de una gestante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4132"/>
        <a:stretch/>
      </xdr:blipFill>
      <xdr:spPr bwMode="auto">
        <a:xfrm>
          <a:off x="5543551" y="16102543"/>
          <a:ext cx="776816" cy="12319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15874</xdr:colOff>
      <xdr:row>101</xdr:row>
      <xdr:rowOff>164041</xdr:rowOff>
    </xdr:from>
    <xdr:to>
      <xdr:col>11</xdr:col>
      <xdr:colOff>259291</xdr:colOff>
      <xdr:row>105</xdr:row>
      <xdr:rowOff>153458</xdr:rowOff>
    </xdr:to>
    <xdr:sp macro="" textlink="">
      <xdr:nvSpPr>
        <xdr:cNvPr id="11" name="Flecha a la derecha con bandas 10"/>
        <xdr:cNvSpPr/>
      </xdr:nvSpPr>
      <xdr:spPr bwMode="auto">
        <a:xfrm>
          <a:off x="4483099" y="19052116"/>
          <a:ext cx="1367367" cy="751417"/>
        </a:xfrm>
        <a:prstGeom prst="stripedRightArrow">
          <a:avLst>
            <a:gd name="adj1" fmla="val 68045"/>
            <a:gd name="adj2" fmla="val 50000"/>
          </a:avLst>
        </a:prstGeom>
        <a:solidFill>
          <a:schemeClr val="accent6">
            <a:lumMod val="60000"/>
            <a:lumOff val="40000"/>
          </a:schemeClr>
        </a:solidFill>
        <a:ln w="12700" cap="flat" cmpd="sng" algn="ctr">
          <a:solidFill>
            <a:srgbClr val="EAEAEA"/>
          </a:solidFill>
          <a:prstDash val="solid"/>
          <a:round/>
          <a:headEnd type="none" w="med" len="med"/>
          <a:tailEnd type="none" w="med" len="me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vertOverflow="clip" horzOverflow="clip" wrap="square" lIns="18288" tIns="0" rIns="0" bIns="0" rtlCol="0" anchor="ctr" anchorCtr="0" upright="1"/>
        <a:lstStyle/>
        <a:p>
          <a:pPr algn="ctr">
            <a:lnSpc>
              <a:spcPts val="1200"/>
            </a:lnSpc>
          </a:pPr>
          <a:r>
            <a:rPr lang="es-PE" sz="1400" b="1"/>
            <a:t>52 </a:t>
          </a:r>
          <a:r>
            <a:rPr lang="es-PE" sz="1400" b="1" baseline="0">
              <a:solidFill>
                <a:srgbClr val="C00000"/>
              </a:solidFill>
            </a:rPr>
            <a:t>(56%)</a:t>
          </a:r>
          <a:endParaRPr lang="es-PE" sz="1400" b="1">
            <a:solidFill>
              <a:srgbClr val="C00000"/>
            </a:solidFill>
          </a:endParaRPr>
        </a:p>
      </xdr:txBody>
    </xdr:sp>
    <xdr:clientData/>
  </xdr:twoCellAnchor>
  <xdr:twoCellAnchor>
    <xdr:from>
      <xdr:col>8</xdr:col>
      <xdr:colOff>21166</xdr:colOff>
      <xdr:row>101</xdr:row>
      <xdr:rowOff>142874</xdr:rowOff>
    </xdr:from>
    <xdr:to>
      <xdr:col>8</xdr:col>
      <xdr:colOff>592666</xdr:colOff>
      <xdr:row>105</xdr:row>
      <xdr:rowOff>185208</xdr:rowOff>
    </xdr:to>
    <xdr:pic>
      <xdr:nvPicPr>
        <xdr:cNvPr id="12" name="58 Imagen" descr="siluetas-de-parejas.jpg"/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250" b="46716"/>
        <a:stretch>
          <a:fillRect/>
        </a:stretch>
      </xdr:blipFill>
      <xdr:spPr bwMode="auto">
        <a:xfrm>
          <a:off x="3850216" y="19030949"/>
          <a:ext cx="571500" cy="8043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295274</xdr:colOff>
      <xdr:row>102</xdr:row>
      <xdr:rowOff>19050</xdr:rowOff>
    </xdr:from>
    <xdr:to>
      <xdr:col>19</xdr:col>
      <xdr:colOff>0</xdr:colOff>
      <xdr:row>104</xdr:row>
      <xdr:rowOff>66676</xdr:rowOff>
    </xdr:to>
    <xdr:sp macro="" textlink="">
      <xdr:nvSpPr>
        <xdr:cNvPr id="13" name="29 CuadroTexto"/>
        <xdr:cNvSpPr txBox="1"/>
      </xdr:nvSpPr>
      <xdr:spPr>
        <a:xfrm>
          <a:off x="5886449" y="19097625"/>
          <a:ext cx="3648076" cy="428626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PE" sz="1050" b="1" i="1" u="sng"/>
            <a:t>Los porcentajes están</a:t>
          </a:r>
          <a:r>
            <a:rPr lang="es-PE" sz="1050" b="1" i="1" u="sng" baseline="0"/>
            <a:t> referidos al grupo de casos vinculados</a:t>
          </a:r>
        </a:p>
        <a:p>
          <a:pPr algn="ctr"/>
          <a:r>
            <a:rPr lang="es-PE" sz="1050" b="1" i="1" u="sng" baseline="0"/>
            <a:t> a una relación de pareja</a:t>
          </a:r>
          <a:endParaRPr lang="es-PE" sz="1050" b="1" i="1" u="sng"/>
        </a:p>
      </xdr:txBody>
    </xdr:sp>
    <xdr:clientData/>
  </xdr:twoCellAnchor>
  <xdr:twoCellAnchor>
    <xdr:from>
      <xdr:col>11</xdr:col>
      <xdr:colOff>323849</xdr:colOff>
      <xdr:row>104</xdr:row>
      <xdr:rowOff>100012</xdr:rowOff>
    </xdr:from>
    <xdr:to>
      <xdr:col>18</xdr:col>
      <xdr:colOff>371474</xdr:colOff>
      <xdr:row>114</xdr:row>
      <xdr:rowOff>161925</xdr:rowOff>
    </xdr:to>
    <xdr:graphicFrame macro="">
      <xdr:nvGraphicFramePr>
        <xdr:cNvPr id="14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914399</xdr:colOff>
      <xdr:row>116</xdr:row>
      <xdr:rowOff>123825</xdr:rowOff>
    </xdr:from>
    <xdr:to>
      <xdr:col>18</xdr:col>
      <xdr:colOff>100542</xdr:colOff>
      <xdr:row>126</xdr:row>
      <xdr:rowOff>52917</xdr:rowOff>
    </xdr:to>
    <xdr:graphicFrame macro="">
      <xdr:nvGraphicFramePr>
        <xdr:cNvPr id="15" name="Gráfico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4</xdr:col>
      <xdr:colOff>47621</xdr:colOff>
      <xdr:row>140</xdr:row>
      <xdr:rowOff>71438</xdr:rowOff>
    </xdr:from>
    <xdr:to>
      <xdr:col>7</xdr:col>
      <xdr:colOff>71438</xdr:colOff>
      <xdr:row>148</xdr:row>
      <xdr:rowOff>79375</xdr:rowOff>
    </xdr:to>
    <xdr:pic>
      <xdr:nvPicPr>
        <xdr:cNvPr id="16" name="Imagen 15"/>
        <xdr:cNvPicPr/>
      </xdr:nvPicPr>
      <xdr:blipFill>
        <a:blip xmlns:r="http://schemas.openxmlformats.org/officeDocument/2006/relationships" r:embed="rId11" cstate="print">
          <a:duotone>
            <a:prstClr val="black"/>
            <a:schemeClr val="accent5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sharpenSoften amount="50000"/>
                  </a14:imgEffect>
                  <a14:imgEffect>
                    <a14:colorTemperature colorTemp="11200"/>
                  </a14:imgEffect>
                  <a14:imgEffect>
                    <a14:saturation sat="400000"/>
                  </a14:imgEffect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46" y="26522363"/>
          <a:ext cx="852492" cy="1550987"/>
        </a:xfrm>
        <a:prstGeom prst="rect">
          <a:avLst/>
        </a:prstGeom>
        <a:noFill/>
      </xdr:spPr>
    </xdr:pic>
    <xdr:clientData/>
  </xdr:twoCellAnchor>
  <xdr:twoCellAnchor>
    <xdr:from>
      <xdr:col>13</xdr:col>
      <xdr:colOff>28575</xdr:colOff>
      <xdr:row>139</xdr:row>
      <xdr:rowOff>57151</xdr:rowOff>
    </xdr:from>
    <xdr:to>
      <xdr:col>19</xdr:col>
      <xdr:colOff>0</xdr:colOff>
      <xdr:row>148</xdr:row>
      <xdr:rowOff>15875</xdr:rowOff>
    </xdr:to>
    <xdr:graphicFrame macro="">
      <xdr:nvGraphicFramePr>
        <xdr:cNvPr id="17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301623</xdr:colOff>
      <xdr:row>102</xdr:row>
      <xdr:rowOff>10583</xdr:rowOff>
    </xdr:from>
    <xdr:to>
      <xdr:col>18</xdr:col>
      <xdr:colOff>142874</xdr:colOff>
      <xdr:row>115</xdr:row>
      <xdr:rowOff>47625</xdr:rowOff>
    </xdr:to>
    <xdr:sp macro="" textlink="">
      <xdr:nvSpPr>
        <xdr:cNvPr id="18" name="Rectángulo 17"/>
        <xdr:cNvSpPr/>
      </xdr:nvSpPr>
      <xdr:spPr>
        <a:xfrm>
          <a:off x="5892798" y="19089158"/>
          <a:ext cx="3641726" cy="2513542"/>
        </a:xfrm>
        <a:prstGeom prst="rect">
          <a:avLst/>
        </a:prstGeom>
        <a:noFill/>
        <a:ln w="19050"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 editAs="oneCell">
    <xdr:from>
      <xdr:col>0</xdr:col>
      <xdr:colOff>18762</xdr:colOff>
      <xdr:row>16</xdr:row>
      <xdr:rowOff>4597</xdr:rowOff>
    </xdr:from>
    <xdr:to>
      <xdr:col>7</xdr:col>
      <xdr:colOff>408170</xdr:colOff>
      <xdr:row>39</xdr:row>
      <xdr:rowOff>121227</xdr:rowOff>
    </xdr:to>
    <xdr:pic>
      <xdr:nvPicPr>
        <xdr:cNvPr id="19" name="Imagen 18"/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saturation sat="400000"/>
                  </a14:imgEffect>
                  <a14:imgEffect>
                    <a14:brightnessContrast contrast="-20000"/>
                  </a14:imgEffect>
                </a14:imgLayer>
              </a14:imgProps>
            </a:ext>
          </a:extLst>
        </a:blip>
        <a:srcRect l="34843" t="16093" r="31269" b="9168"/>
        <a:stretch/>
      </xdr:blipFill>
      <xdr:spPr>
        <a:xfrm>
          <a:off x="18762" y="2843047"/>
          <a:ext cx="3742208" cy="46124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76201</xdr:colOff>
      <xdr:row>105</xdr:row>
      <xdr:rowOff>104775</xdr:rowOff>
    </xdr:from>
    <xdr:to>
      <xdr:col>19</xdr:col>
      <xdr:colOff>0</xdr:colOff>
      <xdr:row>116</xdr:row>
      <xdr:rowOff>95250</xdr:rowOff>
    </xdr:to>
    <xdr:sp macro="" textlink="">
      <xdr:nvSpPr>
        <xdr:cNvPr id="2" name="Rectángulo 1"/>
        <xdr:cNvSpPr/>
      </xdr:nvSpPr>
      <xdr:spPr>
        <a:xfrm>
          <a:off x="4663441" y="19657695"/>
          <a:ext cx="5143499" cy="2032635"/>
        </a:xfrm>
        <a:prstGeom prst="rect">
          <a:avLst/>
        </a:prstGeom>
        <a:noFill/>
        <a:ln w="19050">
          <a:solidFill>
            <a:schemeClr val="accent1">
              <a:shade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oneCellAnchor>
    <xdr:from>
      <xdr:col>0</xdr:col>
      <xdr:colOff>28576</xdr:colOff>
      <xdr:row>0</xdr:row>
      <xdr:rowOff>38100</xdr:rowOff>
    </xdr:from>
    <xdr:ext cx="2765424" cy="481283"/>
    <xdr:pic>
      <xdr:nvPicPr>
        <xdr:cNvPr id="3" name="Imagen 21" descr="C:\Users\OANGUL~1.PNC\AppData\Local\Temp\Logo MIMP Altas JPG-1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6" y="38100"/>
          <a:ext cx="2765424" cy="4812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5</xdr:col>
      <xdr:colOff>438149</xdr:colOff>
      <xdr:row>0</xdr:row>
      <xdr:rowOff>171451</xdr:rowOff>
    </xdr:from>
    <xdr:to>
      <xdr:col>19</xdr:col>
      <xdr:colOff>0</xdr:colOff>
      <xdr:row>2</xdr:row>
      <xdr:rowOff>76201</xdr:rowOff>
    </xdr:to>
    <xdr:sp macro="" textlink="">
      <xdr:nvSpPr>
        <xdr:cNvPr id="4" name="Rectángulo 3"/>
        <xdr:cNvSpPr/>
      </xdr:nvSpPr>
      <xdr:spPr>
        <a:xfrm>
          <a:off x="3112769" y="156211"/>
          <a:ext cx="6694171" cy="262890"/>
        </a:xfrm>
        <a:prstGeom prst="rect">
          <a:avLst/>
        </a:prstGeom>
        <a:noFill/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PE" sz="14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Programa</a:t>
          </a:r>
          <a:r>
            <a:rPr lang="es-PE" sz="1400" b="1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Nacional Contra la Violencia Familiar y Sexual</a:t>
          </a:r>
          <a:endParaRPr lang="es-PE" sz="1400" b="1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11</xdr:col>
      <xdr:colOff>13188</xdr:colOff>
      <xdr:row>27</xdr:row>
      <xdr:rowOff>89957</xdr:rowOff>
    </xdr:from>
    <xdr:to>
      <xdr:col>18</xdr:col>
      <xdr:colOff>190499</xdr:colOff>
      <xdr:row>41</xdr:row>
      <xdr:rowOff>31749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625636</xdr:colOff>
      <xdr:row>42</xdr:row>
      <xdr:rowOff>190497</xdr:rowOff>
    </xdr:from>
    <xdr:to>
      <xdr:col>17</xdr:col>
      <xdr:colOff>216959</xdr:colOff>
      <xdr:row>48</xdr:row>
      <xdr:rowOff>77337</xdr:rowOff>
    </xdr:to>
    <xdr:sp macro="" textlink="">
      <xdr:nvSpPr>
        <xdr:cNvPr id="6" name="27 Rectángulo"/>
        <xdr:cNvSpPr/>
      </xdr:nvSpPr>
      <xdr:spPr bwMode="auto">
        <a:xfrm>
          <a:off x="4557556" y="7802877"/>
          <a:ext cx="4788163" cy="1410840"/>
        </a:xfrm>
        <a:prstGeom prst="rect">
          <a:avLst/>
        </a:prstGeom>
        <a:solidFill>
          <a:schemeClr val="bg1">
            <a:lumMod val="95000"/>
          </a:schemeClr>
        </a:solidFill>
        <a:ln w="12700">
          <a:solidFill>
            <a:srgbClr val="002060"/>
          </a:solidFill>
          <a:headEnd type="none" w="med" len="med"/>
          <a:tailEnd type="none" w="med" len="med"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wrap="square" lIns="36000" tIns="0" rIns="0" bIns="0" rtlCol="0" anchor="ctr" anchorCtr="0" upright="1"/>
        <a:lstStyle/>
        <a:p>
          <a:pPr algn="l">
            <a:lnSpc>
              <a:spcPts val="1200"/>
            </a:lnSpc>
          </a:pPr>
          <a:r>
            <a:rPr lang="es-PE" sz="1050" b="1">
              <a:solidFill>
                <a:srgbClr val="C00000"/>
              </a:solidFill>
              <a:latin typeface="+mn-lt"/>
            </a:rPr>
            <a:t>Regiones</a:t>
          </a:r>
          <a:r>
            <a:rPr lang="es-PE" sz="1050" b="1" baseline="0">
              <a:solidFill>
                <a:srgbClr val="C00000"/>
              </a:solidFill>
              <a:latin typeface="+mn-lt"/>
            </a:rPr>
            <a:t> con mayor casos de tentativa de feminicidio atendidos por los CEM:</a:t>
          </a:r>
        </a:p>
        <a:p>
          <a:pPr algn="l">
            <a:lnSpc>
              <a:spcPts val="1200"/>
            </a:lnSpc>
          </a:pPr>
          <a:endParaRPr lang="es-PE" sz="800" b="1" baseline="0">
            <a:solidFill>
              <a:srgbClr val="C00000"/>
            </a:solidFill>
            <a:latin typeface="+mn-lt"/>
          </a:endParaRPr>
        </a:p>
        <a:p>
          <a:pPr algn="l">
            <a:lnSpc>
              <a:spcPts val="1200"/>
            </a:lnSpc>
          </a:pPr>
          <a:r>
            <a:rPr lang="es-PE" sz="900" b="1" u="sng" baseline="0">
              <a:latin typeface="+mn-lt"/>
            </a:rPr>
            <a:t>(Igual o mayores a 7 casos) - CEM/PNCVFS/MIMP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PE" sz="1050" b="1" baseline="0">
              <a:latin typeface="+mn-lt"/>
            </a:rPr>
            <a:t> De enero a agosto de 2018</a:t>
          </a:r>
          <a:r>
            <a:rPr lang="es-PE" sz="1050" b="0" baseline="0">
              <a:latin typeface="+mn-lt"/>
            </a:rPr>
            <a:t>: Lima Metropolitana, Arequipa, Cajamarca, Ancash, Ica, </a:t>
          </a:r>
          <a:r>
            <a:rPr lang="es-PE" sz="105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Puno, Loreto, </a:t>
          </a:r>
          <a:r>
            <a:rPr lang="es-PE" sz="1050" b="0" baseline="0">
              <a:latin typeface="+mn-lt"/>
            </a:rPr>
            <a:t>Cusco, Junín, Huánuco, La Libertad y Tumbes.</a:t>
          </a:r>
          <a:endParaRPr lang="es-PE" sz="1050">
            <a:effectLst/>
          </a:endParaRPr>
        </a:p>
        <a:p>
          <a:pPr algn="l"/>
          <a:endParaRPr lang="es-PE" sz="500" b="1" baseline="0">
            <a:latin typeface="+mn-lt"/>
          </a:endParaRPr>
        </a:p>
        <a:p>
          <a:r>
            <a:rPr lang="es-PE" sz="900" b="1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(Igual o mayores a 50 casos) - CEM/PNCVFS/MIMP</a:t>
          </a:r>
          <a:endParaRPr lang="es-PE" sz="900">
            <a:effectLst/>
          </a:endParaRPr>
        </a:p>
        <a:p>
          <a:pPr algn="l">
            <a:lnSpc>
              <a:spcPts val="1200"/>
            </a:lnSpc>
          </a:pPr>
          <a:r>
            <a:rPr lang="es-PE" sz="1050" b="1" baseline="0">
              <a:latin typeface="+mn-lt"/>
            </a:rPr>
            <a:t>Acumulado (Año 2009 - Agosto 2018): </a:t>
          </a:r>
          <a:r>
            <a:rPr lang="es-PE" sz="1050" b="0" baseline="0">
              <a:latin typeface="+mn-lt"/>
            </a:rPr>
            <a:t>Lima Metropolitana, Arequipa, Junín, Cusco, Ancash, Huánuco, La Libertad, Ica, Puno, Ayacucho y Cajamarca.</a:t>
          </a:r>
        </a:p>
      </xdr:txBody>
    </xdr:sp>
    <xdr:clientData/>
  </xdr:twoCellAnchor>
  <xdr:twoCellAnchor>
    <xdr:from>
      <xdr:col>5</xdr:col>
      <xdr:colOff>200025</xdr:colOff>
      <xdr:row>76</xdr:row>
      <xdr:rowOff>180987</xdr:rowOff>
    </xdr:from>
    <xdr:to>
      <xdr:col>10</xdr:col>
      <xdr:colOff>85725</xdr:colOff>
      <xdr:row>88</xdr:row>
      <xdr:rowOff>1364</xdr:rowOff>
    </xdr:to>
    <xdr:grpSp>
      <xdr:nvGrpSpPr>
        <xdr:cNvPr id="7" name="Grupo 6"/>
        <xdr:cNvGrpSpPr/>
      </xdr:nvGrpSpPr>
      <xdr:grpSpPr>
        <a:xfrm>
          <a:off x="2809478" y="14637159"/>
          <a:ext cx="1939528" cy="2181783"/>
          <a:chOff x="2762250" y="15849600"/>
          <a:chExt cx="1952625" cy="2099918"/>
        </a:xfrm>
      </xdr:grpSpPr>
      <xdr:pic>
        <xdr:nvPicPr>
          <xdr:cNvPr id="8" name="Imagen 7"/>
          <xdr:cNvPicPr>
            <a:picLocks noChangeAspect="1"/>
          </xdr:cNvPicPr>
        </xdr:nvPicPr>
        <xdr:blipFill rotWithShape="1">
          <a:blip xmlns:r="http://schemas.openxmlformats.org/officeDocument/2006/relationships" r:embed="rId3">
            <a:duotone>
              <a:schemeClr val="accent5">
                <a:shade val="45000"/>
                <a:satMod val="135000"/>
              </a:schemeClr>
              <a:prstClr val="white"/>
            </a:duotone>
            <a:extLst>
              <a:ext uri="{BEBA8EAE-BF5A-486C-A8C5-ECC9F3942E4B}">
                <a14:imgProps xmlns:a14="http://schemas.microsoft.com/office/drawing/2010/main">
                  <a14:imgLayer r:embed="rId4">
                    <a14:imgEffect>
                      <a14:sharpenSoften amount="50000"/>
                    </a14:imgEffect>
                    <a14:imgEffect>
                      <a14:saturation sat="400000"/>
                    </a14:imgEffect>
                  </a14:imgLayer>
                </a14:imgProps>
              </a:ext>
            </a:extLst>
          </a:blip>
          <a:srcRect r="16276"/>
          <a:stretch/>
        </xdr:blipFill>
        <xdr:spPr>
          <a:xfrm>
            <a:off x="2959649" y="15907181"/>
            <a:ext cx="352191" cy="2042337"/>
          </a:xfrm>
          <a:prstGeom prst="rect">
            <a:avLst/>
          </a:prstGeom>
          <a:ln>
            <a:noFill/>
          </a:ln>
          <a:effectLst/>
        </xdr:spPr>
      </xdr:pic>
      <xdr:sp macro="" textlink="">
        <xdr:nvSpPr>
          <xdr:cNvPr id="9" name="Rectángulo redondeado 8"/>
          <xdr:cNvSpPr/>
        </xdr:nvSpPr>
        <xdr:spPr>
          <a:xfrm>
            <a:off x="2762250" y="15849600"/>
            <a:ext cx="1952625" cy="2028825"/>
          </a:xfrm>
          <a:prstGeom prst="roundRect">
            <a:avLst/>
          </a:prstGeom>
          <a:noFill/>
          <a:ln w="19050">
            <a:solidFill>
              <a:schemeClr val="accent1">
                <a:lumMod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PE" sz="1100"/>
          </a:p>
        </xdr:txBody>
      </xdr:sp>
    </xdr:grpSp>
    <xdr:clientData/>
  </xdr:twoCellAnchor>
  <xdr:oneCellAnchor>
    <xdr:from>
      <xdr:col>10</xdr:col>
      <xdr:colOff>847725</xdr:colOff>
      <xdr:row>77</xdr:row>
      <xdr:rowOff>104775</xdr:rowOff>
    </xdr:from>
    <xdr:ext cx="683682" cy="944034"/>
    <xdr:pic>
      <xdr:nvPicPr>
        <xdr:cNvPr id="10" name="Imagen 9" descr="Resultado de imagen para silueta de una gestante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harpenSoften amount="50000"/>
                  </a14:imgEffect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3085" y="14476095"/>
          <a:ext cx="683682" cy="944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8</xdr:col>
      <xdr:colOff>552451</xdr:colOff>
      <xdr:row>92</xdr:row>
      <xdr:rowOff>137013</xdr:rowOff>
    </xdr:from>
    <xdr:to>
      <xdr:col>11</xdr:col>
      <xdr:colOff>190501</xdr:colOff>
      <xdr:row>94</xdr:row>
      <xdr:rowOff>184638</xdr:rowOff>
    </xdr:to>
    <xdr:sp macro="" textlink="">
      <xdr:nvSpPr>
        <xdr:cNvPr id="11" name="Flecha a la derecha con bandas 10"/>
        <xdr:cNvSpPr/>
      </xdr:nvSpPr>
      <xdr:spPr bwMode="auto">
        <a:xfrm>
          <a:off x="4484371" y="17289633"/>
          <a:ext cx="1550670" cy="413385"/>
        </a:xfrm>
        <a:prstGeom prst="stripedRightArrow">
          <a:avLst>
            <a:gd name="adj1" fmla="val 68045"/>
            <a:gd name="adj2" fmla="val 50000"/>
          </a:avLst>
        </a:prstGeom>
        <a:solidFill>
          <a:schemeClr val="accent6">
            <a:lumMod val="60000"/>
            <a:lumOff val="40000"/>
          </a:schemeClr>
        </a:solidFill>
        <a:ln w="12700" cap="flat" cmpd="sng" algn="ctr">
          <a:solidFill>
            <a:srgbClr val="EAEAEA"/>
          </a:solidFill>
          <a:prstDash val="solid"/>
          <a:round/>
          <a:headEnd type="none" w="med" len="med"/>
          <a:tailEnd type="none" w="med" len="me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vertOverflow="clip" horzOverflow="clip" wrap="square" lIns="18288" tIns="0" rIns="0" bIns="0" rtlCol="0" anchor="ctr" anchorCtr="0" upright="1"/>
        <a:lstStyle/>
        <a:p>
          <a:pPr algn="ctr">
            <a:lnSpc>
              <a:spcPts val="1200"/>
            </a:lnSpc>
          </a:pPr>
          <a:r>
            <a:rPr lang="es-PE" sz="1400"/>
            <a:t>97 </a:t>
          </a:r>
          <a:r>
            <a:rPr lang="es-PE" sz="1100" baseline="0"/>
            <a:t> </a:t>
          </a:r>
          <a:r>
            <a:rPr lang="es-PE" sz="1100" b="1" baseline="0">
              <a:solidFill>
                <a:srgbClr val="C00000"/>
              </a:solidFill>
            </a:rPr>
            <a:t>(47%)</a:t>
          </a:r>
          <a:endParaRPr lang="es-PE" sz="1100" b="1">
            <a:solidFill>
              <a:srgbClr val="C00000"/>
            </a:solidFill>
          </a:endParaRPr>
        </a:p>
      </xdr:txBody>
    </xdr:sp>
    <xdr:clientData/>
  </xdr:twoCellAnchor>
  <xdr:twoCellAnchor>
    <xdr:from>
      <xdr:col>8</xdr:col>
      <xdr:colOff>29307</xdr:colOff>
      <xdr:row>91</xdr:row>
      <xdr:rowOff>142874</xdr:rowOff>
    </xdr:from>
    <xdr:to>
      <xdr:col>8</xdr:col>
      <xdr:colOff>549518</xdr:colOff>
      <xdr:row>96</xdr:row>
      <xdr:rowOff>36635</xdr:rowOff>
    </xdr:to>
    <xdr:pic>
      <xdr:nvPicPr>
        <xdr:cNvPr id="12" name="58 Imagen" descr="siluetas-de-parejas.jpg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718" r="70250" b="46716"/>
        <a:stretch/>
      </xdr:blipFill>
      <xdr:spPr bwMode="auto">
        <a:xfrm>
          <a:off x="3961227" y="17112614"/>
          <a:ext cx="520211" cy="82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295274</xdr:colOff>
      <xdr:row>92</xdr:row>
      <xdr:rowOff>48358</xdr:rowOff>
    </xdr:from>
    <xdr:to>
      <xdr:col>19</xdr:col>
      <xdr:colOff>0</xdr:colOff>
      <xdr:row>94</xdr:row>
      <xdr:rowOff>95984</xdr:rowOff>
    </xdr:to>
    <xdr:sp macro="" textlink="">
      <xdr:nvSpPr>
        <xdr:cNvPr id="13" name="29 CuadroTexto"/>
        <xdr:cNvSpPr txBox="1"/>
      </xdr:nvSpPr>
      <xdr:spPr>
        <a:xfrm>
          <a:off x="6139814" y="17200978"/>
          <a:ext cx="3667126" cy="41338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PE" sz="1050" b="1" i="1" u="sng"/>
            <a:t>Los porcentajes están</a:t>
          </a:r>
          <a:r>
            <a:rPr lang="es-PE" sz="1050" b="1" i="1" u="sng" baseline="0"/>
            <a:t> referidos  al grupo de casos vinculados</a:t>
          </a:r>
        </a:p>
        <a:p>
          <a:pPr algn="ctr"/>
          <a:r>
            <a:rPr lang="es-PE" sz="1050" b="1" i="1" u="sng" baseline="0"/>
            <a:t> a una relación de pareja</a:t>
          </a:r>
          <a:endParaRPr lang="es-PE" sz="1050" b="1" i="1" u="sng"/>
        </a:p>
      </xdr:txBody>
    </xdr:sp>
    <xdr:clientData/>
  </xdr:twoCellAnchor>
  <xdr:twoCellAnchor>
    <xdr:from>
      <xdr:col>11</xdr:col>
      <xdr:colOff>146539</xdr:colOff>
      <xdr:row>94</xdr:row>
      <xdr:rowOff>129319</xdr:rowOff>
    </xdr:from>
    <xdr:to>
      <xdr:col>18</xdr:col>
      <xdr:colOff>183172</xdr:colOff>
      <xdr:row>105</xdr:row>
      <xdr:rowOff>65941</xdr:rowOff>
    </xdr:to>
    <xdr:graphicFrame macro="">
      <xdr:nvGraphicFramePr>
        <xdr:cNvPr id="14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1</xdr:colOff>
      <xdr:row>106</xdr:row>
      <xdr:rowOff>7328</xdr:rowOff>
    </xdr:from>
    <xdr:to>
      <xdr:col>18</xdr:col>
      <xdr:colOff>152400</xdr:colOff>
      <xdr:row>116</xdr:row>
      <xdr:rowOff>65942</xdr:rowOff>
    </xdr:to>
    <xdr:graphicFrame macro="">
      <xdr:nvGraphicFramePr>
        <xdr:cNvPr id="15" name="Gráfico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oneCellAnchor>
    <xdr:from>
      <xdr:col>5</xdr:col>
      <xdr:colOff>123825</xdr:colOff>
      <xdr:row>121</xdr:row>
      <xdr:rowOff>104775</xdr:rowOff>
    </xdr:from>
    <xdr:ext cx="640927" cy="1070822"/>
    <xdr:pic>
      <xdr:nvPicPr>
        <xdr:cNvPr id="16" name="Imagen 15"/>
        <xdr:cNvPicPr/>
      </xdr:nvPicPr>
      <xdr:blipFill>
        <a:blip xmlns:r="http://schemas.openxmlformats.org/officeDocument/2006/relationships" r:embed="rId11" cstate="print">
          <a:duotone>
            <a:prstClr val="black"/>
            <a:schemeClr val="accent5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saturation sat="2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8445" y="22743795"/>
          <a:ext cx="640927" cy="1070822"/>
        </a:xfrm>
        <a:prstGeom prst="rect">
          <a:avLst/>
        </a:prstGeom>
        <a:noFill/>
      </xdr:spPr>
    </xdr:pic>
    <xdr:clientData/>
  </xdr:oneCellAnchor>
  <xdr:twoCellAnchor>
    <xdr:from>
      <xdr:col>14</xdr:col>
      <xdr:colOff>13919</xdr:colOff>
      <xdr:row>119</xdr:row>
      <xdr:rowOff>43961</xdr:rowOff>
    </xdr:from>
    <xdr:to>
      <xdr:col>18</xdr:col>
      <xdr:colOff>175845</xdr:colOff>
      <xdr:row>128</xdr:row>
      <xdr:rowOff>168519</xdr:rowOff>
    </xdr:to>
    <xdr:graphicFrame macro="">
      <xdr:nvGraphicFramePr>
        <xdr:cNvPr id="17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0</xdr:colOff>
      <xdr:row>16</xdr:row>
      <xdr:rowOff>43656</xdr:rowOff>
    </xdr:from>
    <xdr:to>
      <xdr:col>7</xdr:col>
      <xdr:colOff>449409</xdr:colOff>
      <xdr:row>41</xdr:row>
      <xdr:rowOff>142875</xdr:rowOff>
    </xdr:to>
    <xdr:pic>
      <xdr:nvPicPr>
        <xdr:cNvPr id="18" name="Imagen 17"/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l="31645" t="16785" r="32413" b="10869"/>
        <a:stretch/>
      </xdr:blipFill>
      <xdr:spPr>
        <a:xfrm>
          <a:off x="0" y="2809716"/>
          <a:ext cx="3893649" cy="478551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gigc-05\TRANSFER\CAI\CAI\2014\MARZO\CONSOLIDADO%20CAI%20-%20MARZO%202014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gigc-05\TRANSFER\CAI\CAI%20-%20HUGO\2014\MARZO\ESTAD&#205;STICAS%202012\CAI%20-%20Casos%20y%20Atenciones%202011%20DICIEMBRE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admin\CONFIG~1\Temp\NUEVO%20CONSOLIDADO%20LINEA%20100%20EN%20ACCION%202012-tablamaestra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GIGC14\Carpeta%20Compartida%20ANTHONY\Users\MLLANO~1.PNC\AppData\Local\Temp\CAI%20CARMEN%20DE%20LA%20LEGUA%202014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GENARO/2018/AGOSTO/ESTADISTICAS/Resumen%20Estad&#237;stico%20de%20FEMINICIDIO%20-%20AGOSTO%20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GIGC14\Carpeta%20Compartida%20ANTHONY\DOCUME~1\admin\CONFIG~1\Temp\NUEVO%20CONSOLIDADO%20LINEA%20100%20EN%20ACCION%202012-tablamaestr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AI\CAI\2014\MARZO\CONSOLIDADO%20CAI%20-%20MARZO%202014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I\CAI\2014\MARZO\CONSOLIDADO%20CAI%20-%20MARZO%202014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GIGC14\Carpeta%20Compartida%20ANTHONY\Users\mllanos\AppData\Local\Temp\NUEVO%20CONSOLIDADO%20LINEA%20100%20EN%20ACCION%202012-tablamaestra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AI\CAI%20-%20HUGO\2014\MARZO\ESTAD&#205;STICAS%202012\CAI%20-%20Casos%20y%20Atenciones%202011%20DICIEMBRE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I\CAI%20-%20HUGO\2014\MARZO\ESTAD&#205;STICAS%202012\CAI%20-%20Casos%20y%20Atenciones%202011%20DICIEMBRE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AI\CAI\2014\MARZO\CONSOLIDADO%20CAI%20-%20MARZO%202014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GENARO\Estrategia%20Rural\Plantillas%202016%20Estrategia%20Rural\BASE%20ACCIONES%20MAYO\Para%20consolidar_acciones_may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os"/>
      <sheetName val="Historial_de_Relaciones"/>
      <sheetName val="Composición_Familiar"/>
      <sheetName val="Persona_Afectada"/>
      <sheetName val="Características_de_la_Violencia"/>
      <sheetName val="Estrategias"/>
      <sheetName val="Atenciones"/>
      <sheetName val="Estadísticas"/>
      <sheetName val="Hoja1"/>
      <sheetName val="Hoja2"/>
      <sheetName val="Hoj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ADÍSTICAS"/>
      <sheetName val="Casos"/>
      <sheetName val="Historial de Relaciones"/>
      <sheetName val="Composición Familiar"/>
      <sheetName val="Persona Afectada"/>
      <sheetName val="Características de la Violencia"/>
      <sheetName val="Estratégias"/>
      <sheetName val="Atenciones"/>
      <sheetName val="LISTA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2012"/>
      <sheetName val="productividad 2012"/>
      <sheetName val="Base 2012"/>
      <sheetName val="base anexa"/>
      <sheetName val="por mes y tipo violencia"/>
      <sheetName val="UBIGEO"/>
      <sheetName val="departamento"/>
      <sheetName val="Tabla dinámica 1"/>
      <sheetName val="Mapa"/>
      <sheetName val="edad"/>
      <sheetName val="derivacion"/>
      <sheetName val="intervencion"/>
      <sheetName val="resumen 2011"/>
      <sheetName val="Base 2011"/>
      <sheetName val="otros"/>
      <sheetName val="productividad 20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adísticas"/>
      <sheetName val="Casos"/>
      <sheetName val="Historial_de_Relaciones"/>
      <sheetName val="Composición_Familiar"/>
      <sheetName val="Persona_Afectada"/>
      <sheetName val="Características_de_la_Violencia"/>
      <sheetName val="Estrategias"/>
      <sheetName val="Aten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minicidio"/>
    </sheetNames>
    <sheetDataSet>
      <sheetData sheetId="0">
        <row r="30">
          <cell r="K30" t="str">
            <v>Feminicidio</v>
          </cell>
        </row>
        <row r="31">
          <cell r="I31">
            <v>2009</v>
          </cell>
          <cell r="K31">
            <v>139</v>
          </cell>
        </row>
        <row r="32">
          <cell r="I32">
            <v>2010</v>
          </cell>
          <cell r="K32">
            <v>121</v>
          </cell>
        </row>
        <row r="33">
          <cell r="I33">
            <v>2011</v>
          </cell>
          <cell r="K33">
            <v>93</v>
          </cell>
        </row>
        <row r="34">
          <cell r="I34">
            <v>2012</v>
          </cell>
          <cell r="K34">
            <v>83</v>
          </cell>
        </row>
        <row r="35">
          <cell r="I35">
            <v>2013</v>
          </cell>
          <cell r="K35">
            <v>131</v>
          </cell>
        </row>
        <row r="36">
          <cell r="I36">
            <v>2014</v>
          </cell>
          <cell r="K36">
            <v>96</v>
          </cell>
        </row>
        <row r="37">
          <cell r="I37">
            <v>2015</v>
          </cell>
          <cell r="K37">
            <v>95</v>
          </cell>
        </row>
        <row r="38">
          <cell r="I38">
            <v>2016</v>
          </cell>
          <cell r="K38">
            <v>124</v>
          </cell>
        </row>
        <row r="39">
          <cell r="I39">
            <v>2017</v>
          </cell>
          <cell r="K39">
            <v>121</v>
          </cell>
        </row>
        <row r="40">
          <cell r="I40" t="str">
            <v>2018 *</v>
          </cell>
          <cell r="K40">
            <v>93</v>
          </cell>
        </row>
        <row r="103">
          <cell r="B103" t="str">
            <v>Esposo</v>
          </cell>
          <cell r="F103">
            <v>8</v>
          </cell>
        </row>
        <row r="104">
          <cell r="B104" t="str">
            <v>Conviviente</v>
          </cell>
          <cell r="F104">
            <v>26</v>
          </cell>
        </row>
        <row r="105">
          <cell r="B105" t="str">
            <v>Pareja sexual sin hijos</v>
          </cell>
          <cell r="F105">
            <v>11</v>
          </cell>
        </row>
        <row r="106">
          <cell r="B106" t="str">
            <v>Enamorado/novio que no es pareja sexual</v>
          </cell>
          <cell r="F106">
            <v>7</v>
          </cell>
        </row>
        <row r="120">
          <cell r="K120" t="str">
            <v>Pareja</v>
          </cell>
          <cell r="L120">
            <v>52</v>
          </cell>
        </row>
        <row r="121">
          <cell r="K121" t="str">
            <v>Ex pareja</v>
          </cell>
          <cell r="L121">
            <v>13</v>
          </cell>
        </row>
        <row r="122">
          <cell r="K122" t="str">
            <v>Familiar</v>
          </cell>
          <cell r="L122">
            <v>5</v>
          </cell>
        </row>
        <row r="123">
          <cell r="K123" t="str">
            <v>Conocido</v>
          </cell>
          <cell r="L123">
            <v>5</v>
          </cell>
        </row>
        <row r="124">
          <cell r="K124" t="str">
            <v>Desconocido</v>
          </cell>
          <cell r="L124">
            <v>10</v>
          </cell>
        </row>
        <row r="125">
          <cell r="K125" t="str">
            <v>Otro</v>
          </cell>
          <cell r="L125">
            <v>8</v>
          </cell>
        </row>
        <row r="142">
          <cell r="L142" t="str">
            <v>N°</v>
          </cell>
        </row>
        <row r="143">
          <cell r="K143" t="str">
            <v>Si</v>
          </cell>
          <cell r="L143">
            <v>14</v>
          </cell>
        </row>
        <row r="144">
          <cell r="K144" t="str">
            <v>No</v>
          </cell>
          <cell r="L144">
            <v>37</v>
          </cell>
        </row>
        <row r="145">
          <cell r="K145" t="str">
            <v>Sin información</v>
          </cell>
          <cell r="L145">
            <v>42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2012"/>
      <sheetName val="productividad 2012"/>
      <sheetName val="Base 2012"/>
      <sheetName val="base anexa"/>
      <sheetName val="por mes y tipo violencia"/>
      <sheetName val="UBIGEO"/>
      <sheetName val="departamento"/>
      <sheetName val="Tabla dinámica 1"/>
      <sheetName val="Mapa"/>
      <sheetName val="edad"/>
      <sheetName val="derivacion"/>
      <sheetName val="intervencion"/>
      <sheetName val="resumen 2011"/>
      <sheetName val="Base 2011"/>
      <sheetName val="otros"/>
      <sheetName val="productividad 20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os"/>
      <sheetName val="Historial_de_Relaciones"/>
      <sheetName val="Composición_Familiar"/>
      <sheetName val="Persona_Afectada"/>
      <sheetName val="Características_de_la_Violencia"/>
      <sheetName val="Estrategias"/>
      <sheetName val="Atenciones"/>
      <sheetName val="Estadísticas"/>
      <sheetName val="Hoja1"/>
      <sheetName val="Hoja2"/>
      <sheetName val="Hoj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os"/>
      <sheetName val="Historial_de_Relaciones"/>
      <sheetName val="Composición_Familiar"/>
      <sheetName val="Persona_Afectada"/>
      <sheetName val="Características_de_la_Violencia"/>
      <sheetName val="Estrategias"/>
      <sheetName val="Atenciones"/>
      <sheetName val="Estadísticas"/>
      <sheetName val="Hoja1"/>
      <sheetName val="Hoja2"/>
      <sheetName val="Hoj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2012"/>
      <sheetName val="productividad 2012"/>
      <sheetName val="Base 2012"/>
      <sheetName val="base anexa"/>
      <sheetName val="por mes y tipo violencia"/>
      <sheetName val="UBIGEO"/>
      <sheetName val="departamento"/>
      <sheetName val="Tabla dinámica 1"/>
      <sheetName val="Mapa"/>
      <sheetName val="edad"/>
      <sheetName val="derivacion"/>
      <sheetName val="intervencion"/>
      <sheetName val="resumen 2011"/>
      <sheetName val="Base 2011"/>
      <sheetName val="otros"/>
      <sheetName val="productividad 2011"/>
    </sheetNames>
    <sheetDataSet>
      <sheetData sheetId="0"/>
      <sheetData sheetId="1"/>
      <sheetData sheetId="2">
        <row r="1">
          <cell r="B1" t="str">
            <v>Marca temporal</v>
          </cell>
          <cell r="D1" t="str">
            <v>2) Indicar el día en que se reporta el caso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ADÍSTICAS"/>
      <sheetName val="Casos"/>
      <sheetName val="Historial de Relaciones"/>
      <sheetName val="Composición Familiar"/>
      <sheetName val="Persona Afectada"/>
      <sheetName val="Características de la Violencia"/>
      <sheetName val="Estratégias"/>
      <sheetName val="Atenciones"/>
      <sheetName val="LISTA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ADÍSTICAS"/>
      <sheetName val="Casos"/>
      <sheetName val="Historial de Relaciones"/>
      <sheetName val="Composición Familiar"/>
      <sheetName val="Persona Afectada"/>
      <sheetName val="Características de la Violencia"/>
      <sheetName val="Estratégias"/>
      <sheetName val="Atenciones"/>
      <sheetName val="LISTA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os"/>
      <sheetName val="Historial_de_Relaciones"/>
      <sheetName val="Composición_Familiar"/>
      <sheetName val="Persona_Afectada"/>
      <sheetName val="Características_de_la_Violencia"/>
      <sheetName val="Estrategias"/>
      <sheetName val="Atenciones"/>
      <sheetName val="Estadísticas"/>
      <sheetName val="Hoja1"/>
      <sheetName val="Hoja2"/>
      <sheetName val="Hoja3"/>
    </sheetNames>
    <sheetDataSet>
      <sheetData sheetId="0">
        <row r="4">
          <cell r="A4" t="str">
            <v>CAI</v>
          </cell>
        </row>
      </sheetData>
      <sheetData sheetId="1"/>
      <sheetData sheetId="2"/>
      <sheetData sheetId="3">
        <row r="4">
          <cell r="A4" t="str">
            <v>CAI</v>
          </cell>
        </row>
      </sheetData>
      <sheetData sheetId="4"/>
      <sheetData sheetId="5"/>
      <sheetData sheetId="6">
        <row r="3">
          <cell r="E3" t="str">
            <v>ServicioAtencion</v>
          </cell>
        </row>
      </sheetData>
      <sheetData sheetId="7">
        <row r="128">
          <cell r="C128" t="str">
            <v>0-17 años</v>
          </cell>
        </row>
      </sheetData>
      <sheetData sheetId="8"/>
      <sheetData sheetId="9"/>
      <sheetData sheetId="1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iones"/>
      <sheetName val="Participantes"/>
      <sheetName val="Estadísticas"/>
    </sheetNames>
    <sheetDataSet>
      <sheetData sheetId="0" refreshError="1"/>
      <sheetData sheetId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B1:S163"/>
  <sheetViews>
    <sheetView showGridLines="0" tabSelected="1" view="pageBreakPreview" zoomScale="115" zoomScaleNormal="100" zoomScaleSheetLayoutView="115" workbookViewId="0"/>
  </sheetViews>
  <sheetFormatPr baseColWidth="10" defaultRowHeight="15" x14ac:dyDescent="0.25"/>
  <cols>
    <col min="1" max="1" width="0.5703125" customWidth="1"/>
    <col min="2" max="2" width="14.140625" customWidth="1"/>
    <col min="3" max="3" width="11.7109375" customWidth="1"/>
    <col min="5" max="5" width="1.140625" customWidth="1"/>
    <col min="6" max="6" width="9.5703125" style="5" customWidth="1"/>
    <col min="7" max="7" width="1.7109375" style="5" customWidth="1"/>
    <col min="8" max="8" width="7.140625" style="5" customWidth="1"/>
    <col min="9" max="9" width="9.5703125" customWidth="1"/>
    <col min="10" max="10" width="2.5703125" customWidth="1"/>
    <col min="11" max="11" width="14.28515625" customWidth="1"/>
    <col min="12" max="12" width="11.28515625" customWidth="1"/>
    <col min="13" max="13" width="13.7109375" customWidth="1"/>
    <col min="14" max="14" width="2.42578125" customWidth="1"/>
    <col min="15" max="15" width="10" customWidth="1"/>
    <col min="16" max="16" width="1.5703125" customWidth="1"/>
    <col min="17" max="17" width="9.42578125" customWidth="1"/>
    <col min="18" max="18" width="8.5703125" customWidth="1"/>
    <col min="19" max="19" width="2.140625" customWidth="1"/>
    <col min="20" max="20" width="0.5703125" customWidth="1"/>
  </cols>
  <sheetData>
    <row r="1" spans="2:19" ht="7.5" customHeight="1" x14ac:dyDescent="0.25"/>
    <row r="3" spans="2:19" ht="13.5" customHeight="1" x14ac:dyDescent="0.25"/>
    <row r="4" spans="2:19" ht="7.5" customHeight="1" x14ac:dyDescent="0.25"/>
    <row r="5" spans="2:19" ht="22.5" customHeight="1" x14ac:dyDescent="0.25">
      <c r="B5" s="155" t="s">
        <v>150</v>
      </c>
      <c r="C5" s="155"/>
      <c r="D5" s="155"/>
      <c r="E5" s="155"/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</row>
    <row r="6" spans="2:19" ht="22.5" customHeight="1" x14ac:dyDescent="0.25">
      <c r="B6" s="155"/>
      <c r="C6" s="155"/>
      <c r="D6" s="155"/>
      <c r="E6" s="155"/>
      <c r="F6" s="155"/>
      <c r="G6" s="155"/>
      <c r="H6" s="155"/>
      <c r="I6" s="155"/>
      <c r="J6" s="155"/>
      <c r="K6" s="155"/>
      <c r="L6" s="155"/>
      <c r="M6" s="155"/>
      <c r="N6" s="155"/>
      <c r="O6" s="155"/>
      <c r="P6" s="155"/>
      <c r="Q6" s="155"/>
      <c r="R6" s="155"/>
      <c r="S6" s="155"/>
    </row>
    <row r="7" spans="2:19" ht="7.5" customHeight="1" x14ac:dyDescent="0.25"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</row>
    <row r="8" spans="2:19" ht="18" customHeight="1" x14ac:dyDescent="0.3">
      <c r="B8" s="156" t="s">
        <v>151</v>
      </c>
      <c r="C8" s="156"/>
      <c r="D8" s="156"/>
      <c r="E8" s="156"/>
      <c r="F8" s="156"/>
      <c r="G8" s="156"/>
      <c r="H8" s="156"/>
      <c r="I8" s="156"/>
      <c r="J8" s="156"/>
      <c r="K8" s="156"/>
      <c r="L8" s="156"/>
      <c r="M8" s="156"/>
      <c r="N8" s="156"/>
      <c r="O8" s="156"/>
      <c r="P8" s="156"/>
      <c r="Q8" s="156"/>
      <c r="R8" s="156"/>
      <c r="S8" s="156"/>
    </row>
    <row r="9" spans="2:19" ht="7.5" customHeight="1" x14ac:dyDescent="0.25"/>
    <row r="10" spans="2:19" x14ac:dyDescent="0.25">
      <c r="B10" s="159" t="s">
        <v>152</v>
      </c>
      <c r="C10" s="159"/>
      <c r="D10" s="159"/>
      <c r="E10" s="159"/>
      <c r="F10" s="159"/>
      <c r="G10" s="159"/>
      <c r="H10" s="159"/>
      <c r="I10" s="159"/>
      <c r="J10" s="159"/>
      <c r="K10" s="159"/>
      <c r="L10" s="159"/>
      <c r="M10" s="159"/>
      <c r="N10" s="159"/>
      <c r="O10" s="159"/>
      <c r="P10" s="159"/>
      <c r="Q10" s="159"/>
      <c r="R10" s="159"/>
      <c r="S10" s="159"/>
    </row>
    <row r="11" spans="2:19" ht="30.75" customHeight="1" x14ac:dyDescent="0.25">
      <c r="B11" s="159"/>
      <c r="C11" s="159"/>
      <c r="D11" s="159"/>
      <c r="E11" s="159"/>
      <c r="F11" s="159"/>
      <c r="G11" s="159"/>
      <c r="H11" s="159"/>
      <c r="I11" s="159"/>
      <c r="J11" s="159"/>
      <c r="K11" s="159"/>
      <c r="L11" s="159"/>
      <c r="M11" s="159"/>
      <c r="N11" s="159"/>
      <c r="O11" s="159"/>
      <c r="P11" s="159"/>
      <c r="Q11" s="159"/>
      <c r="R11" s="159"/>
      <c r="S11" s="159"/>
    </row>
    <row r="12" spans="2:19" ht="7.5" customHeight="1" x14ac:dyDescent="0.25"/>
    <row r="13" spans="2:19" s="7" customFormat="1" ht="17.25" customHeight="1" x14ac:dyDescent="0.25">
      <c r="B13" s="1" t="s">
        <v>153</v>
      </c>
      <c r="C13" s="2"/>
      <c r="D13" s="2"/>
      <c r="E13" s="2"/>
      <c r="F13" s="3"/>
      <c r="G13" s="3"/>
      <c r="H13" s="3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</row>
    <row r="14" spans="2:19" ht="7.5" customHeight="1" x14ac:dyDescent="0.25"/>
    <row r="15" spans="2:19" ht="12.75" customHeight="1" x14ac:dyDescent="0.25">
      <c r="B15" s="8" t="s">
        <v>154</v>
      </c>
      <c r="C15" s="9"/>
      <c r="D15" s="9"/>
      <c r="E15" s="9"/>
      <c r="F15" s="10"/>
      <c r="G15" s="10"/>
      <c r="H15" s="10"/>
      <c r="I15" s="140" t="s">
        <v>155</v>
      </c>
      <c r="J15" s="140"/>
      <c r="K15" s="140"/>
      <c r="L15" s="140"/>
      <c r="M15" s="140"/>
      <c r="N15" s="129"/>
      <c r="O15" s="12"/>
      <c r="P15" s="12"/>
      <c r="Q15" s="160"/>
      <c r="R15" s="160"/>
      <c r="S15" s="9"/>
    </row>
    <row r="16" spans="2:19" ht="11.25" customHeight="1" x14ac:dyDescent="0.25">
      <c r="B16" s="161" t="s">
        <v>156</v>
      </c>
      <c r="C16" s="9"/>
      <c r="D16" s="9"/>
      <c r="E16" s="9"/>
      <c r="F16" s="10"/>
      <c r="G16" s="10"/>
      <c r="H16" s="10"/>
      <c r="I16" s="140"/>
      <c r="J16" s="140"/>
      <c r="K16" s="140"/>
      <c r="L16" s="140"/>
      <c r="M16" s="140"/>
      <c r="N16" s="129"/>
      <c r="O16" s="13"/>
      <c r="P16" s="13"/>
      <c r="Q16" s="160"/>
      <c r="R16" s="160"/>
      <c r="S16" s="9"/>
    </row>
    <row r="17" spans="2:19" x14ac:dyDescent="0.25">
      <c r="B17" s="9"/>
      <c r="C17" s="9"/>
      <c r="D17" s="9"/>
      <c r="E17" s="9"/>
      <c r="F17" s="10"/>
      <c r="G17" s="10"/>
      <c r="H17" s="10"/>
      <c r="I17" s="128" t="s">
        <v>21</v>
      </c>
      <c r="J17" s="128"/>
      <c r="K17" s="128">
        <v>2018</v>
      </c>
      <c r="L17" s="128">
        <v>2017</v>
      </c>
      <c r="M17" s="128" t="s">
        <v>22</v>
      </c>
      <c r="N17" s="13"/>
      <c r="O17" s="14"/>
      <c r="P17" s="14"/>
      <c r="Q17" s="162"/>
      <c r="R17" s="162"/>
      <c r="S17" s="13"/>
    </row>
    <row r="18" spans="2:19" ht="14.25" customHeight="1" x14ac:dyDescent="0.25">
      <c r="B18" s="9"/>
      <c r="C18" s="9"/>
      <c r="D18" s="9"/>
      <c r="E18" s="9"/>
      <c r="F18" s="10"/>
      <c r="G18" s="10"/>
      <c r="H18" s="10"/>
      <c r="I18" s="163" t="s">
        <v>0</v>
      </c>
      <c r="J18" s="15"/>
      <c r="K18" s="15">
        <v>10</v>
      </c>
      <c r="L18" s="15">
        <v>8</v>
      </c>
      <c r="M18" s="16">
        <f t="shared" ref="M18:M24" si="0">K18/L18-1</f>
        <v>0.25</v>
      </c>
      <c r="N18" s="14"/>
      <c r="O18" s="10"/>
      <c r="P18" s="10"/>
      <c r="Q18" s="164"/>
      <c r="R18" s="165"/>
      <c r="S18" s="14"/>
    </row>
    <row r="19" spans="2:19" ht="14.25" customHeight="1" x14ac:dyDescent="0.25">
      <c r="B19" s="9"/>
      <c r="C19" s="9"/>
      <c r="D19" s="9"/>
      <c r="E19" s="9"/>
      <c r="F19" s="10"/>
      <c r="G19" s="10"/>
      <c r="H19" s="10"/>
      <c r="I19" s="163" t="s">
        <v>1</v>
      </c>
      <c r="J19" s="15"/>
      <c r="K19" s="15">
        <v>12</v>
      </c>
      <c r="L19" s="15">
        <v>12</v>
      </c>
      <c r="M19" s="16">
        <f t="shared" si="0"/>
        <v>0</v>
      </c>
      <c r="N19" s="9"/>
      <c r="O19" s="9"/>
      <c r="P19" s="9"/>
      <c r="Q19" s="166"/>
      <c r="R19" s="166"/>
      <c r="S19" s="17"/>
    </row>
    <row r="20" spans="2:19" ht="14.25" customHeight="1" x14ac:dyDescent="0.25">
      <c r="B20" s="9"/>
      <c r="C20" s="9"/>
      <c r="D20" s="9"/>
      <c r="E20" s="9"/>
      <c r="F20" s="10"/>
      <c r="G20" s="10"/>
      <c r="H20" s="10"/>
      <c r="I20" s="163" t="s">
        <v>2</v>
      </c>
      <c r="J20" s="15"/>
      <c r="K20" s="15">
        <v>11</v>
      </c>
      <c r="L20" s="15">
        <v>9</v>
      </c>
      <c r="M20" s="16">
        <f t="shared" si="0"/>
        <v>0.22222222222222232</v>
      </c>
      <c r="N20" s="9"/>
      <c r="O20" s="9"/>
      <c r="P20" s="9"/>
      <c r="Q20" s="9"/>
      <c r="R20" s="17"/>
      <c r="S20" s="17"/>
    </row>
    <row r="21" spans="2:19" ht="14.25" customHeight="1" x14ac:dyDescent="0.25">
      <c r="B21" s="9"/>
      <c r="C21" s="9"/>
      <c r="D21" s="9"/>
      <c r="E21" s="9"/>
      <c r="F21" s="10"/>
      <c r="G21" s="10"/>
      <c r="H21" s="10"/>
      <c r="I21" s="163" t="s">
        <v>3</v>
      </c>
      <c r="J21" s="15"/>
      <c r="K21" s="15">
        <v>10</v>
      </c>
      <c r="L21" s="15">
        <v>5</v>
      </c>
      <c r="M21" s="16">
        <f t="shared" si="0"/>
        <v>1</v>
      </c>
      <c r="N21" s="9"/>
      <c r="O21" s="9"/>
      <c r="P21" s="9"/>
      <c r="Q21" s="9"/>
      <c r="R21" s="17"/>
      <c r="S21" s="17"/>
    </row>
    <row r="22" spans="2:19" ht="14.25" customHeight="1" x14ac:dyDescent="0.25">
      <c r="B22" s="9"/>
      <c r="C22" s="9"/>
      <c r="D22" s="9"/>
      <c r="E22" s="9"/>
      <c r="F22" s="10"/>
      <c r="G22" s="10"/>
      <c r="H22" s="10"/>
      <c r="I22" s="163" t="s">
        <v>4</v>
      </c>
      <c r="J22" s="15"/>
      <c r="K22" s="15">
        <v>19</v>
      </c>
      <c r="L22" s="15">
        <v>10</v>
      </c>
      <c r="M22" s="16">
        <f t="shared" si="0"/>
        <v>0.89999999999999991</v>
      </c>
      <c r="N22" s="9"/>
      <c r="O22" s="9"/>
      <c r="P22" s="9"/>
      <c r="Q22" s="9"/>
      <c r="R22" s="17"/>
      <c r="S22" s="17"/>
    </row>
    <row r="23" spans="2:19" ht="14.25" customHeight="1" x14ac:dyDescent="0.25">
      <c r="B23" s="9"/>
      <c r="C23" s="9"/>
      <c r="D23" s="9"/>
      <c r="E23" s="9"/>
      <c r="F23" s="10"/>
      <c r="G23" s="10"/>
      <c r="H23" s="10"/>
      <c r="I23" s="163" t="s">
        <v>5</v>
      </c>
      <c r="J23" s="15"/>
      <c r="K23" s="15">
        <v>8</v>
      </c>
      <c r="L23" s="15">
        <v>14</v>
      </c>
      <c r="M23" s="16">
        <f t="shared" si="0"/>
        <v>-0.4285714285714286</v>
      </c>
      <c r="N23" s="9"/>
      <c r="O23" s="9"/>
      <c r="P23" s="9"/>
      <c r="Q23" s="9"/>
      <c r="R23" s="17"/>
      <c r="S23" s="17"/>
    </row>
    <row r="24" spans="2:19" ht="14.25" customHeight="1" x14ac:dyDescent="0.25">
      <c r="B24" s="9"/>
      <c r="C24" s="9"/>
      <c r="D24" s="9"/>
      <c r="E24" s="9"/>
      <c r="F24" s="10"/>
      <c r="G24" s="10"/>
      <c r="H24" s="10"/>
      <c r="I24" s="163" t="s">
        <v>6</v>
      </c>
      <c r="J24" s="15"/>
      <c r="K24" s="15">
        <v>12</v>
      </c>
      <c r="L24" s="15">
        <v>13</v>
      </c>
      <c r="M24" s="16">
        <f t="shared" si="0"/>
        <v>-7.6923076923076872E-2</v>
      </c>
      <c r="N24" s="9"/>
      <c r="O24" s="9"/>
      <c r="P24" s="9"/>
      <c r="Q24" s="9"/>
      <c r="R24" s="17"/>
      <c r="S24" s="17"/>
    </row>
    <row r="25" spans="2:19" ht="14.25" customHeight="1" thickBot="1" x14ac:dyDescent="0.3">
      <c r="B25" s="9"/>
      <c r="C25" s="9"/>
      <c r="D25" s="9"/>
      <c r="E25" s="9"/>
      <c r="F25" s="10"/>
      <c r="G25" s="10"/>
      <c r="H25" s="10"/>
      <c r="I25" s="163" t="s">
        <v>7</v>
      </c>
      <c r="J25" s="15"/>
      <c r="K25" s="15">
        <v>11</v>
      </c>
      <c r="L25" s="15">
        <v>11</v>
      </c>
      <c r="M25" s="16">
        <f>K25/L25-1</f>
        <v>0</v>
      </c>
      <c r="N25" s="9"/>
      <c r="O25" s="9"/>
      <c r="P25" s="9"/>
      <c r="Q25" s="9"/>
      <c r="R25" s="17"/>
      <c r="S25" s="17"/>
    </row>
    <row r="26" spans="2:19" x14ac:dyDescent="0.25">
      <c r="B26" s="9"/>
      <c r="C26" s="9"/>
      <c r="D26" s="9"/>
      <c r="E26" s="9"/>
      <c r="F26" s="10"/>
      <c r="G26" s="10"/>
      <c r="H26" s="10"/>
      <c r="I26" s="167" t="s">
        <v>8</v>
      </c>
      <c r="J26" s="168"/>
      <c r="K26" s="83">
        <f>SUM(K18:K25)</f>
        <v>93</v>
      </c>
      <c r="L26" s="83">
        <f>SUM(L18:L25)</f>
        <v>82</v>
      </c>
      <c r="M26" s="18">
        <f>K26/L26-1</f>
        <v>0.13414634146341453</v>
      </c>
      <c r="N26" s="9"/>
      <c r="O26" s="13"/>
      <c r="P26" s="13"/>
      <c r="Q26" s="13"/>
      <c r="R26" s="13"/>
      <c r="S26" s="13"/>
    </row>
    <row r="27" spans="2:19" x14ac:dyDescent="0.25">
      <c r="B27" s="9"/>
      <c r="C27" s="9"/>
      <c r="D27" s="9"/>
      <c r="E27" s="9"/>
      <c r="F27" s="10"/>
      <c r="G27" s="10"/>
      <c r="H27" s="10"/>
      <c r="L27" s="9"/>
      <c r="M27" s="9"/>
      <c r="N27" s="9"/>
      <c r="O27" s="9"/>
      <c r="P27" s="9"/>
      <c r="Q27" s="9"/>
      <c r="R27" s="9"/>
      <c r="S27" s="9"/>
    </row>
    <row r="28" spans="2:19" ht="22.5" customHeight="1" x14ac:dyDescent="0.25">
      <c r="B28" s="9"/>
      <c r="C28" s="9"/>
      <c r="D28" s="9"/>
      <c r="E28" s="9"/>
      <c r="F28" s="10"/>
      <c r="G28" s="10"/>
      <c r="H28" s="10"/>
      <c r="I28" s="144" t="s">
        <v>157</v>
      </c>
      <c r="J28" s="144"/>
      <c r="K28" s="144"/>
      <c r="L28" s="10"/>
      <c r="M28" s="10"/>
      <c r="N28" s="10"/>
      <c r="O28" s="10"/>
      <c r="P28" s="10"/>
      <c r="Q28" s="10"/>
      <c r="R28" s="10"/>
      <c r="S28" s="10"/>
    </row>
    <row r="29" spans="2:19" ht="22.5" customHeight="1" x14ac:dyDescent="0.25">
      <c r="B29" s="9"/>
      <c r="C29" s="9"/>
      <c r="D29" s="9"/>
      <c r="E29" s="9"/>
      <c r="F29" s="10"/>
      <c r="G29" s="10"/>
      <c r="H29" s="10"/>
      <c r="I29" s="144"/>
      <c r="J29" s="144"/>
      <c r="K29" s="144"/>
      <c r="L29" s="10"/>
      <c r="M29" s="10"/>
      <c r="N29" s="10"/>
      <c r="O29" s="10"/>
      <c r="P29" s="10"/>
      <c r="Q29" s="10"/>
      <c r="R29" s="10"/>
      <c r="S29" s="10"/>
    </row>
    <row r="30" spans="2:19" x14ac:dyDescent="0.25">
      <c r="B30" s="9"/>
      <c r="C30" s="9"/>
      <c r="D30" s="9"/>
      <c r="E30" s="9"/>
      <c r="F30" s="10"/>
      <c r="G30" s="10"/>
      <c r="H30" s="10"/>
      <c r="I30" s="126" t="s">
        <v>23</v>
      </c>
      <c r="J30" s="126"/>
      <c r="K30" s="169" t="s">
        <v>158</v>
      </c>
      <c r="L30" s="10"/>
      <c r="M30" s="10"/>
      <c r="N30" s="10"/>
      <c r="O30" s="10"/>
      <c r="P30" s="10"/>
      <c r="Q30" s="10"/>
      <c r="R30" s="10"/>
      <c r="S30" s="10"/>
    </row>
    <row r="31" spans="2:19" x14ac:dyDescent="0.25">
      <c r="B31" s="9"/>
      <c r="C31" s="9"/>
      <c r="D31" s="9"/>
      <c r="E31" s="9"/>
      <c r="F31" s="10"/>
      <c r="G31" s="10"/>
      <c r="H31" s="10"/>
      <c r="I31" s="170">
        <v>2009</v>
      </c>
      <c r="J31" s="170"/>
      <c r="K31" s="171">
        <v>139</v>
      </c>
      <c r="L31" s="10"/>
      <c r="M31" s="10"/>
      <c r="N31" s="10"/>
      <c r="O31" s="10"/>
      <c r="P31" s="10"/>
      <c r="Q31" s="10"/>
      <c r="R31" s="10"/>
      <c r="S31" s="10"/>
    </row>
    <row r="32" spans="2:19" x14ac:dyDescent="0.25">
      <c r="B32" s="9"/>
      <c r="C32" s="9"/>
      <c r="D32" s="9"/>
      <c r="E32" s="9"/>
      <c r="F32" s="10"/>
      <c r="G32" s="10"/>
      <c r="H32" s="10"/>
      <c r="I32" s="170">
        <v>2010</v>
      </c>
      <c r="J32" s="170"/>
      <c r="K32" s="171">
        <v>121</v>
      </c>
      <c r="L32" s="10"/>
      <c r="M32" s="10"/>
      <c r="N32" s="10"/>
      <c r="O32" s="10"/>
      <c r="P32" s="10"/>
      <c r="Q32" s="10"/>
      <c r="R32" s="10"/>
      <c r="S32" s="10"/>
    </row>
    <row r="33" spans="2:19" x14ac:dyDescent="0.25">
      <c r="B33" s="9"/>
      <c r="C33" s="9"/>
      <c r="D33" s="9"/>
      <c r="E33" s="9"/>
      <c r="F33" s="10"/>
      <c r="G33" s="10"/>
      <c r="H33" s="10"/>
      <c r="I33" s="170">
        <v>2011</v>
      </c>
      <c r="J33" s="170"/>
      <c r="K33" s="171">
        <v>93</v>
      </c>
      <c r="L33" s="10"/>
      <c r="M33" s="10"/>
      <c r="N33" s="10"/>
      <c r="O33" s="10"/>
      <c r="P33" s="10"/>
      <c r="Q33" s="10"/>
      <c r="R33" s="10"/>
      <c r="S33" s="10"/>
    </row>
    <row r="34" spans="2:19" x14ac:dyDescent="0.25">
      <c r="B34" s="9"/>
      <c r="C34" s="9"/>
      <c r="D34" s="9"/>
      <c r="E34" s="9"/>
      <c r="F34" s="10"/>
      <c r="G34" s="10"/>
      <c r="H34" s="10"/>
      <c r="I34" s="170">
        <v>2012</v>
      </c>
      <c r="J34" s="170"/>
      <c r="K34" s="171">
        <v>83</v>
      </c>
      <c r="L34" s="9"/>
      <c r="M34" s="9"/>
      <c r="N34" s="9"/>
      <c r="O34" s="9"/>
      <c r="P34" s="9"/>
      <c r="Q34" s="9"/>
      <c r="R34" s="9"/>
      <c r="S34" s="9"/>
    </row>
    <row r="35" spans="2:19" x14ac:dyDescent="0.25">
      <c r="B35" s="9"/>
      <c r="C35" s="9"/>
      <c r="D35" s="9"/>
      <c r="E35" s="9"/>
      <c r="F35" s="10"/>
      <c r="G35" s="10"/>
      <c r="H35" s="10"/>
      <c r="I35" s="170">
        <v>2013</v>
      </c>
      <c r="J35" s="170"/>
      <c r="K35" s="171">
        <v>131</v>
      </c>
      <c r="L35" s="9"/>
      <c r="M35" s="9"/>
      <c r="N35" s="9"/>
      <c r="O35" s="9"/>
      <c r="P35" s="9"/>
      <c r="Q35" s="9"/>
      <c r="R35" s="9"/>
      <c r="S35" s="9"/>
    </row>
    <row r="36" spans="2:19" x14ac:dyDescent="0.25">
      <c r="B36" s="9"/>
      <c r="C36" s="9"/>
      <c r="D36" s="9"/>
      <c r="E36" s="9"/>
      <c r="F36" s="10"/>
      <c r="G36" s="10"/>
      <c r="H36" s="10"/>
      <c r="I36" s="170">
        <v>2014</v>
      </c>
      <c r="J36" s="170"/>
      <c r="K36" s="171">
        <v>96</v>
      </c>
      <c r="L36" s="9"/>
      <c r="M36" s="9"/>
      <c r="N36" s="9"/>
      <c r="O36" s="9"/>
      <c r="P36" s="9"/>
      <c r="Q36" s="9"/>
      <c r="R36" s="9"/>
      <c r="S36" s="9"/>
    </row>
    <row r="37" spans="2:19" x14ac:dyDescent="0.25">
      <c r="B37" s="9"/>
      <c r="C37" s="9"/>
      <c r="D37" s="9"/>
      <c r="E37" s="9"/>
      <c r="F37" s="10"/>
      <c r="G37" s="10"/>
      <c r="H37" s="10"/>
      <c r="I37" s="170">
        <v>2015</v>
      </c>
      <c r="J37" s="170"/>
      <c r="K37" s="171">
        <v>95</v>
      </c>
      <c r="L37" s="9"/>
      <c r="M37" s="9"/>
      <c r="N37" s="9"/>
      <c r="O37" s="9"/>
      <c r="P37" s="9"/>
      <c r="Q37" s="9"/>
      <c r="R37" s="9"/>
      <c r="S37" s="9"/>
    </row>
    <row r="38" spans="2:19" x14ac:dyDescent="0.25">
      <c r="B38" s="9"/>
      <c r="C38" s="9"/>
      <c r="D38" s="9"/>
      <c r="E38" s="9"/>
      <c r="F38" s="10"/>
      <c r="G38" s="10"/>
      <c r="H38" s="10"/>
      <c r="I38" s="170">
        <v>2016</v>
      </c>
      <c r="J38" s="170"/>
      <c r="K38" s="171">
        <v>124</v>
      </c>
      <c r="L38" s="9"/>
      <c r="M38" s="9"/>
      <c r="N38" s="9"/>
      <c r="O38" s="9"/>
      <c r="P38" s="9"/>
      <c r="Q38" s="9"/>
      <c r="R38" s="9"/>
      <c r="S38" s="9"/>
    </row>
    <row r="39" spans="2:19" x14ac:dyDescent="0.25">
      <c r="B39" s="9"/>
      <c r="C39" s="9"/>
      <c r="D39" s="9"/>
      <c r="E39" s="9"/>
      <c r="F39" s="10"/>
      <c r="G39" s="10"/>
      <c r="H39" s="10"/>
      <c r="I39" s="170">
        <v>2017</v>
      </c>
      <c r="J39" s="170"/>
      <c r="K39" s="171">
        <v>121</v>
      </c>
      <c r="L39" s="9"/>
      <c r="M39" s="9"/>
      <c r="N39" s="9"/>
      <c r="O39" s="9"/>
      <c r="P39" s="9"/>
      <c r="Q39" s="9"/>
      <c r="R39" s="9"/>
      <c r="S39" s="9"/>
    </row>
    <row r="40" spans="2:19" ht="15.75" customHeight="1" thickBot="1" x14ac:dyDescent="0.3">
      <c r="C40" s="172"/>
      <c r="D40" s="172"/>
      <c r="E40" s="172"/>
      <c r="F40" s="172"/>
      <c r="G40" s="172"/>
      <c r="H40" s="173"/>
      <c r="I40" s="15" t="s">
        <v>159</v>
      </c>
      <c r="J40" s="15"/>
      <c r="K40" s="174">
        <f>K26</f>
        <v>93</v>
      </c>
      <c r="L40" s="9"/>
      <c r="M40" s="9"/>
      <c r="N40" s="9"/>
      <c r="O40" s="9"/>
      <c r="P40" s="9"/>
      <c r="Q40" s="9"/>
      <c r="R40" s="9"/>
      <c r="S40" s="9"/>
    </row>
    <row r="41" spans="2:19" x14ac:dyDescent="0.25">
      <c r="B41" s="175" t="s">
        <v>160</v>
      </c>
      <c r="C41" s="175"/>
      <c r="D41" s="175"/>
      <c r="E41" s="175"/>
      <c r="F41" s="175"/>
      <c r="G41" s="175"/>
      <c r="H41" s="173"/>
      <c r="I41" s="83" t="s">
        <v>8</v>
      </c>
      <c r="J41" s="83"/>
      <c r="K41" s="176">
        <f>SUM(K31:K40)</f>
        <v>1096</v>
      </c>
      <c r="L41" s="9"/>
      <c r="M41" s="9"/>
      <c r="N41" s="9"/>
      <c r="O41" s="9"/>
      <c r="P41" s="9"/>
      <c r="Q41" s="9"/>
      <c r="R41" s="9"/>
      <c r="S41" s="9"/>
    </row>
    <row r="42" spans="2:19" x14ac:dyDescent="0.25">
      <c r="B42" s="175"/>
      <c r="C42" s="175"/>
      <c r="D42" s="175"/>
      <c r="E42" s="175"/>
      <c r="F42" s="175"/>
      <c r="G42" s="175"/>
      <c r="H42" s="10"/>
      <c r="I42" s="177" t="s">
        <v>24</v>
      </c>
      <c r="J42" s="177"/>
      <c r="K42" s="177"/>
      <c r="L42" s="9"/>
      <c r="M42" s="9"/>
      <c r="N42" s="9"/>
      <c r="O42" s="9"/>
      <c r="P42" s="9"/>
      <c r="Q42" s="9"/>
      <c r="R42" s="9"/>
      <c r="S42" s="9"/>
    </row>
    <row r="43" spans="2:19" x14ac:dyDescent="0.25">
      <c r="B43" s="175"/>
      <c r="C43" s="175"/>
      <c r="D43" s="175"/>
      <c r="E43" s="175"/>
      <c r="F43" s="175"/>
      <c r="G43" s="175"/>
      <c r="I43" s="177"/>
      <c r="J43" s="177"/>
      <c r="K43" s="177"/>
      <c r="L43" s="9"/>
      <c r="M43" s="9"/>
      <c r="N43" s="9"/>
      <c r="O43" s="9"/>
      <c r="P43" s="9"/>
      <c r="Q43" s="9"/>
      <c r="R43" s="9"/>
      <c r="S43" s="9"/>
    </row>
    <row r="44" spans="2:19" x14ac:dyDescent="0.25">
      <c r="I44" s="9"/>
      <c r="J44" s="9"/>
      <c r="K44" s="9"/>
      <c r="L44" s="9"/>
      <c r="M44" s="178" t="s">
        <v>24</v>
      </c>
      <c r="N44" s="9"/>
      <c r="O44" s="9"/>
      <c r="P44" s="9"/>
      <c r="Q44" s="9"/>
      <c r="R44" s="9"/>
      <c r="S44" s="9"/>
    </row>
    <row r="45" spans="2:19" x14ac:dyDescent="0.25">
      <c r="I45" s="9"/>
      <c r="J45" s="9"/>
      <c r="K45" s="9"/>
      <c r="L45" s="9"/>
      <c r="M45" s="178"/>
      <c r="N45" s="9"/>
      <c r="O45" s="9"/>
      <c r="P45" s="9"/>
      <c r="Q45" s="9"/>
      <c r="R45" s="9"/>
      <c r="S45" s="9"/>
    </row>
    <row r="46" spans="2:19" x14ac:dyDescent="0.25">
      <c r="I46" s="9"/>
      <c r="J46" s="9"/>
      <c r="K46" s="144" t="s">
        <v>161</v>
      </c>
      <c r="L46" s="144"/>
      <c r="M46" s="144"/>
      <c r="N46" s="144"/>
      <c r="O46" s="144"/>
      <c r="P46" s="144"/>
      <c r="Q46" s="144"/>
      <c r="R46" s="9"/>
      <c r="S46" s="9"/>
    </row>
    <row r="47" spans="2:19" ht="15" customHeight="1" thickBot="1" x14ac:dyDescent="0.3">
      <c r="I47" s="9"/>
      <c r="J47" s="9"/>
      <c r="K47" s="150" t="s">
        <v>25</v>
      </c>
      <c r="L47" s="179" t="s">
        <v>26</v>
      </c>
      <c r="M47" s="179"/>
      <c r="N47" s="131"/>
      <c r="O47" s="179">
        <v>2017</v>
      </c>
      <c r="P47" s="179"/>
      <c r="Q47" s="179"/>
      <c r="R47" s="9"/>
      <c r="S47" s="9"/>
    </row>
    <row r="48" spans="2:19" ht="15" customHeight="1" x14ac:dyDescent="0.25">
      <c r="I48" s="9"/>
      <c r="J48" s="9"/>
      <c r="K48" s="150"/>
      <c r="L48" s="131" t="s">
        <v>27</v>
      </c>
      <c r="M48" s="131" t="s">
        <v>12</v>
      </c>
      <c r="N48" s="131"/>
      <c r="O48" s="131" t="s">
        <v>27</v>
      </c>
      <c r="P48" s="131"/>
      <c r="Q48" s="131" t="s">
        <v>12</v>
      </c>
      <c r="R48" s="9"/>
      <c r="S48" s="9"/>
    </row>
    <row r="49" spans="2:19" x14ac:dyDescent="0.25">
      <c r="I49" s="9"/>
      <c r="J49" s="9"/>
      <c r="K49" s="180" t="s">
        <v>28</v>
      </c>
      <c r="L49" s="15">
        <v>45</v>
      </c>
      <c r="M49" s="181">
        <f>L49/$L$53</f>
        <v>0.4838709677419355</v>
      </c>
      <c r="N49" s="181"/>
      <c r="O49" s="15">
        <v>78</v>
      </c>
      <c r="P49" s="15"/>
      <c r="Q49" s="181">
        <f>O49/$O$53</f>
        <v>0.64462809917355368</v>
      </c>
      <c r="R49" s="9"/>
      <c r="S49" s="9"/>
    </row>
    <row r="50" spans="2:19" x14ac:dyDescent="0.25">
      <c r="I50" s="9"/>
      <c r="J50" s="9"/>
      <c r="K50" s="180" t="s">
        <v>29</v>
      </c>
      <c r="L50" s="15">
        <v>21</v>
      </c>
      <c r="M50" s="181">
        <f>L50/$L$53</f>
        <v>0.22580645161290322</v>
      </c>
      <c r="N50" s="181"/>
      <c r="O50" s="15">
        <v>20</v>
      </c>
      <c r="P50" s="15"/>
      <c r="Q50" s="181">
        <f>O50/$O$53</f>
        <v>0.16528925619834711</v>
      </c>
      <c r="R50" s="9"/>
      <c r="S50" s="9"/>
    </row>
    <row r="51" spans="2:19" x14ac:dyDescent="0.25">
      <c r="I51" s="9"/>
      <c r="J51" s="9"/>
      <c r="K51" s="180" t="s">
        <v>162</v>
      </c>
      <c r="L51" s="15">
        <v>15</v>
      </c>
      <c r="M51" s="181">
        <f>L51/$L$53</f>
        <v>0.16129032258064516</v>
      </c>
      <c r="N51" s="181"/>
      <c r="O51" s="15">
        <v>23</v>
      </c>
      <c r="P51" s="15"/>
      <c r="Q51" s="181">
        <f>O51/$O$53</f>
        <v>0.19008264462809918</v>
      </c>
      <c r="R51" s="9"/>
      <c r="S51" s="9"/>
    </row>
    <row r="52" spans="2:19" ht="15" customHeight="1" thickBot="1" x14ac:dyDescent="0.3">
      <c r="B52" s="144" t="s">
        <v>163</v>
      </c>
      <c r="C52" s="144"/>
      <c r="D52" s="144"/>
      <c r="E52" s="144"/>
      <c r="F52" s="144"/>
      <c r="G52" s="144"/>
      <c r="H52" s="144"/>
      <c r="I52" s="9"/>
      <c r="J52" s="9"/>
      <c r="K52" s="182" t="s">
        <v>164</v>
      </c>
      <c r="L52" s="183">
        <v>12</v>
      </c>
      <c r="M52" s="184">
        <f>L52/$L$53</f>
        <v>0.12903225806451613</v>
      </c>
      <c r="N52" s="184"/>
      <c r="O52" s="183">
        <v>0</v>
      </c>
      <c r="P52" s="183"/>
      <c r="Q52" s="184">
        <f>O52/$O$53</f>
        <v>0</v>
      </c>
      <c r="R52" s="9"/>
      <c r="S52" s="9"/>
    </row>
    <row r="53" spans="2:19" x14ac:dyDescent="0.25">
      <c r="B53" s="144"/>
      <c r="C53" s="144"/>
      <c r="D53" s="144"/>
      <c r="E53" s="144"/>
      <c r="F53" s="144"/>
      <c r="G53" s="144"/>
      <c r="H53" s="144"/>
      <c r="I53" s="9"/>
      <c r="J53" s="9"/>
      <c r="K53" s="185" t="s">
        <v>8</v>
      </c>
      <c r="L53" s="185">
        <f>SUM(L49:L52)</f>
        <v>93</v>
      </c>
      <c r="M53" s="186">
        <f>SUM(M49:M52)</f>
        <v>1</v>
      </c>
      <c r="N53" s="186"/>
      <c r="O53" s="185">
        <f>SUM(O49:O52)</f>
        <v>121</v>
      </c>
      <c r="P53" s="185"/>
      <c r="Q53" s="186">
        <f>SUM(Q49:Q52)</f>
        <v>1</v>
      </c>
      <c r="R53" s="9"/>
      <c r="S53" s="9"/>
    </row>
    <row r="54" spans="2:19" ht="15" customHeight="1" x14ac:dyDescent="0.25">
      <c r="B54" s="142" t="s">
        <v>30</v>
      </c>
      <c r="C54" s="142"/>
      <c r="D54" s="187" t="s">
        <v>31</v>
      </c>
      <c r="E54" s="20"/>
      <c r="F54" s="142" t="s">
        <v>26</v>
      </c>
      <c r="G54" s="128"/>
      <c r="H54" s="142" t="s">
        <v>8</v>
      </c>
      <c r="I54" s="9"/>
      <c r="J54" s="9"/>
      <c r="K54" s="188" t="s">
        <v>24</v>
      </c>
      <c r="L54" s="9"/>
      <c r="M54" s="9"/>
      <c r="N54" s="9"/>
      <c r="O54" s="9"/>
      <c r="P54" s="9"/>
      <c r="Q54" s="9"/>
      <c r="R54" s="9"/>
      <c r="S54" s="9"/>
    </row>
    <row r="55" spans="2:19" ht="15" customHeight="1" x14ac:dyDescent="0.25">
      <c r="B55" s="142"/>
      <c r="C55" s="142"/>
      <c r="D55" s="187"/>
      <c r="E55" s="20"/>
      <c r="F55" s="142"/>
      <c r="G55" s="128"/>
      <c r="H55" s="142"/>
      <c r="I55" s="9"/>
      <c r="J55" s="9"/>
      <c r="R55" s="9"/>
      <c r="S55" s="9"/>
    </row>
    <row r="56" spans="2:19" x14ac:dyDescent="0.25">
      <c r="B56" s="189" t="s">
        <v>32</v>
      </c>
      <c r="C56" s="189"/>
      <c r="D56" s="190">
        <v>320</v>
      </c>
      <c r="E56" s="190"/>
      <c r="F56" s="190">
        <v>20</v>
      </c>
      <c r="G56" s="191"/>
      <c r="H56" s="191">
        <f t="shared" ref="H56:H81" si="1">D56+F56</f>
        <v>340</v>
      </c>
      <c r="I56" s="9"/>
      <c r="J56" s="9"/>
      <c r="K56" s="144" t="s">
        <v>165</v>
      </c>
      <c r="L56" s="144"/>
      <c r="M56" s="144"/>
      <c r="N56" s="144"/>
      <c r="O56" s="144"/>
      <c r="R56" s="9"/>
      <c r="S56" s="9"/>
    </row>
    <row r="57" spans="2:19" ht="15.75" thickBot="1" x14ac:dyDescent="0.3">
      <c r="B57" s="189" t="s">
        <v>16</v>
      </c>
      <c r="C57" s="189"/>
      <c r="D57" s="190">
        <v>75</v>
      </c>
      <c r="E57" s="190"/>
      <c r="F57" s="190">
        <v>7</v>
      </c>
      <c r="G57" s="191"/>
      <c r="H57" s="191">
        <f t="shared" si="1"/>
        <v>82</v>
      </c>
      <c r="I57" s="9"/>
      <c r="J57" s="9"/>
      <c r="K57" s="150" t="s">
        <v>166</v>
      </c>
      <c r="L57" s="150"/>
      <c r="M57" s="179" t="s">
        <v>158</v>
      </c>
      <c r="N57" s="179"/>
      <c r="O57" s="179"/>
      <c r="P57" s="9"/>
      <c r="Q57" s="9"/>
      <c r="R57" s="9"/>
      <c r="S57" s="9"/>
    </row>
    <row r="58" spans="2:19" x14ac:dyDescent="0.25">
      <c r="B58" s="189" t="s">
        <v>167</v>
      </c>
      <c r="C58" s="189"/>
      <c r="D58" s="190">
        <v>58</v>
      </c>
      <c r="E58" s="190"/>
      <c r="F58" s="190">
        <v>4</v>
      </c>
      <c r="G58" s="191"/>
      <c r="H58" s="191">
        <f t="shared" si="1"/>
        <v>62</v>
      </c>
      <c r="I58" s="9"/>
      <c r="J58" s="9"/>
      <c r="K58" s="150"/>
      <c r="L58" s="150"/>
      <c r="M58" s="185" t="s">
        <v>27</v>
      </c>
      <c r="N58" s="185"/>
      <c r="O58" s="185" t="s">
        <v>12</v>
      </c>
      <c r="P58" s="21"/>
      <c r="Q58" s="21"/>
      <c r="R58" s="9"/>
      <c r="S58" s="9"/>
    </row>
    <row r="59" spans="2:19" ht="15" customHeight="1" x14ac:dyDescent="0.25">
      <c r="B59" s="189" t="s">
        <v>33</v>
      </c>
      <c r="C59" s="189"/>
      <c r="D59" s="190">
        <v>44</v>
      </c>
      <c r="E59" s="190"/>
      <c r="F59" s="190">
        <v>12</v>
      </c>
      <c r="G59" s="191"/>
      <c r="H59" s="191">
        <f t="shared" si="1"/>
        <v>56</v>
      </c>
      <c r="I59" s="9"/>
      <c r="J59" s="9"/>
      <c r="K59" s="180" t="s">
        <v>168</v>
      </c>
      <c r="L59" s="15"/>
      <c r="M59" s="192">
        <v>22</v>
      </c>
      <c r="N59" s="192"/>
      <c r="O59" s="181">
        <f t="shared" ref="O59:O67" si="2">M59/$M$68</f>
        <v>0.23655913978494625</v>
      </c>
      <c r="P59" s="21"/>
      <c r="Q59" s="21"/>
      <c r="R59" s="21"/>
      <c r="S59" s="9"/>
    </row>
    <row r="60" spans="2:19" ht="15" customHeight="1" x14ac:dyDescent="0.25">
      <c r="B60" s="189" t="s">
        <v>34</v>
      </c>
      <c r="C60" s="189"/>
      <c r="D60" s="190">
        <v>51</v>
      </c>
      <c r="E60" s="190"/>
      <c r="F60" s="190">
        <v>3</v>
      </c>
      <c r="G60" s="191"/>
      <c r="H60" s="191">
        <f t="shared" si="1"/>
        <v>54</v>
      </c>
      <c r="I60" s="9"/>
      <c r="J60" s="9"/>
      <c r="K60" s="180" t="s">
        <v>169</v>
      </c>
      <c r="L60" s="15"/>
      <c r="M60" s="192">
        <v>1</v>
      </c>
      <c r="N60" s="192"/>
      <c r="O60" s="181">
        <f t="shared" si="2"/>
        <v>1.0752688172043012E-2</v>
      </c>
      <c r="P60" s="9"/>
    </row>
    <row r="61" spans="2:19" x14ac:dyDescent="0.25">
      <c r="B61" s="189" t="s">
        <v>35</v>
      </c>
      <c r="C61" s="189"/>
      <c r="D61" s="190">
        <v>50</v>
      </c>
      <c r="E61" s="190"/>
      <c r="F61" s="190">
        <v>2</v>
      </c>
      <c r="G61" s="191"/>
      <c r="H61" s="191">
        <f t="shared" si="1"/>
        <v>52</v>
      </c>
      <c r="I61" s="9"/>
      <c r="J61" s="9"/>
      <c r="K61" s="180" t="s">
        <v>170</v>
      </c>
      <c r="L61" s="15"/>
      <c r="M61" s="192">
        <v>37</v>
      </c>
      <c r="N61" s="192"/>
      <c r="O61" s="181">
        <f t="shared" si="2"/>
        <v>0.39784946236559138</v>
      </c>
      <c r="P61" s="9"/>
    </row>
    <row r="62" spans="2:19" x14ac:dyDescent="0.25">
      <c r="B62" s="22" t="s">
        <v>36</v>
      </c>
      <c r="C62" s="22"/>
      <c r="D62" s="170">
        <v>38</v>
      </c>
      <c r="E62" s="170"/>
      <c r="F62" s="170">
        <v>7</v>
      </c>
      <c r="G62" s="170"/>
      <c r="H62" s="193">
        <f t="shared" si="1"/>
        <v>45</v>
      </c>
      <c r="I62" s="9"/>
      <c r="J62" s="9"/>
      <c r="K62" s="180" t="s">
        <v>171</v>
      </c>
      <c r="L62" s="15"/>
      <c r="M62" s="192">
        <v>1</v>
      </c>
      <c r="N62" s="192"/>
      <c r="O62" s="181">
        <f t="shared" si="2"/>
        <v>1.0752688172043012E-2</v>
      </c>
      <c r="P62" s="9"/>
    </row>
    <row r="63" spans="2:19" x14ac:dyDescent="0.25">
      <c r="B63" s="22" t="s">
        <v>37</v>
      </c>
      <c r="C63" s="22"/>
      <c r="D63" s="170">
        <v>36</v>
      </c>
      <c r="E63" s="170"/>
      <c r="F63" s="170">
        <v>6</v>
      </c>
      <c r="G63" s="170"/>
      <c r="H63" s="193">
        <f t="shared" si="1"/>
        <v>42</v>
      </c>
      <c r="I63" s="9"/>
      <c r="J63" s="9"/>
      <c r="K63" s="180" t="s">
        <v>172</v>
      </c>
      <c r="L63" s="15"/>
      <c r="M63" s="192">
        <v>6</v>
      </c>
      <c r="N63" s="192"/>
      <c r="O63" s="181">
        <f t="shared" si="2"/>
        <v>6.4516129032258063E-2</v>
      </c>
      <c r="P63" s="9"/>
    </row>
    <row r="64" spans="2:19" ht="15.75" customHeight="1" x14ac:dyDescent="0.25">
      <c r="B64" s="22" t="s">
        <v>38</v>
      </c>
      <c r="C64" s="22"/>
      <c r="D64" s="170">
        <v>40</v>
      </c>
      <c r="E64" s="170"/>
      <c r="F64" s="170">
        <v>0</v>
      </c>
      <c r="G64" s="170"/>
      <c r="H64" s="193">
        <f t="shared" si="1"/>
        <v>40</v>
      </c>
      <c r="I64" s="9"/>
      <c r="J64" s="9"/>
      <c r="K64" s="194" t="s">
        <v>173</v>
      </c>
      <c r="L64" s="195"/>
      <c r="M64" s="196">
        <v>1</v>
      </c>
      <c r="N64" s="195"/>
      <c r="O64" s="197">
        <f t="shared" si="2"/>
        <v>1.0752688172043012E-2</v>
      </c>
      <c r="P64" s="9"/>
    </row>
    <row r="65" spans="2:16" x14ac:dyDescent="0.25">
      <c r="B65" s="22" t="s">
        <v>174</v>
      </c>
      <c r="C65" s="22"/>
      <c r="D65" s="170">
        <v>29</v>
      </c>
      <c r="E65" s="170"/>
      <c r="F65" s="170">
        <v>7</v>
      </c>
      <c r="G65" s="170"/>
      <c r="H65" s="193">
        <f t="shared" si="1"/>
        <v>36</v>
      </c>
      <c r="I65" s="9"/>
      <c r="J65" s="9"/>
      <c r="K65" s="180" t="s">
        <v>175</v>
      </c>
      <c r="L65" s="15"/>
      <c r="M65" s="192">
        <v>8</v>
      </c>
      <c r="N65" s="192"/>
      <c r="O65" s="181">
        <f t="shared" si="2"/>
        <v>8.6021505376344093E-2</v>
      </c>
      <c r="P65" s="9"/>
    </row>
    <row r="66" spans="2:16" ht="15" customHeight="1" x14ac:dyDescent="0.25">
      <c r="B66" s="22" t="s">
        <v>39</v>
      </c>
      <c r="C66" s="22"/>
      <c r="D66" s="170">
        <v>29</v>
      </c>
      <c r="E66" s="170"/>
      <c r="F66" s="170">
        <v>2</v>
      </c>
      <c r="G66" s="170"/>
      <c r="H66" s="193">
        <f t="shared" si="1"/>
        <v>31</v>
      </c>
      <c r="I66" s="9"/>
      <c r="J66" s="9"/>
      <c r="K66" s="180" t="s">
        <v>11</v>
      </c>
      <c r="L66" s="15"/>
      <c r="M66" s="192">
        <v>12</v>
      </c>
      <c r="N66" s="192"/>
      <c r="O66" s="181">
        <f t="shared" si="2"/>
        <v>0.12903225806451613</v>
      </c>
      <c r="P66" s="9"/>
    </row>
    <row r="67" spans="2:16" ht="15" customHeight="1" thickBot="1" x14ac:dyDescent="0.3">
      <c r="B67" s="22" t="s">
        <v>40</v>
      </c>
      <c r="C67" s="22"/>
      <c r="D67" s="170">
        <v>28</v>
      </c>
      <c r="E67" s="170"/>
      <c r="F67" s="170">
        <v>2</v>
      </c>
      <c r="G67" s="170"/>
      <c r="H67" s="193">
        <f t="shared" si="1"/>
        <v>30</v>
      </c>
      <c r="I67" s="9"/>
      <c r="J67" s="9"/>
      <c r="K67" s="180" t="s">
        <v>176</v>
      </c>
      <c r="L67" s="15"/>
      <c r="M67" s="192">
        <v>5</v>
      </c>
      <c r="N67" s="192"/>
      <c r="O67" s="181">
        <f t="shared" si="2"/>
        <v>5.3763440860215055E-2</v>
      </c>
      <c r="P67" s="9"/>
    </row>
    <row r="68" spans="2:16" ht="15" customHeight="1" x14ac:dyDescent="0.25">
      <c r="B68" s="22" t="s">
        <v>41</v>
      </c>
      <c r="C68" s="22"/>
      <c r="D68" s="170">
        <v>26</v>
      </c>
      <c r="E68" s="170"/>
      <c r="F68" s="170">
        <v>3</v>
      </c>
      <c r="G68" s="170"/>
      <c r="H68" s="193">
        <f t="shared" si="1"/>
        <v>29</v>
      </c>
      <c r="I68" s="12"/>
      <c r="J68" s="9"/>
      <c r="K68" s="124" t="s">
        <v>8</v>
      </c>
      <c r="L68" s="124"/>
      <c r="M68" s="23">
        <f>SUM(M59:M67)</f>
        <v>93</v>
      </c>
      <c r="N68" s="23"/>
      <c r="O68" s="24">
        <f>SUM(O59:O67)</f>
        <v>1</v>
      </c>
      <c r="P68" s="9"/>
    </row>
    <row r="69" spans="2:16" ht="15" customHeight="1" x14ac:dyDescent="0.25">
      <c r="B69" s="22" t="s">
        <v>42</v>
      </c>
      <c r="C69" s="22"/>
      <c r="D69" s="170">
        <v>26</v>
      </c>
      <c r="E69" s="170"/>
      <c r="F69" s="170">
        <v>1</v>
      </c>
      <c r="G69" s="170"/>
      <c r="H69" s="193">
        <f t="shared" si="1"/>
        <v>27</v>
      </c>
      <c r="I69" s="25"/>
      <c r="J69" s="9"/>
    </row>
    <row r="70" spans="2:16" ht="14.25" customHeight="1" x14ac:dyDescent="0.25">
      <c r="B70" s="22" t="s">
        <v>43</v>
      </c>
      <c r="C70" s="22"/>
      <c r="D70" s="170">
        <v>24</v>
      </c>
      <c r="E70" s="170"/>
      <c r="F70" s="170">
        <v>2</v>
      </c>
      <c r="G70" s="170"/>
      <c r="H70" s="193">
        <f t="shared" si="1"/>
        <v>26</v>
      </c>
      <c r="I70" s="12"/>
      <c r="J70" s="9"/>
      <c r="K70" s="144" t="s">
        <v>177</v>
      </c>
      <c r="L70" s="144"/>
      <c r="M70" s="144"/>
      <c r="N70" s="144"/>
      <c r="O70" s="144"/>
      <c r="P70" s="9"/>
    </row>
    <row r="71" spans="2:16" ht="15.75" thickBot="1" x14ac:dyDescent="0.3">
      <c r="B71" s="22" t="s">
        <v>44</v>
      </c>
      <c r="C71" s="22"/>
      <c r="D71" s="170">
        <v>19</v>
      </c>
      <c r="E71" s="170"/>
      <c r="F71" s="170">
        <v>2</v>
      </c>
      <c r="G71" s="170"/>
      <c r="H71" s="193">
        <f t="shared" si="1"/>
        <v>21</v>
      </c>
      <c r="J71" s="127"/>
      <c r="K71" s="150" t="s">
        <v>45</v>
      </c>
      <c r="L71" s="150"/>
      <c r="M71" s="151" t="s">
        <v>158</v>
      </c>
      <c r="N71" s="151"/>
      <c r="O71" s="151"/>
      <c r="P71" s="9"/>
    </row>
    <row r="72" spans="2:16" ht="15" customHeight="1" x14ac:dyDescent="0.25">
      <c r="B72" s="22" t="s">
        <v>46</v>
      </c>
      <c r="C72" s="22"/>
      <c r="D72" s="170">
        <v>16</v>
      </c>
      <c r="E72" s="170"/>
      <c r="F72" s="170">
        <v>2</v>
      </c>
      <c r="G72" s="170"/>
      <c r="H72" s="193">
        <f t="shared" si="1"/>
        <v>18</v>
      </c>
      <c r="I72" s="27"/>
      <c r="J72" s="132"/>
      <c r="K72" s="150"/>
      <c r="L72" s="150"/>
      <c r="M72" s="198" t="s">
        <v>27</v>
      </c>
      <c r="N72" s="198"/>
      <c r="O72" s="131" t="s">
        <v>12</v>
      </c>
    </row>
    <row r="73" spans="2:16" ht="14.25" customHeight="1" x14ac:dyDescent="0.25">
      <c r="B73" s="22" t="s">
        <v>47</v>
      </c>
      <c r="C73" s="22"/>
      <c r="D73" s="170">
        <v>13</v>
      </c>
      <c r="E73" s="170"/>
      <c r="F73" s="170">
        <v>2</v>
      </c>
      <c r="G73" s="170"/>
      <c r="H73" s="193">
        <f t="shared" si="1"/>
        <v>15</v>
      </c>
      <c r="K73" s="180" t="s">
        <v>178</v>
      </c>
      <c r="L73" s="15"/>
      <c r="M73" s="192">
        <v>4</v>
      </c>
      <c r="N73" s="192"/>
      <c r="O73" s="181">
        <f t="shared" ref="O73:O81" si="3">M73/$M$82</f>
        <v>4.3010752688172046E-2</v>
      </c>
      <c r="P73" s="9"/>
    </row>
    <row r="74" spans="2:16" ht="14.25" customHeight="1" x14ac:dyDescent="0.25">
      <c r="B74" s="22" t="s">
        <v>48</v>
      </c>
      <c r="C74" s="22"/>
      <c r="D74" s="170">
        <v>15</v>
      </c>
      <c r="E74" s="170"/>
      <c r="F74" s="170">
        <v>0</v>
      </c>
      <c r="G74" s="170"/>
      <c r="H74" s="193">
        <f t="shared" si="1"/>
        <v>15</v>
      </c>
      <c r="K74" s="180" t="s">
        <v>49</v>
      </c>
      <c r="L74" s="15"/>
      <c r="M74" s="192">
        <v>17</v>
      </c>
      <c r="N74" s="192"/>
      <c r="O74" s="181">
        <f t="shared" si="3"/>
        <v>0.18279569892473119</v>
      </c>
      <c r="P74" s="9"/>
    </row>
    <row r="75" spans="2:16" ht="14.25" customHeight="1" x14ac:dyDescent="0.25">
      <c r="B75" s="22" t="s">
        <v>50</v>
      </c>
      <c r="C75" s="22"/>
      <c r="D75" s="170">
        <v>12</v>
      </c>
      <c r="E75" s="170"/>
      <c r="F75" s="170">
        <v>2</v>
      </c>
      <c r="G75" s="170"/>
      <c r="H75" s="193">
        <f t="shared" si="1"/>
        <v>14</v>
      </c>
      <c r="K75" s="180" t="s">
        <v>51</v>
      </c>
      <c r="L75" s="15"/>
      <c r="M75" s="192">
        <v>6</v>
      </c>
      <c r="N75" s="192"/>
      <c r="O75" s="181">
        <f t="shared" si="3"/>
        <v>6.4516129032258063E-2</v>
      </c>
      <c r="P75" s="9"/>
    </row>
    <row r="76" spans="2:16" ht="14.25" customHeight="1" x14ac:dyDescent="0.25">
      <c r="B76" s="22" t="s">
        <v>52</v>
      </c>
      <c r="C76" s="22"/>
      <c r="D76" s="170">
        <v>12</v>
      </c>
      <c r="E76" s="170"/>
      <c r="F76" s="170">
        <v>0</v>
      </c>
      <c r="G76" s="170"/>
      <c r="H76" s="193">
        <f t="shared" si="1"/>
        <v>12</v>
      </c>
      <c r="K76" s="180" t="s">
        <v>179</v>
      </c>
      <c r="L76" s="15"/>
      <c r="M76" s="192">
        <v>8</v>
      </c>
      <c r="N76" s="192"/>
      <c r="O76" s="181">
        <f t="shared" si="3"/>
        <v>8.6021505376344093E-2</v>
      </c>
      <c r="P76" s="9"/>
    </row>
    <row r="77" spans="2:16" ht="14.25" customHeight="1" x14ac:dyDescent="0.25">
      <c r="B77" s="180" t="s">
        <v>53</v>
      </c>
      <c r="C77" s="180"/>
      <c r="D77" s="15">
        <v>8</v>
      </c>
      <c r="E77" s="15"/>
      <c r="F77" s="15">
        <v>3</v>
      </c>
      <c r="G77" s="15"/>
      <c r="H77" s="199">
        <f t="shared" si="1"/>
        <v>11</v>
      </c>
      <c r="K77" s="180" t="s">
        <v>180</v>
      </c>
      <c r="L77" s="15"/>
      <c r="M77" s="192">
        <v>25</v>
      </c>
      <c r="N77" s="192"/>
      <c r="O77" s="181">
        <f t="shared" si="3"/>
        <v>0.26881720430107525</v>
      </c>
      <c r="P77" s="9"/>
    </row>
    <row r="78" spans="2:16" ht="14.25" customHeight="1" x14ac:dyDescent="0.25">
      <c r="B78" s="22" t="s">
        <v>54</v>
      </c>
      <c r="C78" s="22"/>
      <c r="D78" s="170">
        <v>9</v>
      </c>
      <c r="E78" s="170"/>
      <c r="F78" s="170">
        <v>2</v>
      </c>
      <c r="G78" s="170"/>
      <c r="H78" s="193">
        <f t="shared" si="1"/>
        <v>11</v>
      </c>
      <c r="K78" s="194" t="s">
        <v>181</v>
      </c>
      <c r="L78" s="195"/>
      <c r="M78" s="196">
        <v>2</v>
      </c>
      <c r="N78" s="195"/>
      <c r="O78" s="181">
        <f t="shared" si="3"/>
        <v>2.1505376344086023E-2</v>
      </c>
      <c r="P78" s="9"/>
    </row>
    <row r="79" spans="2:16" ht="14.25" customHeight="1" x14ac:dyDescent="0.25">
      <c r="B79" s="22" t="s">
        <v>17</v>
      </c>
      <c r="C79" s="22"/>
      <c r="D79" s="170">
        <v>9</v>
      </c>
      <c r="E79" s="170"/>
      <c r="F79" s="170">
        <v>2</v>
      </c>
      <c r="G79" s="170"/>
      <c r="H79" s="193">
        <f t="shared" si="1"/>
        <v>11</v>
      </c>
      <c r="K79" s="180" t="s">
        <v>182</v>
      </c>
      <c r="L79" s="15"/>
      <c r="M79" s="192">
        <v>5</v>
      </c>
      <c r="N79" s="192"/>
      <c r="O79" s="181">
        <f t="shared" si="3"/>
        <v>5.3763440860215055E-2</v>
      </c>
      <c r="P79" s="9"/>
    </row>
    <row r="80" spans="2:16" ht="14.25" customHeight="1" x14ac:dyDescent="0.25">
      <c r="B80" s="22" t="s">
        <v>55</v>
      </c>
      <c r="C80" s="22"/>
      <c r="D80" s="170">
        <v>8</v>
      </c>
      <c r="E80" s="170"/>
      <c r="F80" s="170">
        <v>0</v>
      </c>
      <c r="G80" s="170"/>
      <c r="H80" s="193">
        <f t="shared" si="1"/>
        <v>8</v>
      </c>
      <c r="K80" s="180" t="s">
        <v>183</v>
      </c>
      <c r="L80" s="15"/>
      <c r="M80" s="192">
        <v>19</v>
      </c>
      <c r="N80" s="192"/>
      <c r="O80" s="181">
        <f t="shared" si="3"/>
        <v>0.20430107526881722</v>
      </c>
      <c r="P80" s="9"/>
    </row>
    <row r="81" spans="2:19" ht="14.25" customHeight="1" thickBot="1" x14ac:dyDescent="0.3">
      <c r="B81" s="22" t="s">
        <v>56</v>
      </c>
      <c r="C81" s="22"/>
      <c r="D81" s="170">
        <v>8</v>
      </c>
      <c r="E81" s="170"/>
      <c r="F81" s="170">
        <v>0</v>
      </c>
      <c r="G81" s="170"/>
      <c r="H81" s="193">
        <f t="shared" si="1"/>
        <v>8</v>
      </c>
      <c r="K81" s="180" t="s">
        <v>184</v>
      </c>
      <c r="L81" s="15"/>
      <c r="M81" s="192">
        <v>7</v>
      </c>
      <c r="N81" s="192"/>
      <c r="O81" s="181">
        <f t="shared" si="3"/>
        <v>7.5268817204301078E-2</v>
      </c>
      <c r="P81" s="9"/>
    </row>
    <row r="82" spans="2:19" ht="14.25" customHeight="1" x14ac:dyDescent="0.25">
      <c r="B82" s="124" t="s">
        <v>8</v>
      </c>
      <c r="C82" s="124"/>
      <c r="D82" s="23">
        <f>SUM(D56:D81)</f>
        <v>1003</v>
      </c>
      <c r="E82" s="23">
        <f>SUM(E56:E81)</f>
        <v>0</v>
      </c>
      <c r="F82" s="23">
        <f>SUM(F56:F81)</f>
        <v>93</v>
      </c>
      <c r="G82" s="23"/>
      <c r="H82" s="23">
        <f>SUM(H56:H81)</f>
        <v>1096</v>
      </c>
      <c r="K82" s="124" t="s">
        <v>8</v>
      </c>
      <c r="L82" s="124"/>
      <c r="M82" s="23">
        <f>SUM(M73:M81)</f>
        <v>93</v>
      </c>
      <c r="N82" s="23"/>
      <c r="O82" s="24">
        <f>SUM(O73:O81)</f>
        <v>1</v>
      </c>
      <c r="P82" s="9"/>
    </row>
    <row r="83" spans="2:19" ht="12.75" customHeight="1" x14ac:dyDescent="0.25">
      <c r="B83" s="200" t="s">
        <v>24</v>
      </c>
      <c r="C83" s="9"/>
      <c r="D83" s="9"/>
      <c r="E83" s="9"/>
      <c r="F83" s="10"/>
      <c r="G83" s="10"/>
      <c r="H83" s="10"/>
      <c r="P83" s="9"/>
    </row>
    <row r="84" spans="2:19" ht="7.5" customHeight="1" x14ac:dyDescent="0.25">
      <c r="B84" s="29"/>
      <c r="C84" s="9"/>
      <c r="D84" s="9"/>
      <c r="E84" s="9"/>
      <c r="F84" s="10"/>
      <c r="G84" s="10"/>
      <c r="H84" s="10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</row>
    <row r="85" spans="2:19" ht="7.5" customHeight="1" x14ac:dyDescent="0.25">
      <c r="B85" s="9"/>
      <c r="C85" s="9"/>
      <c r="D85" s="9"/>
      <c r="E85" s="9"/>
      <c r="F85" s="10"/>
      <c r="G85" s="10"/>
      <c r="H85" s="10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</row>
    <row r="86" spans="2:19" x14ac:dyDescent="0.25">
      <c r="B86" s="1" t="s">
        <v>185</v>
      </c>
      <c r="C86" s="30"/>
      <c r="D86" s="30"/>
      <c r="E86" s="30"/>
      <c r="F86" s="31"/>
      <c r="G86" s="31"/>
      <c r="H86" s="31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</row>
    <row r="87" spans="2:19" ht="15" customHeight="1" x14ac:dyDescent="0.25">
      <c r="B87" s="140" t="s">
        <v>186</v>
      </c>
      <c r="C87" s="140"/>
      <c r="D87" s="140"/>
      <c r="E87" s="129"/>
      <c r="F87" s="32"/>
      <c r="G87" s="32"/>
      <c r="H87" s="32"/>
      <c r="I87" s="27"/>
      <c r="J87" s="27"/>
      <c r="K87" s="9"/>
      <c r="L87" s="9"/>
      <c r="M87" s="140" t="s">
        <v>187</v>
      </c>
      <c r="N87" s="140"/>
      <c r="O87" s="140"/>
      <c r="P87" s="140"/>
      <c r="Q87" s="140"/>
      <c r="R87" s="140"/>
      <c r="S87" s="9"/>
    </row>
    <row r="88" spans="2:19" ht="15" customHeight="1" x14ac:dyDescent="0.25">
      <c r="B88" s="140"/>
      <c r="C88" s="140"/>
      <c r="D88" s="140"/>
      <c r="E88" s="129"/>
      <c r="F88" s="32"/>
      <c r="G88" s="32"/>
      <c r="H88" s="32"/>
      <c r="I88" s="27"/>
      <c r="J88" s="27"/>
      <c r="K88" s="9"/>
      <c r="L88" s="9"/>
      <c r="M88" s="140"/>
      <c r="N88" s="140"/>
      <c r="O88" s="140"/>
      <c r="P88" s="140"/>
      <c r="Q88" s="140"/>
      <c r="R88" s="140"/>
      <c r="S88" s="9"/>
    </row>
    <row r="89" spans="2:19" x14ac:dyDescent="0.25">
      <c r="B89" s="128" t="s">
        <v>13</v>
      </c>
      <c r="C89" s="126" t="s">
        <v>27</v>
      </c>
      <c r="D89" s="126" t="s">
        <v>12</v>
      </c>
      <c r="E89" s="130"/>
      <c r="F89" s="10"/>
      <c r="G89" s="10"/>
      <c r="H89" s="33" t="s">
        <v>57</v>
      </c>
      <c r="I89" s="9"/>
      <c r="J89" s="9"/>
      <c r="K89" s="9"/>
      <c r="L89" s="9"/>
      <c r="M89" s="201" t="s">
        <v>58</v>
      </c>
      <c r="N89" s="34"/>
      <c r="O89" s="147" t="s">
        <v>27</v>
      </c>
      <c r="P89" s="147"/>
      <c r="Q89" s="147" t="s">
        <v>12</v>
      </c>
      <c r="R89" s="147"/>
      <c r="S89" s="9"/>
    </row>
    <row r="90" spans="2:19" x14ac:dyDescent="0.25">
      <c r="B90" s="202" t="s">
        <v>188</v>
      </c>
      <c r="C90" s="10">
        <v>0</v>
      </c>
      <c r="D90" s="35">
        <f t="shared" ref="D90:D96" si="4">C90/$C$97</f>
        <v>0</v>
      </c>
      <c r="E90" s="36"/>
      <c r="F90" s="10"/>
      <c r="G90" s="10"/>
      <c r="H90" s="37">
        <f>SUM(D90:D93)</f>
        <v>0.11827956989247312</v>
      </c>
      <c r="I90" s="9"/>
      <c r="J90" s="9"/>
      <c r="K90" s="9"/>
      <c r="L90" s="9"/>
      <c r="M90" s="22" t="s">
        <v>9</v>
      </c>
      <c r="N90" s="22"/>
      <c r="O90" s="203">
        <v>4</v>
      </c>
      <c r="P90" s="203"/>
      <c r="Q90" s="204">
        <f>O90/$O$93</f>
        <v>4.3010752688172046E-2</v>
      </c>
      <c r="R90" s="204"/>
      <c r="S90" s="9"/>
    </row>
    <row r="91" spans="2:19" x14ac:dyDescent="0.25">
      <c r="B91" s="202" t="s">
        <v>189</v>
      </c>
      <c r="C91" s="10">
        <v>2</v>
      </c>
      <c r="D91" s="35">
        <f t="shared" si="4"/>
        <v>2.1505376344086023E-2</v>
      </c>
      <c r="E91" s="36"/>
      <c r="F91" s="10"/>
      <c r="G91" s="10"/>
      <c r="H91" s="33"/>
      <c r="I91" s="9"/>
      <c r="J91" s="9"/>
      <c r="K91" s="9"/>
      <c r="L91" s="9"/>
      <c r="M91" s="22" t="s">
        <v>10</v>
      </c>
      <c r="N91" s="22"/>
      <c r="O91" s="203">
        <v>78</v>
      </c>
      <c r="P91" s="203"/>
      <c r="Q91" s="204">
        <f>O91/$O$93</f>
        <v>0.83870967741935487</v>
      </c>
      <c r="R91" s="204"/>
      <c r="S91" s="9"/>
    </row>
    <row r="92" spans="2:19" ht="15.75" thickBot="1" x14ac:dyDescent="0.3">
      <c r="B92" s="202" t="s">
        <v>190</v>
      </c>
      <c r="C92" s="10">
        <v>2</v>
      </c>
      <c r="D92" s="35">
        <f t="shared" si="4"/>
        <v>2.1505376344086023E-2</v>
      </c>
      <c r="E92" s="36"/>
      <c r="F92" s="10"/>
      <c r="G92" s="10"/>
      <c r="H92" s="33" t="s">
        <v>59</v>
      </c>
      <c r="I92" s="9"/>
      <c r="J92" s="9"/>
      <c r="K92" s="9"/>
      <c r="L92" s="9"/>
      <c r="M92" s="22" t="s">
        <v>191</v>
      </c>
      <c r="N92" s="22"/>
      <c r="O92" s="203">
        <v>11</v>
      </c>
      <c r="P92" s="203"/>
      <c r="Q92" s="204">
        <f>O92/$O$93</f>
        <v>0.11827956989247312</v>
      </c>
      <c r="R92" s="204"/>
      <c r="S92" s="9"/>
    </row>
    <row r="93" spans="2:19" x14ac:dyDescent="0.25">
      <c r="B93" s="202" t="s">
        <v>192</v>
      </c>
      <c r="C93" s="10">
        <v>7</v>
      </c>
      <c r="D93" s="35">
        <f t="shared" si="4"/>
        <v>7.5268817204301078E-2</v>
      </c>
      <c r="E93" s="36"/>
      <c r="F93" s="10"/>
      <c r="G93" s="10"/>
      <c r="H93" s="37">
        <f>SUM(D94:D95)</f>
        <v>0.86021505376344087</v>
      </c>
      <c r="I93" s="9"/>
      <c r="J93" s="9"/>
      <c r="K93" s="9"/>
      <c r="L93" s="9"/>
      <c r="M93" s="124" t="s">
        <v>8</v>
      </c>
      <c r="N93" s="38"/>
      <c r="O93" s="146">
        <f>SUM(O90:P92)</f>
        <v>93</v>
      </c>
      <c r="P93" s="146"/>
      <c r="Q93" s="141">
        <f>SUM(Q90:R92)</f>
        <v>1</v>
      </c>
      <c r="R93" s="141"/>
      <c r="S93" s="9"/>
    </row>
    <row r="94" spans="2:19" x14ac:dyDescent="0.25">
      <c r="B94" s="202" t="s">
        <v>193</v>
      </c>
      <c r="C94" s="10">
        <v>42</v>
      </c>
      <c r="D94" s="35">
        <f t="shared" si="4"/>
        <v>0.45161290322580644</v>
      </c>
      <c r="E94" s="36"/>
      <c r="F94" s="10"/>
      <c r="G94" s="10"/>
      <c r="H94" s="33"/>
      <c r="I94" s="9"/>
      <c r="J94" s="9"/>
      <c r="K94" s="9"/>
      <c r="L94" s="9"/>
      <c r="M94" s="40"/>
      <c r="N94" s="9"/>
      <c r="O94" s="9"/>
      <c r="P94" s="9"/>
      <c r="Q94" s="9"/>
      <c r="R94" s="9"/>
      <c r="S94" s="9"/>
    </row>
    <row r="95" spans="2:19" x14ac:dyDescent="0.25">
      <c r="B95" s="202" t="s">
        <v>194</v>
      </c>
      <c r="C95" s="10">
        <v>38</v>
      </c>
      <c r="D95" s="35">
        <f t="shared" si="4"/>
        <v>0.40860215053763443</v>
      </c>
      <c r="E95" s="36"/>
      <c r="F95" s="10"/>
      <c r="G95" s="10"/>
      <c r="H95" s="33"/>
      <c r="I95" s="9"/>
      <c r="J95" s="9"/>
      <c r="K95" s="9"/>
      <c r="L95" s="9"/>
      <c r="M95" s="41" t="s">
        <v>195</v>
      </c>
      <c r="N95" s="21"/>
      <c r="O95" s="21"/>
      <c r="P95" s="9"/>
      <c r="Q95" s="9"/>
      <c r="R95" s="9"/>
      <c r="S95" s="9"/>
    </row>
    <row r="96" spans="2:19" ht="15.75" thickBot="1" x14ac:dyDescent="0.3">
      <c r="B96" s="202" t="s">
        <v>60</v>
      </c>
      <c r="C96" s="10">
        <v>2</v>
      </c>
      <c r="D96" s="35">
        <f t="shared" si="4"/>
        <v>2.1505376344086023E-2</v>
      </c>
      <c r="E96" s="36"/>
      <c r="F96" s="10"/>
      <c r="G96" s="10"/>
      <c r="H96" s="33" t="s">
        <v>61</v>
      </c>
      <c r="I96" s="9"/>
      <c r="J96" s="9"/>
      <c r="K96" s="9"/>
      <c r="L96" s="9"/>
      <c r="M96" s="201" t="s">
        <v>62</v>
      </c>
      <c r="N96" s="34"/>
      <c r="O96" s="147" t="s">
        <v>27</v>
      </c>
      <c r="P96" s="147"/>
      <c r="Q96" s="147" t="s">
        <v>12</v>
      </c>
      <c r="R96" s="147"/>
      <c r="S96" s="9"/>
    </row>
    <row r="97" spans="2:19" x14ac:dyDescent="0.25">
      <c r="B97" s="124" t="s">
        <v>8</v>
      </c>
      <c r="C97" s="124">
        <f>SUM(C90:C96)</f>
        <v>93</v>
      </c>
      <c r="D97" s="125">
        <f>SUM(D90:D96)</f>
        <v>1</v>
      </c>
      <c r="E97" s="42"/>
      <c r="F97" s="10"/>
      <c r="G97" s="10"/>
      <c r="H97" s="37">
        <f>D96</f>
        <v>2.1505376344086023E-2</v>
      </c>
      <c r="I97" s="9"/>
      <c r="J97" s="9"/>
      <c r="K97" s="9"/>
      <c r="L97" s="9"/>
      <c r="M97" s="22" t="s">
        <v>63</v>
      </c>
      <c r="N97" s="22"/>
      <c r="O97" s="203">
        <v>37</v>
      </c>
      <c r="P97" s="203"/>
      <c r="Q97" s="204">
        <f>O97/$O$101</f>
        <v>0.39784946236559138</v>
      </c>
      <c r="R97" s="204"/>
      <c r="S97" s="9"/>
    </row>
    <row r="98" spans="2:19" x14ac:dyDescent="0.25">
      <c r="B98" s="9"/>
      <c r="C98" s="9"/>
      <c r="D98" s="9"/>
      <c r="E98" s="9"/>
      <c r="F98" s="10"/>
      <c r="G98" s="10"/>
      <c r="H98" s="10"/>
      <c r="I98" s="9"/>
      <c r="J98" s="9"/>
      <c r="K98" s="9"/>
      <c r="L98" s="9"/>
      <c r="M98" s="22" t="s">
        <v>64</v>
      </c>
      <c r="N98" s="22"/>
      <c r="O98" s="203">
        <v>37</v>
      </c>
      <c r="P98" s="203"/>
      <c r="Q98" s="204">
        <f>O98/$O$101</f>
        <v>0.39784946236559138</v>
      </c>
      <c r="R98" s="204"/>
      <c r="S98" s="9"/>
    </row>
    <row r="99" spans="2:19" x14ac:dyDescent="0.25">
      <c r="B99" s="9"/>
      <c r="C99" s="9"/>
      <c r="D99" s="9"/>
      <c r="E99" s="9"/>
      <c r="F99" s="10"/>
      <c r="G99" s="10"/>
      <c r="H99" s="10"/>
      <c r="I99" s="9"/>
      <c r="J99" s="9"/>
      <c r="K99" s="9"/>
      <c r="L99" s="9"/>
      <c r="M99" s="22" t="s">
        <v>65</v>
      </c>
      <c r="N99" s="22"/>
      <c r="O99" s="203">
        <v>15</v>
      </c>
      <c r="P99" s="203"/>
      <c r="Q99" s="204">
        <f>O99/$O$101</f>
        <v>0.16129032258064516</v>
      </c>
      <c r="R99" s="204"/>
      <c r="S99" s="9"/>
    </row>
    <row r="100" spans="2:19" ht="15.75" thickBot="1" x14ac:dyDescent="0.3">
      <c r="C100" s="21"/>
      <c r="D100" s="21"/>
      <c r="E100" s="21"/>
      <c r="F100" s="21"/>
      <c r="G100" s="21"/>
      <c r="H100" s="21"/>
      <c r="I100" s="9"/>
      <c r="J100" s="9"/>
      <c r="K100" s="9"/>
      <c r="L100" s="9"/>
      <c r="M100" s="22" t="s">
        <v>191</v>
      </c>
      <c r="N100" s="22"/>
      <c r="O100" s="158">
        <v>4</v>
      </c>
      <c r="P100" s="158"/>
      <c r="Q100" s="204">
        <f>O100/$O$101</f>
        <v>4.3010752688172046E-2</v>
      </c>
      <c r="R100" s="204"/>
      <c r="S100" s="9"/>
    </row>
    <row r="101" spans="2:19" x14ac:dyDescent="0.25">
      <c r="B101" s="144" t="s">
        <v>196</v>
      </c>
      <c r="C101" s="144"/>
      <c r="D101" s="144"/>
      <c r="E101" s="144"/>
      <c r="F101" s="144"/>
      <c r="G101" s="144"/>
      <c r="H101" s="144"/>
      <c r="I101" s="9"/>
      <c r="J101" s="9"/>
      <c r="K101" s="9"/>
      <c r="L101" s="9"/>
      <c r="M101" s="124" t="s">
        <v>8</v>
      </c>
      <c r="N101" s="205"/>
      <c r="O101" s="146">
        <f>SUM(O97:P100)</f>
        <v>93</v>
      </c>
      <c r="P101" s="146"/>
      <c r="Q101" s="141">
        <f>SUM(Q97:R100)</f>
        <v>0.99999999999999989</v>
      </c>
      <c r="R101" s="141"/>
      <c r="S101" s="9"/>
    </row>
    <row r="102" spans="2:19" x14ac:dyDescent="0.25">
      <c r="B102" s="142" t="s">
        <v>66</v>
      </c>
      <c r="C102" s="142"/>
      <c r="D102" s="142"/>
      <c r="E102" s="128"/>
      <c r="F102" s="126" t="s">
        <v>27</v>
      </c>
      <c r="G102" s="138" t="s">
        <v>12</v>
      </c>
      <c r="H102" s="138"/>
      <c r="I102" s="143"/>
      <c r="J102" s="143"/>
      <c r="K102" s="143"/>
      <c r="L102" s="9"/>
      <c r="M102" s="40"/>
      <c r="N102" s="9"/>
      <c r="O102" s="9"/>
      <c r="P102" s="9"/>
      <c r="Q102" s="9"/>
      <c r="R102" s="9"/>
      <c r="S102" s="9"/>
    </row>
    <row r="103" spans="2:19" x14ac:dyDescent="0.25">
      <c r="B103" s="45" t="s">
        <v>67</v>
      </c>
      <c r="C103" s="45"/>
      <c r="D103" s="45"/>
      <c r="E103" s="45"/>
      <c r="F103" s="46">
        <v>8</v>
      </c>
      <c r="G103" s="47"/>
      <c r="H103" s="48">
        <f t="shared" ref="H103:H125" si="5">F103/$F$126</f>
        <v>8.6021505376344093E-2</v>
      </c>
      <c r="I103" s="12"/>
      <c r="J103" s="12"/>
      <c r="K103" s="12"/>
      <c r="L103" s="9"/>
      <c r="M103" s="9"/>
      <c r="N103" s="9"/>
      <c r="O103" s="9"/>
      <c r="P103" s="9"/>
      <c r="Q103" s="9"/>
      <c r="R103" s="9"/>
      <c r="S103" s="9"/>
    </row>
    <row r="104" spans="2:19" x14ac:dyDescent="0.25">
      <c r="B104" s="45" t="s">
        <v>19</v>
      </c>
      <c r="C104" s="45"/>
      <c r="D104" s="45"/>
      <c r="E104" s="45"/>
      <c r="F104" s="46">
        <v>26</v>
      </c>
      <c r="G104" s="47"/>
      <c r="H104" s="48">
        <f t="shared" si="5"/>
        <v>0.27956989247311825</v>
      </c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</row>
    <row r="105" spans="2:19" x14ac:dyDescent="0.25">
      <c r="B105" s="45" t="s">
        <v>68</v>
      </c>
      <c r="C105" s="45"/>
      <c r="D105" s="45"/>
      <c r="E105" s="45"/>
      <c r="F105" s="46">
        <v>11</v>
      </c>
      <c r="G105" s="47"/>
      <c r="H105" s="48">
        <f t="shared" si="5"/>
        <v>0.11827956989247312</v>
      </c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</row>
    <row r="106" spans="2:19" x14ac:dyDescent="0.25">
      <c r="B106" s="45" t="s">
        <v>69</v>
      </c>
      <c r="C106" s="45"/>
      <c r="D106" s="45"/>
      <c r="E106" s="45"/>
      <c r="F106" s="46">
        <v>7</v>
      </c>
      <c r="G106" s="47"/>
      <c r="H106" s="48">
        <f t="shared" si="5"/>
        <v>7.5268817204301078E-2</v>
      </c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</row>
    <row r="107" spans="2:19" x14ac:dyDescent="0.25">
      <c r="B107" s="49" t="s">
        <v>70</v>
      </c>
      <c r="C107" s="49"/>
      <c r="D107" s="49"/>
      <c r="E107" s="49"/>
      <c r="F107" s="50">
        <v>3</v>
      </c>
      <c r="G107" s="51"/>
      <c r="H107" s="52">
        <f t="shared" si="5"/>
        <v>3.2258064516129031E-2</v>
      </c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</row>
    <row r="108" spans="2:19" x14ac:dyDescent="0.25">
      <c r="B108" s="49" t="s">
        <v>20</v>
      </c>
      <c r="C108" s="49"/>
      <c r="D108" s="49"/>
      <c r="E108" s="49"/>
      <c r="F108" s="50">
        <v>10</v>
      </c>
      <c r="G108" s="51"/>
      <c r="H108" s="52">
        <f t="shared" si="5"/>
        <v>0.10752688172043011</v>
      </c>
      <c r="I108" s="9"/>
      <c r="J108" s="9"/>
      <c r="K108" s="206"/>
      <c r="L108" s="9"/>
      <c r="M108" s="9"/>
      <c r="N108" s="9"/>
      <c r="O108" s="9"/>
      <c r="P108" s="9"/>
      <c r="Q108" s="9"/>
      <c r="R108" s="9"/>
      <c r="S108" s="9"/>
    </row>
    <row r="109" spans="2:19" x14ac:dyDescent="0.25">
      <c r="B109" s="53" t="s">
        <v>71</v>
      </c>
      <c r="C109" s="53"/>
      <c r="D109" s="53"/>
      <c r="E109" s="53"/>
      <c r="F109" s="50">
        <v>0</v>
      </c>
      <c r="G109" s="51"/>
      <c r="H109" s="52">
        <f t="shared" si="5"/>
        <v>0</v>
      </c>
      <c r="I109" s="9"/>
      <c r="J109" s="9"/>
      <c r="K109" s="206"/>
      <c r="L109" s="9"/>
      <c r="M109" s="9"/>
      <c r="N109" s="9"/>
      <c r="O109" s="9"/>
      <c r="P109" s="9"/>
      <c r="Q109" s="9"/>
      <c r="R109" s="9"/>
      <c r="S109" s="9"/>
    </row>
    <row r="110" spans="2:19" x14ac:dyDescent="0.25">
      <c r="B110" s="49" t="s">
        <v>72</v>
      </c>
      <c r="C110" s="49"/>
      <c r="D110" s="49"/>
      <c r="E110" s="49"/>
      <c r="F110" s="50">
        <v>0</v>
      </c>
      <c r="G110" s="51"/>
      <c r="H110" s="52">
        <f t="shared" si="5"/>
        <v>0</v>
      </c>
      <c r="I110" s="9"/>
      <c r="J110" s="9"/>
      <c r="K110" s="206"/>
      <c r="L110" s="9"/>
      <c r="M110" s="9"/>
      <c r="N110" s="9"/>
      <c r="O110" s="9"/>
      <c r="P110" s="9"/>
      <c r="Q110" s="9"/>
      <c r="R110" s="9"/>
      <c r="S110" s="9"/>
    </row>
    <row r="111" spans="2:19" x14ac:dyDescent="0.25">
      <c r="B111" s="54" t="s">
        <v>73</v>
      </c>
      <c r="C111" s="54"/>
      <c r="D111" s="54"/>
      <c r="E111" s="54"/>
      <c r="F111" s="55">
        <v>0</v>
      </c>
      <c r="G111" s="56"/>
      <c r="H111" s="57">
        <f t="shared" si="5"/>
        <v>0</v>
      </c>
      <c r="I111" s="9"/>
      <c r="J111" s="9"/>
      <c r="K111" s="206"/>
      <c r="L111" s="9"/>
      <c r="M111" s="9"/>
      <c r="N111" s="9"/>
      <c r="O111" s="9"/>
      <c r="P111" s="9"/>
      <c r="Q111" s="9"/>
      <c r="R111" s="9"/>
      <c r="S111" s="9"/>
    </row>
    <row r="112" spans="2:19" x14ac:dyDescent="0.25">
      <c r="B112" s="54" t="s">
        <v>74</v>
      </c>
      <c r="C112" s="54"/>
      <c r="D112" s="54"/>
      <c r="E112" s="54"/>
      <c r="F112" s="55">
        <v>1</v>
      </c>
      <c r="G112" s="56"/>
      <c r="H112" s="57">
        <f t="shared" si="5"/>
        <v>1.0752688172043012E-2</v>
      </c>
      <c r="I112" s="9"/>
      <c r="J112" s="9"/>
      <c r="K112" s="206"/>
      <c r="L112" s="9"/>
      <c r="M112" s="9"/>
      <c r="N112" s="9"/>
      <c r="O112" s="9"/>
      <c r="P112" s="9"/>
      <c r="Q112" s="9"/>
      <c r="R112" s="9"/>
      <c r="S112" s="9"/>
    </row>
    <row r="113" spans="2:19" x14ac:dyDescent="0.25">
      <c r="B113" s="54" t="s">
        <v>75</v>
      </c>
      <c r="C113" s="54"/>
      <c r="D113" s="54"/>
      <c r="E113" s="54"/>
      <c r="F113" s="55">
        <v>0</v>
      </c>
      <c r="G113" s="56"/>
      <c r="H113" s="57">
        <f t="shared" si="5"/>
        <v>0</v>
      </c>
      <c r="I113" s="9"/>
      <c r="J113" s="9"/>
      <c r="K113" s="206"/>
      <c r="L113" s="9"/>
      <c r="M113" s="9"/>
      <c r="N113" s="9"/>
      <c r="O113" s="9"/>
      <c r="P113" s="9"/>
      <c r="Q113" s="9"/>
      <c r="R113" s="9"/>
      <c r="S113" s="9"/>
    </row>
    <row r="114" spans="2:19" x14ac:dyDescent="0.25">
      <c r="B114" s="54" t="s">
        <v>76</v>
      </c>
      <c r="C114" s="54"/>
      <c r="D114" s="54"/>
      <c r="E114" s="54"/>
      <c r="F114" s="55">
        <v>0</v>
      </c>
      <c r="G114" s="56"/>
      <c r="H114" s="57">
        <f t="shared" si="5"/>
        <v>0</v>
      </c>
      <c r="I114" s="9"/>
      <c r="J114" s="9"/>
      <c r="K114" s="206"/>
      <c r="L114" s="9"/>
      <c r="M114" s="9"/>
      <c r="N114" s="9"/>
      <c r="O114" s="9"/>
      <c r="P114" s="9"/>
      <c r="Q114" s="9"/>
      <c r="R114" s="9"/>
      <c r="S114" s="9"/>
    </row>
    <row r="115" spans="2:19" x14ac:dyDescent="0.25">
      <c r="B115" s="54" t="s">
        <v>77</v>
      </c>
      <c r="C115" s="54"/>
      <c r="D115" s="54"/>
      <c r="E115" s="54"/>
      <c r="F115" s="55">
        <v>0</v>
      </c>
      <c r="G115" s="56"/>
      <c r="H115" s="57">
        <f t="shared" si="5"/>
        <v>0</v>
      </c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</row>
    <row r="116" spans="2:19" x14ac:dyDescent="0.25">
      <c r="B116" s="54" t="s">
        <v>78</v>
      </c>
      <c r="C116" s="54"/>
      <c r="D116" s="54"/>
      <c r="E116" s="54"/>
      <c r="F116" s="55">
        <v>0</v>
      </c>
      <c r="G116" s="56"/>
      <c r="H116" s="57">
        <f t="shared" si="5"/>
        <v>0</v>
      </c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</row>
    <row r="117" spans="2:19" x14ac:dyDescent="0.25">
      <c r="B117" s="54" t="s">
        <v>79</v>
      </c>
      <c r="C117" s="54"/>
      <c r="D117" s="54"/>
      <c r="E117" s="54"/>
      <c r="F117" s="55">
        <v>1</v>
      </c>
      <c r="G117" s="56"/>
      <c r="H117" s="57">
        <f t="shared" si="5"/>
        <v>1.0752688172043012E-2</v>
      </c>
      <c r="I117" s="9"/>
      <c r="J117" s="9"/>
      <c r="K117" s="144" t="s">
        <v>197</v>
      </c>
      <c r="L117" s="144"/>
      <c r="M117" s="144"/>
      <c r="N117" s="27"/>
      <c r="O117" s="21"/>
      <c r="P117" s="21"/>
      <c r="Q117" s="9"/>
      <c r="R117" s="9"/>
      <c r="S117" s="9"/>
    </row>
    <row r="118" spans="2:19" x14ac:dyDescent="0.25">
      <c r="B118" s="54" t="s">
        <v>80</v>
      </c>
      <c r="C118" s="54"/>
      <c r="D118" s="54"/>
      <c r="E118" s="54"/>
      <c r="F118" s="55">
        <v>0</v>
      </c>
      <c r="G118" s="56"/>
      <c r="H118" s="57">
        <f t="shared" si="5"/>
        <v>0</v>
      </c>
      <c r="I118" s="9"/>
      <c r="J118" s="9"/>
      <c r="K118" s="144"/>
      <c r="L118" s="144"/>
      <c r="M118" s="144"/>
      <c r="N118" s="27"/>
      <c r="O118" s="21"/>
      <c r="P118" s="21"/>
      <c r="Q118" s="9"/>
      <c r="R118" s="9"/>
      <c r="S118" s="9"/>
    </row>
    <row r="119" spans="2:19" x14ac:dyDescent="0.25">
      <c r="B119" s="54" t="s">
        <v>81</v>
      </c>
      <c r="C119" s="54"/>
      <c r="D119" s="54"/>
      <c r="E119" s="54"/>
      <c r="F119" s="55">
        <v>0</v>
      </c>
      <c r="G119" s="56"/>
      <c r="H119" s="57">
        <f t="shared" si="5"/>
        <v>0</v>
      </c>
      <c r="I119" s="9"/>
      <c r="J119" s="9"/>
      <c r="K119" s="128" t="s">
        <v>82</v>
      </c>
      <c r="L119" s="126" t="s">
        <v>27</v>
      </c>
      <c r="M119" s="126" t="s">
        <v>12</v>
      </c>
      <c r="N119" s="58"/>
      <c r="O119" s="59"/>
      <c r="P119" s="36"/>
      <c r="Q119" s="9"/>
      <c r="R119" s="9"/>
      <c r="S119" s="9"/>
    </row>
    <row r="120" spans="2:19" x14ac:dyDescent="0.25">
      <c r="B120" s="54" t="s">
        <v>83</v>
      </c>
      <c r="C120" s="54"/>
      <c r="D120" s="54"/>
      <c r="E120" s="54"/>
      <c r="F120" s="55">
        <v>3</v>
      </c>
      <c r="G120" s="56"/>
      <c r="H120" s="57">
        <f t="shared" si="5"/>
        <v>3.2258064516129031E-2</v>
      </c>
      <c r="I120" s="9"/>
      <c r="J120" s="9"/>
      <c r="K120" s="45" t="s">
        <v>84</v>
      </c>
      <c r="L120" s="46">
        <f>+F103+F104+F105+F106</f>
        <v>52</v>
      </c>
      <c r="M120" s="60">
        <f t="shared" ref="M120:M125" si="6">L120/$L$126</f>
        <v>0.55913978494623651</v>
      </c>
      <c r="N120" s="58"/>
      <c r="O120" s="59"/>
      <c r="P120" s="36"/>
      <c r="Q120" s="9"/>
      <c r="R120" s="9"/>
      <c r="S120" s="9"/>
    </row>
    <row r="121" spans="2:19" x14ac:dyDescent="0.25">
      <c r="B121" s="61" t="s">
        <v>85</v>
      </c>
      <c r="C121" s="61"/>
      <c r="D121" s="61"/>
      <c r="E121" s="61"/>
      <c r="F121" s="62">
        <v>1</v>
      </c>
      <c r="G121" s="63"/>
      <c r="H121" s="64">
        <f t="shared" si="5"/>
        <v>1.0752688172043012E-2</v>
      </c>
      <c r="I121" s="9"/>
      <c r="J121" s="9"/>
      <c r="K121" s="49" t="s">
        <v>86</v>
      </c>
      <c r="L121" s="50">
        <f>+F107+F108+F109+F110</f>
        <v>13</v>
      </c>
      <c r="M121" s="65">
        <f t="shared" si="6"/>
        <v>0.13978494623655913</v>
      </c>
      <c r="N121" s="58"/>
      <c r="O121" s="59"/>
      <c r="P121" s="36"/>
      <c r="Q121" s="9"/>
      <c r="R121" s="9"/>
      <c r="S121" s="9"/>
    </row>
    <row r="122" spans="2:19" x14ac:dyDescent="0.25">
      <c r="B122" s="61" t="s">
        <v>87</v>
      </c>
      <c r="C122" s="61"/>
      <c r="D122" s="61"/>
      <c r="E122" s="61"/>
      <c r="F122" s="62">
        <v>4</v>
      </c>
      <c r="G122" s="63"/>
      <c r="H122" s="64">
        <f t="shared" si="5"/>
        <v>4.3010752688172046E-2</v>
      </c>
      <c r="I122" s="9"/>
      <c r="J122" s="9"/>
      <c r="K122" s="54" t="s">
        <v>88</v>
      </c>
      <c r="L122" s="55">
        <f>+SUM(F111:F120)</f>
        <v>5</v>
      </c>
      <c r="M122" s="66">
        <f t="shared" si="6"/>
        <v>5.3763440860215055E-2</v>
      </c>
      <c r="N122" s="67"/>
      <c r="O122" s="12"/>
      <c r="P122" s="12"/>
      <c r="Q122" s="9"/>
      <c r="R122" s="9"/>
      <c r="S122" s="9"/>
    </row>
    <row r="123" spans="2:19" x14ac:dyDescent="0.25">
      <c r="B123" s="61" t="s">
        <v>89</v>
      </c>
      <c r="C123" s="61"/>
      <c r="D123" s="61"/>
      <c r="E123" s="61"/>
      <c r="F123" s="62">
        <v>0</v>
      </c>
      <c r="G123" s="63"/>
      <c r="H123" s="64">
        <f t="shared" si="5"/>
        <v>0</v>
      </c>
      <c r="I123" s="9"/>
      <c r="J123" s="9"/>
      <c r="K123" s="61" t="s">
        <v>90</v>
      </c>
      <c r="L123" s="62">
        <f>+F121+F122+F123</f>
        <v>5</v>
      </c>
      <c r="M123" s="68">
        <f t="shared" si="6"/>
        <v>5.3763440860215055E-2</v>
      </c>
      <c r="N123" s="67"/>
      <c r="O123" s="12"/>
      <c r="P123" s="12"/>
      <c r="Q123" s="9"/>
      <c r="R123" s="9"/>
      <c r="S123" s="9"/>
    </row>
    <row r="124" spans="2:19" x14ac:dyDescent="0.25">
      <c r="B124" s="207" t="s">
        <v>11</v>
      </c>
      <c r="C124" s="207"/>
      <c r="D124" s="207"/>
      <c r="E124" s="207"/>
      <c r="F124" s="208">
        <v>8</v>
      </c>
      <c r="G124" s="208"/>
      <c r="H124" s="209">
        <f t="shared" si="5"/>
        <v>8.6021505376344093E-2</v>
      </c>
      <c r="I124" s="9"/>
      <c r="J124" s="9"/>
      <c r="K124" s="69" t="s">
        <v>91</v>
      </c>
      <c r="L124" s="70">
        <f>F125</f>
        <v>10</v>
      </c>
      <c r="M124" s="71">
        <f t="shared" si="6"/>
        <v>0.10752688172043011</v>
      </c>
      <c r="N124" s="72"/>
      <c r="O124" s="12"/>
      <c r="P124" s="12"/>
      <c r="Q124" s="9"/>
      <c r="R124" s="9"/>
      <c r="S124" s="9"/>
    </row>
    <row r="125" spans="2:19" ht="15.75" thickBot="1" x14ac:dyDescent="0.3">
      <c r="B125" s="69" t="s">
        <v>91</v>
      </c>
      <c r="C125" s="69"/>
      <c r="D125" s="69"/>
      <c r="E125" s="69"/>
      <c r="F125" s="73">
        <v>10</v>
      </c>
      <c r="G125" s="70"/>
      <c r="H125" s="74">
        <f t="shared" si="5"/>
        <v>0.10752688172043011</v>
      </c>
      <c r="I125" s="9"/>
      <c r="J125" s="9"/>
      <c r="K125" s="75" t="s">
        <v>11</v>
      </c>
      <c r="L125" s="59">
        <f>+F124</f>
        <v>8</v>
      </c>
      <c r="M125" s="76">
        <f t="shared" si="6"/>
        <v>8.6021505376344093E-2</v>
      </c>
      <c r="N125" s="9"/>
      <c r="O125" s="9"/>
      <c r="P125" s="9"/>
      <c r="Q125" s="9"/>
      <c r="R125" s="9"/>
      <c r="S125" s="9"/>
    </row>
    <row r="126" spans="2:19" x14ac:dyDescent="0.25">
      <c r="B126" s="134" t="s">
        <v>8</v>
      </c>
      <c r="C126" s="134"/>
      <c r="D126" s="134"/>
      <c r="E126" s="124"/>
      <c r="F126" s="124">
        <f>SUM(F103:F125)</f>
        <v>93</v>
      </c>
      <c r="G126" s="78"/>
      <c r="H126" s="125">
        <f>SUM(H103:H125)</f>
        <v>1</v>
      </c>
      <c r="I126" s="9"/>
      <c r="J126" s="9"/>
      <c r="K126" s="83" t="s">
        <v>8</v>
      </c>
      <c r="L126" s="124">
        <f>SUM(L120:L125)</f>
        <v>93</v>
      </c>
      <c r="M126" s="79">
        <f>SUM(M120:M125)</f>
        <v>0.99999999999999989</v>
      </c>
      <c r="N126" s="9"/>
      <c r="O126" s="9"/>
      <c r="P126" s="9"/>
      <c r="Q126" s="9"/>
      <c r="R126" s="9"/>
      <c r="S126" s="9"/>
    </row>
    <row r="127" spans="2:19" ht="22.5" customHeight="1" x14ac:dyDescent="0.25"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</row>
    <row r="128" spans="2:19" x14ac:dyDescent="0.25">
      <c r="B128" s="210" t="s">
        <v>198</v>
      </c>
      <c r="C128" s="210"/>
      <c r="D128" s="210"/>
      <c r="E128" s="210"/>
      <c r="F128" s="210"/>
      <c r="G128" s="210"/>
      <c r="H128" s="210"/>
      <c r="I128" s="211"/>
      <c r="J128" s="211"/>
      <c r="K128" s="212" t="s">
        <v>199</v>
      </c>
      <c r="L128" s="212"/>
      <c r="M128" s="212"/>
      <c r="N128" s="212"/>
      <c r="O128" s="212"/>
      <c r="P128" s="213"/>
      <c r="Q128" s="213"/>
      <c r="R128" s="9"/>
      <c r="S128" s="9"/>
    </row>
    <row r="129" spans="2:19" x14ac:dyDescent="0.25">
      <c r="B129" s="210"/>
      <c r="C129" s="210"/>
      <c r="D129" s="210"/>
      <c r="E129" s="210"/>
      <c r="F129" s="210"/>
      <c r="G129" s="210"/>
      <c r="H129" s="210"/>
      <c r="I129" s="211"/>
      <c r="J129" s="211"/>
      <c r="K129" s="212"/>
      <c r="L129" s="212"/>
      <c r="M129" s="212"/>
      <c r="N129" s="212"/>
      <c r="O129" s="212"/>
      <c r="P129" s="213"/>
      <c r="Q129" s="213"/>
      <c r="R129" s="9"/>
      <c r="S129" s="9"/>
    </row>
    <row r="130" spans="2:19" ht="15.75" thickBot="1" x14ac:dyDescent="0.3">
      <c r="B130" s="142" t="s">
        <v>200</v>
      </c>
      <c r="C130" s="179" t="s">
        <v>26</v>
      </c>
      <c r="D130" s="179"/>
      <c r="E130" s="185"/>
      <c r="F130" s="179">
        <v>2017</v>
      </c>
      <c r="G130" s="179"/>
      <c r="H130" s="179"/>
      <c r="I130" s="9"/>
      <c r="J130" s="9"/>
      <c r="K130" s="142" t="s">
        <v>201</v>
      </c>
      <c r="L130" s="142"/>
      <c r="M130" s="131" t="s">
        <v>27</v>
      </c>
      <c r="N130" s="131"/>
      <c r="O130" s="131" t="s">
        <v>12</v>
      </c>
      <c r="P130" s="214"/>
      <c r="Q130" s="214"/>
      <c r="R130" s="9"/>
      <c r="S130" s="9"/>
    </row>
    <row r="131" spans="2:19" x14ac:dyDescent="0.25">
      <c r="B131" s="142"/>
      <c r="C131" s="128" t="s">
        <v>27</v>
      </c>
      <c r="D131" s="128" t="s">
        <v>12</v>
      </c>
      <c r="E131" s="128"/>
      <c r="F131" s="128" t="s">
        <v>27</v>
      </c>
      <c r="G131" s="142" t="s">
        <v>12</v>
      </c>
      <c r="H131" s="142"/>
      <c r="I131" s="9"/>
      <c r="J131" s="9"/>
      <c r="K131" s="75" t="s">
        <v>63</v>
      </c>
      <c r="L131" s="215"/>
      <c r="M131" s="216">
        <v>72</v>
      </c>
      <c r="N131" s="80"/>
      <c r="O131" s="81">
        <f t="shared" ref="O131:O136" si="7">M131/$M$137</f>
        <v>0.77419354838709675</v>
      </c>
      <c r="P131" s="214"/>
      <c r="Q131" s="214"/>
      <c r="R131" s="9"/>
      <c r="S131" s="9"/>
    </row>
    <row r="132" spans="2:19" x14ac:dyDescent="0.25">
      <c r="B132" s="75" t="s">
        <v>202</v>
      </c>
      <c r="C132" s="82">
        <f>L120+L121</f>
        <v>65</v>
      </c>
      <c r="D132" s="58">
        <f>C132/$L$126</f>
        <v>0.69892473118279574</v>
      </c>
      <c r="E132" s="58"/>
      <c r="F132" s="82">
        <v>99</v>
      </c>
      <c r="G132" s="135">
        <f>F132/$F$135</f>
        <v>0.81818181818181823</v>
      </c>
      <c r="H132" s="135"/>
      <c r="I132" s="9"/>
      <c r="J132" s="9"/>
      <c r="K132" s="75" t="s">
        <v>203</v>
      </c>
      <c r="L132" s="82"/>
      <c r="M132" s="217">
        <v>7</v>
      </c>
      <c r="N132" s="58"/>
      <c r="O132" s="81">
        <f t="shared" si="7"/>
        <v>7.5268817204301078E-2</v>
      </c>
      <c r="P132" s="218"/>
      <c r="Q132" s="218"/>
      <c r="R132" s="9"/>
      <c r="S132" s="9"/>
    </row>
    <row r="133" spans="2:19" x14ac:dyDescent="0.25">
      <c r="B133" s="75" t="s">
        <v>204</v>
      </c>
      <c r="C133" s="82">
        <f>L123+L124+L125</f>
        <v>23</v>
      </c>
      <c r="D133" s="58">
        <f>C133/$L$126</f>
        <v>0.24731182795698925</v>
      </c>
      <c r="E133" s="58"/>
      <c r="F133" s="82">
        <v>15</v>
      </c>
      <c r="G133" s="135">
        <f>F133/$F$135</f>
        <v>0.12396694214876033</v>
      </c>
      <c r="H133" s="135"/>
      <c r="I133" s="9"/>
      <c r="J133" s="9"/>
      <c r="K133" s="75" t="s">
        <v>205</v>
      </c>
      <c r="L133" s="82"/>
      <c r="M133" s="217">
        <v>4</v>
      </c>
      <c r="N133" s="58"/>
      <c r="O133" s="81">
        <f t="shared" si="7"/>
        <v>4.3010752688172046E-2</v>
      </c>
      <c r="P133" s="218"/>
      <c r="Q133" s="218"/>
      <c r="R133" s="9"/>
      <c r="S133" s="9"/>
    </row>
    <row r="134" spans="2:19" ht="15.75" thickBot="1" x14ac:dyDescent="0.3">
      <c r="B134" s="75" t="s">
        <v>88</v>
      </c>
      <c r="C134" s="82">
        <f>L122</f>
        <v>5</v>
      </c>
      <c r="D134" s="58">
        <f>C134/$L$126</f>
        <v>5.3763440860215055E-2</v>
      </c>
      <c r="E134" s="58"/>
      <c r="F134" s="82">
        <v>7</v>
      </c>
      <c r="G134" s="135">
        <f>F134/$F$135</f>
        <v>5.7851239669421489E-2</v>
      </c>
      <c r="H134" s="135"/>
      <c r="I134" s="9"/>
      <c r="J134" s="9"/>
      <c r="K134" s="75" t="s">
        <v>206</v>
      </c>
      <c r="L134" s="82"/>
      <c r="M134" s="217">
        <v>1</v>
      </c>
      <c r="N134" s="58"/>
      <c r="O134" s="81">
        <f t="shared" si="7"/>
        <v>1.0752688172043012E-2</v>
      </c>
      <c r="P134" s="218"/>
      <c r="Q134" s="218"/>
      <c r="R134" s="9"/>
      <c r="S134" s="9"/>
    </row>
    <row r="135" spans="2:19" x14ac:dyDescent="0.25">
      <c r="B135" s="83" t="s">
        <v>8</v>
      </c>
      <c r="C135" s="124">
        <f>SUM(C132:C134)</f>
        <v>93</v>
      </c>
      <c r="D135" s="79">
        <f>SUM(D132:D134)</f>
        <v>1</v>
      </c>
      <c r="E135" s="79"/>
      <c r="F135" s="124">
        <f>SUM(F132:F134)</f>
        <v>121</v>
      </c>
      <c r="G135" s="124"/>
      <c r="H135" s="125">
        <f>SUM(G132:H134)</f>
        <v>1</v>
      </c>
      <c r="I135" s="9"/>
      <c r="J135" s="9"/>
      <c r="K135" s="75" t="s">
        <v>207</v>
      </c>
      <c r="L135" s="82"/>
      <c r="M135" s="217">
        <v>2</v>
      </c>
      <c r="N135" s="58"/>
      <c r="O135" s="81">
        <f t="shared" si="7"/>
        <v>2.1505376344086023E-2</v>
      </c>
      <c r="P135" s="218"/>
      <c r="Q135" s="218"/>
      <c r="R135" s="9"/>
      <c r="S135" s="9"/>
    </row>
    <row r="136" spans="2:19" ht="15.75" thickBot="1" x14ac:dyDescent="0.3">
      <c r="B136" s="200" t="s">
        <v>24</v>
      </c>
      <c r="I136" s="9"/>
      <c r="J136" s="9"/>
      <c r="K136" s="75" t="s">
        <v>184</v>
      </c>
      <c r="L136" s="59"/>
      <c r="M136" s="219">
        <v>7</v>
      </c>
      <c r="N136" s="76"/>
      <c r="O136" s="81">
        <f t="shared" si="7"/>
        <v>7.5268817204301078E-2</v>
      </c>
      <c r="P136" s="218"/>
      <c r="Q136" s="218"/>
      <c r="R136" s="9"/>
      <c r="S136" s="9"/>
    </row>
    <row r="137" spans="2:19" x14ac:dyDescent="0.25">
      <c r="C137" s="9"/>
      <c r="D137" s="9"/>
      <c r="E137" s="9"/>
      <c r="F137" s="10"/>
      <c r="G137" s="10"/>
      <c r="H137" s="10"/>
      <c r="I137" s="9"/>
      <c r="J137" s="9"/>
      <c r="K137" s="220" t="s">
        <v>8</v>
      </c>
      <c r="L137" s="220"/>
      <c r="M137" s="221">
        <f>SUM(M131:M136)</f>
        <v>93</v>
      </c>
      <c r="N137" s="79"/>
      <c r="O137" s="125">
        <f>SUM(O131:O136)</f>
        <v>1</v>
      </c>
      <c r="P137" s="84"/>
      <c r="Q137" s="84"/>
      <c r="R137" s="9"/>
      <c r="S137" s="9"/>
    </row>
    <row r="138" spans="2:19" x14ac:dyDescent="0.25">
      <c r="B138" s="9"/>
      <c r="C138" s="9"/>
      <c r="D138" s="9"/>
      <c r="E138" s="9"/>
      <c r="F138" s="10"/>
      <c r="G138" s="10"/>
      <c r="H138" s="10"/>
      <c r="I138" s="9"/>
      <c r="J138" s="9"/>
      <c r="K138" s="40"/>
      <c r="L138" s="9"/>
      <c r="M138" s="9"/>
      <c r="N138" s="9"/>
      <c r="O138" s="10"/>
      <c r="P138" s="10"/>
      <c r="Q138" s="10"/>
      <c r="R138" s="9"/>
      <c r="S138" s="9"/>
    </row>
    <row r="139" spans="2:19" x14ac:dyDescent="0.25">
      <c r="B139" s="1" t="s">
        <v>208</v>
      </c>
      <c r="C139" s="30"/>
      <c r="D139" s="30"/>
      <c r="E139" s="30"/>
      <c r="F139" s="31"/>
      <c r="G139" s="31"/>
      <c r="H139" s="31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</row>
    <row r="140" spans="2:19" x14ac:dyDescent="0.25">
      <c r="B140" s="140" t="s">
        <v>209</v>
      </c>
      <c r="C140" s="140"/>
      <c r="D140" s="140"/>
      <c r="E140" s="27"/>
      <c r="F140" s="27"/>
      <c r="G140" s="10"/>
      <c r="H140" s="10"/>
      <c r="I140" s="9"/>
      <c r="J140" s="9"/>
      <c r="K140" s="140" t="s">
        <v>210</v>
      </c>
      <c r="L140" s="140"/>
      <c r="M140" s="140"/>
      <c r="N140" s="27"/>
      <c r="O140" s="27"/>
      <c r="P140" s="9"/>
      <c r="Q140" s="9"/>
      <c r="R140" s="9"/>
      <c r="S140" s="9"/>
    </row>
    <row r="141" spans="2:19" x14ac:dyDescent="0.25">
      <c r="B141" s="140"/>
      <c r="C141" s="140"/>
      <c r="D141" s="140"/>
      <c r="E141" s="27"/>
      <c r="F141" s="27"/>
      <c r="G141" s="10"/>
      <c r="H141" s="10"/>
      <c r="I141" s="9"/>
      <c r="J141" s="9"/>
      <c r="K141" s="140"/>
      <c r="L141" s="140"/>
      <c r="M141" s="140"/>
      <c r="N141" s="27"/>
      <c r="O141" s="27"/>
      <c r="P141" s="9"/>
      <c r="Q141" s="9"/>
      <c r="R141" s="9"/>
      <c r="S141" s="9"/>
    </row>
    <row r="142" spans="2:19" x14ac:dyDescent="0.25">
      <c r="B142" s="85" t="s">
        <v>13</v>
      </c>
      <c r="C142" s="126" t="s">
        <v>27</v>
      </c>
      <c r="D142" s="126" t="s">
        <v>12</v>
      </c>
      <c r="E142" s="9"/>
      <c r="F142" s="10"/>
      <c r="G142" s="10"/>
      <c r="H142" s="10"/>
      <c r="I142" s="9"/>
      <c r="J142" s="9"/>
      <c r="K142" s="85" t="s">
        <v>211</v>
      </c>
      <c r="L142" s="126" t="s">
        <v>27</v>
      </c>
      <c r="M142" s="126" t="s">
        <v>12</v>
      </c>
      <c r="N142" s="9"/>
      <c r="O142" s="10"/>
      <c r="P142" s="9"/>
      <c r="Q142" s="9"/>
      <c r="R142" s="9"/>
      <c r="S142" s="9"/>
    </row>
    <row r="143" spans="2:19" x14ac:dyDescent="0.25">
      <c r="B143" s="202" t="s">
        <v>92</v>
      </c>
      <c r="C143" s="170">
        <v>2</v>
      </c>
      <c r="D143" s="222">
        <f>C143/$C$148</f>
        <v>2.1505376344086023E-2</v>
      </c>
      <c r="E143" s="9"/>
      <c r="F143" s="10"/>
      <c r="G143" s="10"/>
      <c r="H143" s="10"/>
      <c r="I143" s="9"/>
      <c r="J143" s="9"/>
      <c r="K143" s="202" t="s">
        <v>9</v>
      </c>
      <c r="L143" s="170">
        <v>14</v>
      </c>
      <c r="M143" s="222">
        <f>L143/$C$97</f>
        <v>0.15053763440860216</v>
      </c>
      <c r="N143" s="9"/>
      <c r="O143" s="10"/>
      <c r="P143" s="9"/>
      <c r="Q143" s="9"/>
      <c r="R143" s="9"/>
      <c r="S143" s="9"/>
    </row>
    <row r="144" spans="2:19" x14ac:dyDescent="0.25">
      <c r="B144" s="202" t="s">
        <v>93</v>
      </c>
      <c r="C144" s="170">
        <v>32</v>
      </c>
      <c r="D144" s="222">
        <f>C144/$C$148</f>
        <v>0.34408602150537637</v>
      </c>
      <c r="E144" s="9"/>
      <c r="F144" s="10"/>
      <c r="G144" s="10"/>
      <c r="H144" s="10"/>
      <c r="I144" s="9"/>
      <c r="J144" s="9"/>
      <c r="K144" s="202" t="s">
        <v>10</v>
      </c>
      <c r="L144" s="170">
        <v>37</v>
      </c>
      <c r="M144" s="222">
        <f>L144/$C$97</f>
        <v>0.39784946236559138</v>
      </c>
      <c r="N144" s="9"/>
      <c r="O144" s="10"/>
      <c r="P144" s="9"/>
      <c r="Q144" s="9"/>
      <c r="R144" s="9"/>
      <c r="S144" s="9"/>
    </row>
    <row r="145" spans="2:19" ht="15.75" thickBot="1" x14ac:dyDescent="0.3">
      <c r="B145" s="202" t="s">
        <v>94</v>
      </c>
      <c r="C145" s="170">
        <v>43</v>
      </c>
      <c r="D145" s="222">
        <f>C145/$C$148</f>
        <v>0.46236559139784944</v>
      </c>
      <c r="E145" s="9"/>
      <c r="F145" s="10"/>
      <c r="G145" s="10"/>
      <c r="H145" s="223" t="s">
        <v>95</v>
      </c>
      <c r="I145" s="9"/>
      <c r="J145" s="9"/>
      <c r="K145" s="202" t="s">
        <v>191</v>
      </c>
      <c r="L145" s="170">
        <v>42</v>
      </c>
      <c r="M145" s="222">
        <f>L145/$C$97</f>
        <v>0.45161290322580644</v>
      </c>
      <c r="N145" s="9"/>
      <c r="O145" s="10"/>
      <c r="P145" s="9"/>
      <c r="Q145" s="9"/>
      <c r="R145" s="9"/>
      <c r="S145" s="9"/>
    </row>
    <row r="146" spans="2:19" x14ac:dyDescent="0.25">
      <c r="B146" s="202" t="s">
        <v>60</v>
      </c>
      <c r="C146" s="170">
        <v>1</v>
      </c>
      <c r="D146" s="222">
        <f>C146/$C$148</f>
        <v>1.0752688172043012E-2</v>
      </c>
      <c r="E146" s="9"/>
      <c r="F146" s="10"/>
      <c r="G146" s="10"/>
      <c r="H146" s="224">
        <f>D144+D145</f>
        <v>0.80645161290322576</v>
      </c>
      <c r="I146" s="9"/>
      <c r="J146" s="9"/>
      <c r="K146" s="124" t="s">
        <v>8</v>
      </c>
      <c r="L146" s="124">
        <f>SUM(L143:L145)</f>
        <v>93</v>
      </c>
      <c r="M146" s="125">
        <f>SUM(M143:M145)</f>
        <v>1</v>
      </c>
      <c r="N146" s="9"/>
      <c r="O146" s="10"/>
      <c r="P146" s="9"/>
      <c r="Q146" s="9"/>
      <c r="R146" s="9"/>
      <c r="S146" s="9"/>
    </row>
    <row r="147" spans="2:19" ht="15.75" thickBot="1" x14ac:dyDescent="0.3">
      <c r="B147" s="202" t="s">
        <v>191</v>
      </c>
      <c r="C147" s="170">
        <v>15</v>
      </c>
      <c r="D147" s="222">
        <f>C147/$C$148</f>
        <v>0.16129032258064516</v>
      </c>
      <c r="E147" s="9"/>
      <c r="F147" s="10"/>
      <c r="G147" s="10"/>
      <c r="H147" s="10"/>
      <c r="I147" s="9"/>
      <c r="J147" s="9"/>
      <c r="K147" s="86"/>
      <c r="L147" s="10"/>
      <c r="M147" s="35"/>
      <c r="N147" s="9"/>
      <c r="O147" s="10"/>
      <c r="P147" s="9"/>
      <c r="Q147" s="9"/>
      <c r="R147" s="9"/>
      <c r="S147" s="9"/>
    </row>
    <row r="148" spans="2:19" x14ac:dyDescent="0.25">
      <c r="B148" s="124" t="s">
        <v>8</v>
      </c>
      <c r="C148" s="124">
        <f>SUM(C143:C147)</f>
        <v>93</v>
      </c>
      <c r="D148" s="125">
        <f>SUM(D143:D147)</f>
        <v>0.99999999999999989</v>
      </c>
      <c r="E148" s="9"/>
      <c r="F148" s="10"/>
      <c r="G148" s="10"/>
      <c r="H148" s="10"/>
      <c r="I148" s="9"/>
      <c r="J148" s="9"/>
      <c r="N148" s="9"/>
      <c r="O148" s="10"/>
      <c r="P148" s="9"/>
      <c r="Q148" s="9"/>
      <c r="R148" s="9"/>
      <c r="S148" s="9"/>
    </row>
    <row r="149" spans="2:19" x14ac:dyDescent="0.25">
      <c r="C149" s="21"/>
      <c r="D149" s="21"/>
      <c r="K149" s="144" t="s">
        <v>212</v>
      </c>
      <c r="L149" s="144"/>
      <c r="M149" s="144"/>
      <c r="N149" s="144"/>
      <c r="O149" s="144"/>
    </row>
    <row r="150" spans="2:19" x14ac:dyDescent="0.25">
      <c r="K150" s="138" t="s">
        <v>96</v>
      </c>
      <c r="L150" s="138"/>
      <c r="M150" s="126" t="s">
        <v>27</v>
      </c>
      <c r="N150" s="126"/>
      <c r="O150" s="126" t="s">
        <v>12</v>
      </c>
    </row>
    <row r="151" spans="2:19" x14ac:dyDescent="0.25">
      <c r="B151" s="144" t="s">
        <v>213</v>
      </c>
      <c r="C151" s="144"/>
      <c r="D151" s="144"/>
      <c r="E151" s="144"/>
      <c r="F151" s="144"/>
      <c r="K151" s="225" t="s">
        <v>97</v>
      </c>
      <c r="L151" s="225"/>
      <c r="M151" s="170">
        <v>43</v>
      </c>
      <c r="N151" s="222"/>
      <c r="O151" s="222">
        <f t="shared" ref="O151:O157" si="8">M151/$M$158</f>
        <v>0.46236559139784944</v>
      </c>
    </row>
    <row r="152" spans="2:19" x14ac:dyDescent="0.25">
      <c r="B152" s="138" t="s">
        <v>214</v>
      </c>
      <c r="C152" s="138"/>
      <c r="D152" s="126" t="s">
        <v>27</v>
      </c>
      <c r="E152" s="138" t="s">
        <v>12</v>
      </c>
      <c r="F152" s="138"/>
      <c r="K152" s="225" t="s">
        <v>215</v>
      </c>
      <c r="L152" s="225"/>
      <c r="M152" s="170">
        <v>8</v>
      </c>
      <c r="N152" s="222"/>
      <c r="O152" s="222">
        <f t="shared" si="8"/>
        <v>8.6021505376344093E-2</v>
      </c>
    </row>
    <row r="153" spans="2:19" x14ac:dyDescent="0.25">
      <c r="B153" s="225" t="s">
        <v>216</v>
      </c>
      <c r="C153" s="225"/>
      <c r="D153" s="226">
        <v>83</v>
      </c>
      <c r="E153" s="227">
        <f>D153/$D$155</f>
        <v>0.89247311827956988</v>
      </c>
      <c r="F153" s="227"/>
      <c r="K153" s="225" t="s">
        <v>217</v>
      </c>
      <c r="L153" s="225"/>
      <c r="M153" s="170">
        <v>3</v>
      </c>
      <c r="N153" s="222"/>
      <c r="O153" s="222">
        <f>M153/$M$158</f>
        <v>3.2258064516129031E-2</v>
      </c>
    </row>
    <row r="154" spans="2:19" ht="15.75" thickBot="1" x14ac:dyDescent="0.3">
      <c r="B154" s="225" t="s">
        <v>218</v>
      </c>
      <c r="C154" s="225"/>
      <c r="D154" s="226">
        <v>10</v>
      </c>
      <c r="E154" s="227">
        <f>D154/$D$155</f>
        <v>0.10752688172043011</v>
      </c>
      <c r="F154" s="227"/>
      <c r="K154" s="225" t="s">
        <v>219</v>
      </c>
      <c r="L154" s="225"/>
      <c r="M154" s="170">
        <v>15</v>
      </c>
      <c r="N154" s="222"/>
      <c r="O154" s="222">
        <f t="shared" si="8"/>
        <v>0.16129032258064516</v>
      </c>
    </row>
    <row r="155" spans="2:19" x14ac:dyDescent="0.25">
      <c r="B155" s="134" t="s">
        <v>8</v>
      </c>
      <c r="C155" s="134"/>
      <c r="D155" s="87">
        <f>SUM(D153:D154)</f>
        <v>93</v>
      </c>
      <c r="E155" s="136">
        <f>SUM(E153:F154)</f>
        <v>1</v>
      </c>
      <c r="F155" s="136"/>
      <c r="K155" s="225" t="s">
        <v>220</v>
      </c>
      <c r="L155" s="225"/>
      <c r="M155" s="170">
        <v>6</v>
      </c>
      <c r="N155" s="222"/>
      <c r="O155" s="222">
        <f t="shared" si="8"/>
        <v>6.4516129032258063E-2</v>
      </c>
    </row>
    <row r="156" spans="2:19" x14ac:dyDescent="0.25">
      <c r="K156" s="225" t="s">
        <v>221</v>
      </c>
      <c r="L156" s="225"/>
      <c r="M156" s="170">
        <v>2</v>
      </c>
      <c r="N156" s="222"/>
      <c r="O156" s="222">
        <f t="shared" si="8"/>
        <v>2.1505376344086023E-2</v>
      </c>
    </row>
    <row r="157" spans="2:19" ht="15.75" thickBot="1" x14ac:dyDescent="0.3">
      <c r="K157" s="225" t="s">
        <v>184</v>
      </c>
      <c r="L157" s="225"/>
      <c r="M157" s="170">
        <v>16</v>
      </c>
      <c r="N157" s="222"/>
      <c r="O157" s="222">
        <f t="shared" si="8"/>
        <v>0.17204301075268819</v>
      </c>
    </row>
    <row r="158" spans="2:19" x14ac:dyDescent="0.25">
      <c r="K158" s="134" t="s">
        <v>8</v>
      </c>
      <c r="L158" s="134"/>
      <c r="M158" s="87">
        <f>SUM(M151:M157)</f>
        <v>93</v>
      </c>
      <c r="N158" s="125"/>
      <c r="O158" s="125">
        <f>SUM(O151:O157)</f>
        <v>1</v>
      </c>
    </row>
    <row r="159" spans="2:19" x14ac:dyDescent="0.25">
      <c r="B159" s="137" t="s">
        <v>222</v>
      </c>
      <c r="C159" s="137"/>
      <c r="D159" s="137"/>
      <c r="E159" s="137"/>
      <c r="F159" s="137"/>
      <c r="G159" s="137"/>
      <c r="H159" s="137"/>
      <c r="I159" s="137"/>
    </row>
    <row r="160" spans="2:19" x14ac:dyDescent="0.25">
      <c r="B160" s="228" t="s">
        <v>223</v>
      </c>
      <c r="C160" s="228"/>
      <c r="D160" s="228"/>
      <c r="E160" s="228"/>
      <c r="F160" s="228"/>
      <c r="G160" s="228"/>
      <c r="H160" s="228"/>
    </row>
    <row r="161" spans="2:11" ht="54.75" customHeight="1" x14ac:dyDescent="0.25"/>
    <row r="162" spans="2:11" x14ac:dyDescent="0.25">
      <c r="B162" s="229" t="s">
        <v>224</v>
      </c>
      <c r="K162" s="229"/>
    </row>
    <row r="163" spans="2:11" x14ac:dyDescent="0.25">
      <c r="B163" s="229" t="s">
        <v>225</v>
      </c>
      <c r="K163" s="229"/>
    </row>
  </sheetData>
  <mergeCells count="87">
    <mergeCell ref="B159:I159"/>
    <mergeCell ref="B160:H160"/>
    <mergeCell ref="B155:C155"/>
    <mergeCell ref="E155:F155"/>
    <mergeCell ref="K155:L155"/>
    <mergeCell ref="K156:L156"/>
    <mergeCell ref="K157:L157"/>
    <mergeCell ref="K158:L158"/>
    <mergeCell ref="B153:C153"/>
    <mergeCell ref="E153:F153"/>
    <mergeCell ref="K153:L153"/>
    <mergeCell ref="B154:C154"/>
    <mergeCell ref="E154:F154"/>
    <mergeCell ref="K154:L154"/>
    <mergeCell ref="K150:L150"/>
    <mergeCell ref="B151:F151"/>
    <mergeCell ref="K151:L151"/>
    <mergeCell ref="B152:C152"/>
    <mergeCell ref="E152:F152"/>
    <mergeCell ref="K152:L152"/>
    <mergeCell ref="G133:H133"/>
    <mergeCell ref="G134:H134"/>
    <mergeCell ref="K137:L137"/>
    <mergeCell ref="B140:D141"/>
    <mergeCell ref="K140:M141"/>
    <mergeCell ref="K149:O149"/>
    <mergeCell ref="B130:B131"/>
    <mergeCell ref="C130:D130"/>
    <mergeCell ref="F130:H130"/>
    <mergeCell ref="K130:L130"/>
    <mergeCell ref="G131:H131"/>
    <mergeCell ref="G132:H132"/>
    <mergeCell ref="B102:D102"/>
    <mergeCell ref="G102:H102"/>
    <mergeCell ref="I102:K102"/>
    <mergeCell ref="K117:M118"/>
    <mergeCell ref="B126:D126"/>
    <mergeCell ref="B128:H129"/>
    <mergeCell ref="K128:O129"/>
    <mergeCell ref="O99:P99"/>
    <mergeCell ref="Q99:R99"/>
    <mergeCell ref="O100:P100"/>
    <mergeCell ref="Q100:R100"/>
    <mergeCell ref="B101:H101"/>
    <mergeCell ref="O101:P101"/>
    <mergeCell ref="Q101:R101"/>
    <mergeCell ref="O96:P96"/>
    <mergeCell ref="Q96:R96"/>
    <mergeCell ref="O97:P97"/>
    <mergeCell ref="Q97:R97"/>
    <mergeCell ref="O98:P98"/>
    <mergeCell ref="Q98:R98"/>
    <mergeCell ref="O91:P91"/>
    <mergeCell ref="Q91:R91"/>
    <mergeCell ref="O92:P92"/>
    <mergeCell ref="Q92:R92"/>
    <mergeCell ref="O93:P93"/>
    <mergeCell ref="Q93:R93"/>
    <mergeCell ref="B87:D88"/>
    <mergeCell ref="M87:R88"/>
    <mergeCell ref="O89:P89"/>
    <mergeCell ref="Q89:R89"/>
    <mergeCell ref="O90:P90"/>
    <mergeCell ref="Q90:R90"/>
    <mergeCell ref="K56:O56"/>
    <mergeCell ref="K57:L58"/>
    <mergeCell ref="M57:O57"/>
    <mergeCell ref="K70:O70"/>
    <mergeCell ref="K71:L72"/>
    <mergeCell ref="M71:O71"/>
    <mergeCell ref="M72:N72"/>
    <mergeCell ref="K46:Q46"/>
    <mergeCell ref="K47:K48"/>
    <mergeCell ref="L47:M47"/>
    <mergeCell ref="O47:Q47"/>
    <mergeCell ref="B52:H53"/>
    <mergeCell ref="B54:C55"/>
    <mergeCell ref="D54:D55"/>
    <mergeCell ref="F54:F55"/>
    <mergeCell ref="H54:H55"/>
    <mergeCell ref="B5:S6"/>
    <mergeCell ref="B8:S8"/>
    <mergeCell ref="B10:S11"/>
    <mergeCell ref="I15:M16"/>
    <mergeCell ref="I28:K29"/>
    <mergeCell ref="B41:G43"/>
    <mergeCell ref="I42:K43"/>
  </mergeCells>
  <printOptions horizontalCentered="1"/>
  <pageMargins left="0.19685039370078741" right="0.19685039370078741" top="0.39370078740157483" bottom="0.39370078740157483" header="0.31496062992125984" footer="0.31496062992125984"/>
  <pageSetup paperSize="9" scale="64" orientation="portrait" r:id="rId1"/>
  <rowBreaks count="1" manualBreakCount="1">
    <brk id="84" max="19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B1:T141"/>
  <sheetViews>
    <sheetView showGridLines="0" view="pageBreakPreview" zoomScale="96" zoomScaleNormal="100" zoomScaleSheetLayoutView="96" workbookViewId="0">
      <selection activeCell="I1" sqref="I1"/>
    </sheetView>
  </sheetViews>
  <sheetFormatPr baseColWidth="10" defaultRowHeight="15" x14ac:dyDescent="0.25"/>
  <cols>
    <col min="1" max="1" width="0.5703125" customWidth="1"/>
    <col min="2" max="2" width="14.140625" customWidth="1"/>
    <col min="3" max="3" width="11.7109375" customWidth="1"/>
    <col min="5" max="5" width="1.140625" customWidth="1"/>
    <col min="6" max="6" width="9.5703125" style="5" customWidth="1"/>
    <col min="7" max="7" width="1.7109375" style="5" customWidth="1"/>
    <col min="8" max="8" width="7.140625" style="5" customWidth="1"/>
    <col min="9" max="9" width="9.5703125" customWidth="1"/>
    <col min="10" max="10" width="2.85546875" customWidth="1"/>
    <col min="11" max="11" width="15.42578125" customWidth="1"/>
    <col min="12" max="12" width="11.7109375" customWidth="1"/>
    <col min="13" max="13" width="15.42578125" customWidth="1"/>
    <col min="14" max="14" width="1.140625" customWidth="1"/>
    <col min="15" max="15" width="10.42578125" customWidth="1"/>
    <col min="16" max="16" width="1.5703125" customWidth="1"/>
    <col min="17" max="17" width="7.7109375" customWidth="1"/>
    <col min="18" max="18" width="7" customWidth="1"/>
    <col min="19" max="19" width="2.85546875" customWidth="1"/>
    <col min="20" max="20" width="0.5703125" customWidth="1"/>
  </cols>
  <sheetData>
    <row r="1" spans="2:20" ht="12.75" customHeight="1" x14ac:dyDescent="0.25"/>
    <row r="3" spans="2:20" ht="13.5" customHeight="1" x14ac:dyDescent="0.25"/>
    <row r="4" spans="2:20" ht="5.25" customHeight="1" x14ac:dyDescent="0.25"/>
    <row r="5" spans="2:20" ht="21" customHeight="1" x14ac:dyDescent="0.25">
      <c r="B5" s="155" t="s">
        <v>103</v>
      </c>
      <c r="C5" s="155"/>
      <c r="D5" s="155"/>
      <c r="E5" s="155"/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</row>
    <row r="6" spans="2:20" ht="21" customHeight="1" x14ac:dyDescent="0.25">
      <c r="B6" s="155"/>
      <c r="C6" s="155"/>
      <c r="D6" s="155"/>
      <c r="E6" s="155"/>
      <c r="F6" s="155"/>
      <c r="G6" s="155"/>
      <c r="H6" s="155"/>
      <c r="I6" s="155"/>
      <c r="J6" s="155"/>
      <c r="K6" s="155"/>
      <c r="L6" s="155"/>
      <c r="M6" s="155"/>
      <c r="N6" s="155"/>
      <c r="O6" s="155"/>
      <c r="P6" s="155"/>
      <c r="Q6" s="155"/>
      <c r="R6" s="155"/>
      <c r="S6" s="155"/>
    </row>
    <row r="7" spans="2:20" ht="6" customHeight="1" x14ac:dyDescent="0.25"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</row>
    <row r="8" spans="2:20" ht="16.5" customHeight="1" x14ac:dyDescent="0.3">
      <c r="B8" s="156" t="s">
        <v>104</v>
      </c>
      <c r="C8" s="156"/>
      <c r="D8" s="156"/>
      <c r="E8" s="156"/>
      <c r="F8" s="156"/>
      <c r="G8" s="156"/>
      <c r="H8" s="156"/>
      <c r="I8" s="156"/>
      <c r="J8" s="156"/>
      <c r="K8" s="156"/>
      <c r="L8" s="156"/>
      <c r="M8" s="156"/>
      <c r="N8" s="156"/>
      <c r="O8" s="156"/>
      <c r="P8" s="156"/>
      <c r="Q8" s="156"/>
      <c r="R8" s="156"/>
      <c r="S8" s="156"/>
    </row>
    <row r="9" spans="2:20" ht="6.75" customHeight="1" x14ac:dyDescent="0.25"/>
    <row r="10" spans="2:20" x14ac:dyDescent="0.25">
      <c r="B10" s="157" t="s">
        <v>105</v>
      </c>
      <c r="C10" s="157"/>
      <c r="D10" s="157"/>
      <c r="E10" s="157"/>
      <c r="F10" s="157"/>
      <c r="G10" s="157"/>
      <c r="H10" s="157"/>
      <c r="I10" s="157"/>
      <c r="J10" s="157"/>
      <c r="K10" s="157"/>
      <c r="L10" s="157"/>
      <c r="M10" s="157"/>
      <c r="N10" s="157"/>
      <c r="O10" s="157"/>
      <c r="P10" s="157"/>
      <c r="Q10" s="157"/>
      <c r="R10" s="157"/>
      <c r="S10" s="157"/>
    </row>
    <row r="11" spans="2:20" ht="30.75" customHeight="1" x14ac:dyDescent="0.25">
      <c r="B11" s="157"/>
      <c r="C11" s="157"/>
      <c r="D11" s="157"/>
      <c r="E11" s="157"/>
      <c r="F11" s="157"/>
      <c r="G11" s="157"/>
      <c r="H11" s="157"/>
      <c r="I11" s="157"/>
      <c r="J11" s="157"/>
      <c r="K11" s="157"/>
      <c r="L11" s="157"/>
      <c r="M11" s="157"/>
      <c r="N11" s="157"/>
      <c r="O11" s="157"/>
      <c r="P11" s="157"/>
      <c r="Q11" s="157"/>
      <c r="R11" s="157"/>
      <c r="S11" s="157"/>
    </row>
    <row r="12" spans="2:20" ht="8.25" customHeight="1" x14ac:dyDescent="0.25"/>
    <row r="13" spans="2:20" s="7" customFormat="1" ht="17.25" customHeight="1" x14ac:dyDescent="0.25">
      <c r="B13" s="1" t="s">
        <v>106</v>
      </c>
      <c r="C13" s="2"/>
      <c r="D13" s="2"/>
      <c r="E13" s="2"/>
      <c r="F13" s="3"/>
      <c r="G13" s="3"/>
      <c r="H13" s="3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</row>
    <row r="14" spans="2:20" ht="3" customHeight="1" x14ac:dyDescent="0.25"/>
    <row r="15" spans="2:20" ht="15" customHeight="1" x14ac:dyDescent="0.25">
      <c r="B15" s="8" t="s">
        <v>107</v>
      </c>
      <c r="C15" s="9"/>
      <c r="D15" s="9"/>
      <c r="E15" s="9"/>
      <c r="F15" s="10"/>
      <c r="G15" s="10"/>
      <c r="H15" s="10"/>
      <c r="I15" s="140" t="s">
        <v>108</v>
      </c>
      <c r="J15" s="140"/>
      <c r="K15" s="140"/>
      <c r="L15" s="140"/>
      <c r="M15" s="140"/>
      <c r="N15" s="11"/>
      <c r="O15" s="12"/>
      <c r="P15" s="158"/>
      <c r="Q15" s="158"/>
      <c r="R15" s="158"/>
      <c r="S15" s="158"/>
      <c r="T15" s="89"/>
    </row>
    <row r="16" spans="2:20" x14ac:dyDescent="0.25">
      <c r="B16" s="8" t="s">
        <v>104</v>
      </c>
      <c r="C16" s="9"/>
      <c r="D16" s="9"/>
      <c r="E16" s="9"/>
      <c r="F16" s="10"/>
      <c r="G16" s="10"/>
      <c r="H16" s="10"/>
      <c r="I16" s="140"/>
      <c r="J16" s="140"/>
      <c r="K16" s="140"/>
      <c r="L16" s="140"/>
      <c r="M16" s="140"/>
      <c r="N16" s="11"/>
      <c r="O16" s="12"/>
      <c r="P16" s="158"/>
      <c r="Q16" s="158"/>
      <c r="R16" s="158"/>
      <c r="S16" s="158"/>
      <c r="T16" s="89"/>
    </row>
    <row r="17" spans="2:20" x14ac:dyDescent="0.25">
      <c r="B17" s="9"/>
      <c r="C17" s="9"/>
      <c r="D17" s="9"/>
      <c r="E17" s="9"/>
      <c r="F17" s="10"/>
      <c r="G17" s="10"/>
      <c r="H17" s="10"/>
      <c r="I17" s="4" t="s">
        <v>21</v>
      </c>
      <c r="J17" s="4"/>
      <c r="K17" s="4">
        <v>2018</v>
      </c>
      <c r="L17" s="4">
        <v>2017</v>
      </c>
      <c r="M17" s="4" t="s">
        <v>22</v>
      </c>
      <c r="N17" s="11"/>
      <c r="O17" s="13"/>
      <c r="P17" s="93"/>
      <c r="Q17" s="93"/>
      <c r="R17" s="93"/>
      <c r="S17" s="84"/>
      <c r="T17" s="89"/>
    </row>
    <row r="18" spans="2:20" x14ac:dyDescent="0.25">
      <c r="B18" s="9"/>
      <c r="C18" s="9"/>
      <c r="D18" s="9"/>
      <c r="E18" s="9"/>
      <c r="F18" s="10"/>
      <c r="G18" s="10"/>
      <c r="H18" s="10"/>
      <c r="I18" s="90" t="s">
        <v>0</v>
      </c>
      <c r="J18" s="90"/>
      <c r="K18" s="15">
        <v>44</v>
      </c>
      <c r="L18" s="15">
        <v>21</v>
      </c>
      <c r="M18" s="16">
        <f t="shared" ref="M18:M21" si="0">K18/L18-1</f>
        <v>1.0952380952380953</v>
      </c>
      <c r="N18" s="13"/>
      <c r="O18" s="14"/>
      <c r="P18" s="14"/>
      <c r="Q18" s="80"/>
      <c r="R18" s="94"/>
      <c r="S18" s="93"/>
      <c r="T18" s="89"/>
    </row>
    <row r="19" spans="2:20" x14ac:dyDescent="0.25">
      <c r="B19" s="9"/>
      <c r="C19" s="9"/>
      <c r="D19" s="9"/>
      <c r="E19" s="9"/>
      <c r="F19" s="10"/>
      <c r="G19" s="10"/>
      <c r="H19" s="10"/>
      <c r="I19" s="90" t="s">
        <v>1</v>
      </c>
      <c r="J19" s="90"/>
      <c r="K19" s="15">
        <v>22</v>
      </c>
      <c r="L19" s="15">
        <v>13</v>
      </c>
      <c r="M19" s="16">
        <f t="shared" si="0"/>
        <v>0.69230769230769229</v>
      </c>
      <c r="N19" s="13"/>
      <c r="O19" s="14"/>
      <c r="P19" s="14"/>
      <c r="Q19" s="80"/>
      <c r="R19" s="94"/>
      <c r="S19" s="93"/>
      <c r="T19" s="89"/>
    </row>
    <row r="20" spans="2:20" x14ac:dyDescent="0.25">
      <c r="B20" s="9"/>
      <c r="C20" s="9"/>
      <c r="D20" s="9"/>
      <c r="E20" s="9"/>
      <c r="F20" s="10"/>
      <c r="G20" s="10"/>
      <c r="H20" s="10"/>
      <c r="I20" s="90" t="s">
        <v>2</v>
      </c>
      <c r="J20" s="90"/>
      <c r="K20" s="15">
        <v>16</v>
      </c>
      <c r="L20" s="15">
        <v>19</v>
      </c>
      <c r="M20" s="16">
        <f t="shared" si="0"/>
        <v>-0.15789473684210531</v>
      </c>
      <c r="N20" s="13"/>
      <c r="O20" s="14"/>
      <c r="P20" s="14"/>
      <c r="Q20" s="80"/>
      <c r="R20" s="94"/>
      <c r="S20" s="93"/>
      <c r="T20" s="89"/>
    </row>
    <row r="21" spans="2:20" x14ac:dyDescent="0.25">
      <c r="B21" s="9"/>
      <c r="C21" s="9"/>
      <c r="D21" s="9"/>
      <c r="E21" s="9"/>
      <c r="F21" s="10"/>
      <c r="G21" s="10"/>
      <c r="H21" s="10"/>
      <c r="I21" s="90" t="s">
        <v>3</v>
      </c>
      <c r="J21" s="90"/>
      <c r="K21" s="15">
        <v>21</v>
      </c>
      <c r="L21" s="15">
        <v>21</v>
      </c>
      <c r="M21" s="16">
        <f t="shared" si="0"/>
        <v>0</v>
      </c>
      <c r="N21" s="13"/>
      <c r="O21" s="14"/>
      <c r="P21" s="14"/>
      <c r="Q21" s="80"/>
      <c r="R21" s="94"/>
      <c r="S21" s="93"/>
      <c r="T21" s="89"/>
    </row>
    <row r="22" spans="2:20" x14ac:dyDescent="0.25">
      <c r="B22" s="9"/>
      <c r="C22" s="9"/>
      <c r="D22" s="9"/>
      <c r="E22" s="9"/>
      <c r="F22" s="10"/>
      <c r="G22" s="10"/>
      <c r="H22" s="10"/>
      <c r="I22" s="90" t="s">
        <v>4</v>
      </c>
      <c r="J22" s="90"/>
      <c r="K22" s="15">
        <v>31</v>
      </c>
      <c r="L22" s="15">
        <v>22</v>
      </c>
      <c r="M22" s="16">
        <f>K22/L22-1</f>
        <v>0.40909090909090917</v>
      </c>
      <c r="N22" s="13"/>
      <c r="O22" s="14"/>
      <c r="P22" s="14"/>
      <c r="Q22" s="80"/>
      <c r="R22" s="94"/>
      <c r="S22" s="93"/>
      <c r="T22" s="89"/>
    </row>
    <row r="23" spans="2:20" x14ac:dyDescent="0.25">
      <c r="B23" s="9"/>
      <c r="C23" s="9"/>
      <c r="D23" s="9"/>
      <c r="E23" s="9"/>
      <c r="F23" s="10"/>
      <c r="G23" s="10"/>
      <c r="H23" s="10"/>
      <c r="I23" s="90" t="s">
        <v>5</v>
      </c>
      <c r="J23" s="90"/>
      <c r="K23" s="15">
        <v>29</v>
      </c>
      <c r="L23" s="15">
        <v>19</v>
      </c>
      <c r="M23" s="16">
        <f>K23/L23-1</f>
        <v>0.52631578947368429</v>
      </c>
      <c r="N23" s="13"/>
      <c r="O23" s="14"/>
      <c r="P23" s="14"/>
      <c r="Q23" s="80"/>
      <c r="R23" s="94"/>
      <c r="S23" s="93"/>
      <c r="T23" s="89"/>
    </row>
    <row r="24" spans="2:20" x14ac:dyDescent="0.25">
      <c r="B24" s="9"/>
      <c r="C24" s="9"/>
      <c r="D24" s="9"/>
      <c r="E24" s="9"/>
      <c r="F24" s="10"/>
      <c r="G24" s="10"/>
      <c r="H24" s="10"/>
      <c r="I24" s="90" t="s">
        <v>6</v>
      </c>
      <c r="J24" s="90"/>
      <c r="K24" s="15">
        <v>21</v>
      </c>
      <c r="L24" s="15">
        <v>23</v>
      </c>
      <c r="M24" s="16">
        <f>K24/L24-1</f>
        <v>-8.6956521739130488E-2</v>
      </c>
      <c r="N24" s="13"/>
      <c r="O24" s="14"/>
      <c r="P24" s="14"/>
      <c r="Q24" s="80"/>
      <c r="R24" s="94"/>
      <c r="S24" s="93"/>
      <c r="T24" s="89"/>
    </row>
    <row r="25" spans="2:20" ht="15.75" thickBot="1" x14ac:dyDescent="0.3">
      <c r="B25" s="9"/>
      <c r="C25" s="9"/>
      <c r="D25" s="9"/>
      <c r="E25" s="9"/>
      <c r="F25" s="10"/>
      <c r="G25" s="10"/>
      <c r="H25" s="10"/>
      <c r="I25" s="90" t="s">
        <v>7</v>
      </c>
      <c r="J25" s="90"/>
      <c r="K25" s="15">
        <v>22</v>
      </c>
      <c r="L25" s="15">
        <v>17</v>
      </c>
      <c r="M25" s="16">
        <f>K25/L25-1</f>
        <v>0.29411764705882359</v>
      </c>
      <c r="N25" s="13"/>
      <c r="O25" s="14"/>
      <c r="P25" s="14"/>
      <c r="Q25" s="80"/>
      <c r="R25" s="94"/>
      <c r="S25" s="93"/>
      <c r="T25" s="89"/>
    </row>
    <row r="26" spans="2:20" x14ac:dyDescent="0.25">
      <c r="B26" s="9"/>
      <c r="C26" s="9"/>
      <c r="D26" s="9"/>
      <c r="E26" s="9"/>
      <c r="F26" s="10"/>
      <c r="G26" s="10"/>
      <c r="H26" s="10"/>
      <c r="I26" s="77" t="s">
        <v>8</v>
      </c>
      <c r="J26" s="77"/>
      <c r="K26" s="83">
        <f>SUM(K18:K25)</f>
        <v>206</v>
      </c>
      <c r="L26" s="83">
        <f>SUM(L18:L25)</f>
        <v>155</v>
      </c>
      <c r="M26" s="18">
        <f>K26/L26-1</f>
        <v>0.32903225806451619</v>
      </c>
      <c r="N26" s="13"/>
      <c r="O26" s="14"/>
      <c r="P26" s="14"/>
      <c r="Q26" s="90"/>
      <c r="R26" s="15"/>
      <c r="S26" s="13"/>
    </row>
    <row r="27" spans="2:20" x14ac:dyDescent="0.25">
      <c r="B27" s="9"/>
      <c r="C27" s="9"/>
      <c r="D27" s="9"/>
      <c r="E27" s="9"/>
      <c r="F27" s="10"/>
      <c r="G27" s="10"/>
      <c r="H27" s="10"/>
      <c r="I27" s="100"/>
      <c r="J27" s="29"/>
      <c r="K27" s="9"/>
      <c r="L27" s="9"/>
      <c r="M27" s="9"/>
      <c r="N27" s="14"/>
      <c r="O27" s="10"/>
      <c r="P27" s="10"/>
      <c r="S27" s="14"/>
    </row>
    <row r="28" spans="2:20" ht="11.25" customHeight="1" x14ac:dyDescent="0.25">
      <c r="B28" s="9"/>
      <c r="C28" s="9"/>
      <c r="D28" s="9"/>
      <c r="E28" s="9"/>
      <c r="F28" s="10"/>
      <c r="G28" s="10"/>
      <c r="H28" s="10"/>
      <c r="N28" s="9"/>
      <c r="O28" s="9"/>
      <c r="P28" s="9"/>
      <c r="Q28" s="9"/>
      <c r="R28" s="17"/>
      <c r="S28" s="17"/>
    </row>
    <row r="29" spans="2:20" ht="26.25" customHeight="1" x14ac:dyDescent="0.25">
      <c r="B29" s="9"/>
      <c r="C29" s="9"/>
      <c r="D29" s="9"/>
      <c r="E29" s="9"/>
      <c r="F29" s="10"/>
      <c r="G29" s="10"/>
      <c r="H29" s="10"/>
      <c r="I29" s="154" t="s">
        <v>109</v>
      </c>
      <c r="J29" s="154"/>
      <c r="K29" s="154"/>
      <c r="L29" s="22"/>
      <c r="M29" s="9"/>
      <c r="N29" s="9"/>
      <c r="O29" s="9"/>
      <c r="P29" s="9"/>
      <c r="Q29" s="9"/>
      <c r="R29" s="9"/>
      <c r="S29" s="9"/>
    </row>
    <row r="30" spans="2:20" x14ac:dyDescent="0.25">
      <c r="B30" s="9"/>
      <c r="C30" s="9"/>
      <c r="D30" s="9"/>
      <c r="E30" s="9"/>
      <c r="F30" s="10"/>
      <c r="G30" s="10"/>
      <c r="H30" s="10"/>
      <c r="I30" s="43" t="s">
        <v>23</v>
      </c>
      <c r="J30" s="148" t="s">
        <v>110</v>
      </c>
      <c r="K30" s="148"/>
      <c r="L30" s="10"/>
      <c r="M30" s="10"/>
      <c r="N30" s="10"/>
      <c r="O30" s="10"/>
      <c r="P30" s="10"/>
      <c r="Q30" s="10"/>
      <c r="R30" s="10"/>
      <c r="S30" s="10"/>
    </row>
    <row r="31" spans="2:20" x14ac:dyDescent="0.25">
      <c r="B31" s="9"/>
      <c r="C31" s="9"/>
      <c r="D31" s="9"/>
      <c r="E31" s="9"/>
      <c r="F31" s="10"/>
      <c r="G31" s="10"/>
      <c r="H31" s="10"/>
      <c r="I31" s="10">
        <v>2009</v>
      </c>
      <c r="J31" s="10"/>
      <c r="K31" s="101">
        <v>64</v>
      </c>
      <c r="L31" s="10"/>
      <c r="M31" s="10"/>
      <c r="N31" s="10"/>
      <c r="O31" s="10"/>
      <c r="P31" s="10"/>
      <c r="Q31" s="10"/>
      <c r="R31" s="10"/>
      <c r="S31" s="10"/>
    </row>
    <row r="32" spans="2:20" x14ac:dyDescent="0.25">
      <c r="B32" s="9"/>
      <c r="C32" s="9"/>
      <c r="D32" s="9"/>
      <c r="E32" s="9"/>
      <c r="F32" s="10"/>
      <c r="G32" s="10"/>
      <c r="H32" s="10"/>
      <c r="I32" s="10">
        <v>2010</v>
      </c>
      <c r="J32" s="10"/>
      <c r="K32" s="101">
        <v>47</v>
      </c>
      <c r="L32" s="10"/>
      <c r="M32" s="10"/>
      <c r="N32" s="10"/>
      <c r="O32" s="10"/>
      <c r="P32" s="10"/>
      <c r="Q32" s="10"/>
      <c r="R32" s="10"/>
      <c r="S32" s="10"/>
    </row>
    <row r="33" spans="2:19" x14ac:dyDescent="0.25">
      <c r="B33" s="9"/>
      <c r="C33" s="9"/>
      <c r="D33" s="9"/>
      <c r="E33" s="9"/>
      <c r="F33" s="10"/>
      <c r="G33" s="10"/>
      <c r="H33" s="10"/>
      <c r="I33" s="10">
        <v>2011</v>
      </c>
      <c r="J33" s="10"/>
      <c r="K33" s="101">
        <v>66</v>
      </c>
      <c r="L33" s="10"/>
      <c r="M33" s="10"/>
      <c r="N33" s="10"/>
      <c r="O33" s="10"/>
      <c r="P33" s="10"/>
      <c r="Q33" s="10"/>
      <c r="R33" s="10"/>
      <c r="S33" s="10"/>
    </row>
    <row r="34" spans="2:19" x14ac:dyDescent="0.25">
      <c r="B34" s="9"/>
      <c r="C34" s="9"/>
      <c r="D34" s="9"/>
      <c r="E34" s="9"/>
      <c r="F34" s="10"/>
      <c r="G34" s="10"/>
      <c r="H34" s="10"/>
      <c r="I34" s="10">
        <v>2012</v>
      </c>
      <c r="J34" s="10"/>
      <c r="K34" s="101">
        <v>91</v>
      </c>
      <c r="L34" s="10"/>
      <c r="M34" s="10"/>
      <c r="N34" s="10"/>
      <c r="O34" s="10"/>
      <c r="P34" s="10"/>
      <c r="Q34" s="10"/>
      <c r="R34" s="10"/>
      <c r="S34" s="10"/>
    </row>
    <row r="35" spans="2:19" x14ac:dyDescent="0.25">
      <c r="B35" s="9"/>
      <c r="C35" s="9"/>
      <c r="D35" s="9"/>
      <c r="E35" s="9"/>
      <c r="F35" s="10"/>
      <c r="G35" s="10"/>
      <c r="H35" s="10"/>
      <c r="I35" s="10">
        <v>2013</v>
      </c>
      <c r="J35" s="10"/>
      <c r="K35" s="101">
        <v>151</v>
      </c>
      <c r="L35" s="9"/>
      <c r="M35" s="9"/>
      <c r="N35" s="9"/>
      <c r="O35" s="9"/>
      <c r="P35" s="9"/>
      <c r="Q35" s="9"/>
      <c r="R35" s="9"/>
      <c r="S35" s="9"/>
    </row>
    <row r="36" spans="2:19" x14ac:dyDescent="0.25">
      <c r="B36" s="9"/>
      <c r="C36" s="9"/>
      <c r="D36" s="9"/>
      <c r="E36" s="9"/>
      <c r="F36" s="10"/>
      <c r="G36" s="10"/>
      <c r="H36" s="10"/>
      <c r="I36" s="10">
        <v>2014</v>
      </c>
      <c r="J36" s="10"/>
      <c r="K36" s="101">
        <v>186</v>
      </c>
      <c r="L36" s="9"/>
      <c r="M36" s="9"/>
      <c r="N36" s="9"/>
      <c r="O36" s="9"/>
      <c r="P36" s="9"/>
      <c r="Q36" s="9"/>
      <c r="R36" s="9"/>
      <c r="S36" s="9"/>
    </row>
    <row r="37" spans="2:19" x14ac:dyDescent="0.25">
      <c r="B37" s="9"/>
      <c r="C37" s="9"/>
      <c r="D37" s="9"/>
      <c r="E37" s="9"/>
      <c r="F37" s="10"/>
      <c r="G37" s="10"/>
      <c r="H37" s="10"/>
      <c r="I37" s="10">
        <v>2015</v>
      </c>
      <c r="J37" s="10"/>
      <c r="K37" s="101">
        <v>198</v>
      </c>
      <c r="L37" s="9"/>
      <c r="M37" s="9"/>
      <c r="N37" s="9"/>
      <c r="O37" s="9"/>
      <c r="P37" s="9"/>
      <c r="Q37" s="9"/>
      <c r="R37" s="9"/>
      <c r="S37" s="9"/>
    </row>
    <row r="38" spans="2:19" x14ac:dyDescent="0.25">
      <c r="B38" s="9"/>
      <c r="C38" s="9"/>
      <c r="D38" s="9"/>
      <c r="E38" s="9"/>
      <c r="F38" s="10"/>
      <c r="G38" s="10"/>
      <c r="H38" s="10"/>
      <c r="I38" s="10">
        <v>2016</v>
      </c>
      <c r="J38" s="10"/>
      <c r="K38" s="101">
        <v>258</v>
      </c>
      <c r="L38" s="9"/>
      <c r="M38" s="9"/>
      <c r="N38" s="9"/>
      <c r="O38" s="9"/>
      <c r="P38" s="9"/>
      <c r="Q38" s="9"/>
      <c r="R38" s="9"/>
      <c r="S38" s="9"/>
    </row>
    <row r="39" spans="2:19" x14ac:dyDescent="0.25">
      <c r="B39" s="9"/>
      <c r="C39" s="9"/>
      <c r="D39" s="9"/>
      <c r="E39" s="9"/>
      <c r="F39" s="10"/>
      <c r="G39" s="10"/>
      <c r="H39" s="10"/>
      <c r="I39" s="10">
        <v>2017</v>
      </c>
      <c r="J39" s="10"/>
      <c r="K39" s="101">
        <v>247</v>
      </c>
      <c r="L39" s="9"/>
      <c r="M39" s="9"/>
      <c r="N39" s="9"/>
      <c r="O39" s="9"/>
      <c r="P39" s="9"/>
      <c r="Q39" s="9"/>
      <c r="R39" s="9"/>
      <c r="S39" s="9"/>
    </row>
    <row r="40" spans="2:19" ht="15.75" thickBot="1" x14ac:dyDescent="0.3">
      <c r="B40" s="9"/>
      <c r="C40" s="9"/>
      <c r="D40" s="9"/>
      <c r="E40" s="9"/>
      <c r="F40" s="10"/>
      <c r="G40" s="10"/>
      <c r="H40" s="10"/>
      <c r="I40" s="90" t="s">
        <v>26</v>
      </c>
      <c r="J40" s="90"/>
      <c r="K40" s="102">
        <f>K26</f>
        <v>206</v>
      </c>
      <c r="L40" s="9"/>
      <c r="M40" s="9"/>
      <c r="N40" s="9"/>
      <c r="O40" s="9"/>
      <c r="P40" s="9"/>
      <c r="Q40" s="9"/>
      <c r="R40" s="9"/>
      <c r="S40" s="9"/>
    </row>
    <row r="41" spans="2:19" x14ac:dyDescent="0.25">
      <c r="B41" s="9"/>
      <c r="C41" s="9"/>
      <c r="D41" s="9"/>
      <c r="E41" s="9"/>
      <c r="F41" s="10"/>
      <c r="G41" s="10"/>
      <c r="H41" s="10"/>
      <c r="I41" s="77" t="s">
        <v>8</v>
      </c>
      <c r="J41" s="77"/>
      <c r="K41" s="99">
        <f>SUM(K31:K40)</f>
        <v>1514</v>
      </c>
      <c r="L41" s="9"/>
      <c r="M41" s="9"/>
      <c r="N41" s="9"/>
      <c r="O41" s="9"/>
      <c r="P41" s="9"/>
      <c r="Q41" s="9"/>
      <c r="R41" s="9"/>
      <c r="S41" s="9"/>
    </row>
    <row r="42" spans="2:19" ht="13.5" customHeight="1" x14ac:dyDescent="0.25">
      <c r="B42" s="9"/>
      <c r="C42" s="9"/>
      <c r="D42" s="9"/>
      <c r="E42" s="9"/>
      <c r="F42" s="10"/>
      <c r="G42" s="10"/>
      <c r="H42" s="10"/>
      <c r="I42" s="91" t="s">
        <v>24</v>
      </c>
      <c r="J42" s="95"/>
      <c r="K42" s="9"/>
      <c r="L42" s="9"/>
      <c r="M42" s="9"/>
      <c r="N42" s="9"/>
      <c r="O42" s="9"/>
      <c r="P42" s="9"/>
      <c r="Q42" s="9"/>
      <c r="R42" s="9"/>
      <c r="S42" s="9"/>
    </row>
    <row r="43" spans="2:19" x14ac:dyDescent="0.25"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</row>
    <row r="44" spans="2:19" ht="37.5" customHeight="1" x14ac:dyDescent="0.25">
      <c r="B44" s="144" t="s">
        <v>111</v>
      </c>
      <c r="C44" s="144"/>
      <c r="D44" s="144"/>
      <c r="E44" s="144"/>
      <c r="F44" s="144"/>
      <c r="G44" s="144"/>
      <c r="H44" s="144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</row>
    <row r="45" spans="2:19" ht="24.75" customHeight="1" x14ac:dyDescent="0.25">
      <c r="B45" s="142" t="s">
        <v>30</v>
      </c>
      <c r="C45" s="142"/>
      <c r="D45" s="20" t="s">
        <v>31</v>
      </c>
      <c r="E45" s="20"/>
      <c r="F45" s="4" t="s">
        <v>26</v>
      </c>
      <c r="G45" s="4"/>
      <c r="H45" s="4" t="s">
        <v>8</v>
      </c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</row>
    <row r="46" spans="2:19" x14ac:dyDescent="0.25">
      <c r="B46" s="103" t="s">
        <v>32</v>
      </c>
      <c r="C46" s="103"/>
      <c r="D46" s="103">
        <v>369</v>
      </c>
      <c r="E46" s="103"/>
      <c r="F46" s="104">
        <v>51</v>
      </c>
      <c r="G46" s="104"/>
      <c r="H46" s="105">
        <f t="shared" ref="H46:H71" si="1">D46+F46</f>
        <v>420</v>
      </c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</row>
    <row r="47" spans="2:19" x14ac:dyDescent="0.25">
      <c r="B47" s="103" t="s">
        <v>16</v>
      </c>
      <c r="C47" s="103"/>
      <c r="D47" s="103">
        <v>94</v>
      </c>
      <c r="E47" s="103"/>
      <c r="F47" s="104">
        <v>15</v>
      </c>
      <c r="G47" s="104"/>
      <c r="H47" s="105">
        <f t="shared" si="1"/>
        <v>109</v>
      </c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</row>
    <row r="48" spans="2:19" x14ac:dyDescent="0.25">
      <c r="B48" s="103" t="s">
        <v>101</v>
      </c>
      <c r="C48" s="103"/>
      <c r="D48" s="103">
        <v>75</v>
      </c>
      <c r="E48" s="103"/>
      <c r="F48" s="104">
        <v>7</v>
      </c>
      <c r="G48" s="104"/>
      <c r="H48" s="105">
        <f t="shared" si="1"/>
        <v>82</v>
      </c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</row>
    <row r="49" spans="2:19" ht="15" customHeight="1" x14ac:dyDescent="0.25">
      <c r="B49" s="103" t="s">
        <v>33</v>
      </c>
      <c r="C49" s="103"/>
      <c r="D49" s="103">
        <v>64</v>
      </c>
      <c r="E49" s="103"/>
      <c r="F49" s="104">
        <v>9</v>
      </c>
      <c r="G49" s="104"/>
      <c r="H49" s="105">
        <f t="shared" si="1"/>
        <v>73</v>
      </c>
      <c r="I49" s="9"/>
      <c r="J49" s="9"/>
      <c r="L49" s="21"/>
      <c r="M49" s="21"/>
      <c r="N49" s="21"/>
      <c r="O49" s="21"/>
      <c r="P49" s="21"/>
      <c r="Q49" s="21"/>
      <c r="R49" s="9"/>
      <c r="S49" s="9"/>
    </row>
    <row r="50" spans="2:19" x14ac:dyDescent="0.25">
      <c r="B50" s="103" t="s">
        <v>38</v>
      </c>
      <c r="C50" s="103"/>
      <c r="D50" s="103">
        <v>56</v>
      </c>
      <c r="E50" s="103"/>
      <c r="F50" s="104">
        <v>12</v>
      </c>
      <c r="G50" s="104"/>
      <c r="H50" s="105">
        <f t="shared" si="1"/>
        <v>68</v>
      </c>
      <c r="I50" s="9"/>
      <c r="J50" s="9"/>
      <c r="K50" s="149" t="s">
        <v>112</v>
      </c>
      <c r="L50" s="149"/>
      <c r="M50" s="149"/>
      <c r="N50" s="149"/>
      <c r="O50" s="149"/>
      <c r="P50" s="149"/>
      <c r="Q50" s="149"/>
      <c r="R50" s="9"/>
      <c r="S50" s="9"/>
    </row>
    <row r="51" spans="2:19" x14ac:dyDescent="0.25">
      <c r="B51" s="103" t="s">
        <v>100</v>
      </c>
      <c r="C51" s="103"/>
      <c r="D51" s="103">
        <v>56</v>
      </c>
      <c r="E51" s="103"/>
      <c r="F51" s="104">
        <v>7</v>
      </c>
      <c r="G51" s="104"/>
      <c r="H51" s="105">
        <f t="shared" si="1"/>
        <v>63</v>
      </c>
      <c r="I51" s="9"/>
      <c r="J51" s="9"/>
      <c r="K51" s="149"/>
      <c r="L51" s="149"/>
      <c r="M51" s="149"/>
      <c r="N51" s="149"/>
      <c r="O51" s="149"/>
      <c r="P51" s="149"/>
      <c r="Q51" s="149"/>
      <c r="R51" s="9"/>
      <c r="S51" s="9"/>
    </row>
    <row r="52" spans="2:19" ht="15.75" thickBot="1" x14ac:dyDescent="0.3">
      <c r="B52" s="103" t="s">
        <v>36</v>
      </c>
      <c r="C52" s="103"/>
      <c r="D52" s="103">
        <v>56</v>
      </c>
      <c r="E52" s="103"/>
      <c r="F52" s="104">
        <v>7</v>
      </c>
      <c r="G52" s="104"/>
      <c r="H52" s="105">
        <f t="shared" si="1"/>
        <v>63</v>
      </c>
      <c r="I52" s="9"/>
      <c r="J52" s="9"/>
      <c r="K52" s="150" t="s">
        <v>25</v>
      </c>
      <c r="L52" s="151" t="s">
        <v>26</v>
      </c>
      <c r="M52" s="151"/>
      <c r="N52" s="19"/>
      <c r="O52" s="151">
        <v>2017</v>
      </c>
      <c r="P52" s="151"/>
      <c r="Q52" s="151"/>
      <c r="R52" s="9"/>
      <c r="S52" s="9"/>
    </row>
    <row r="53" spans="2:19" x14ac:dyDescent="0.25">
      <c r="B53" s="103" t="s">
        <v>44</v>
      </c>
      <c r="C53" s="103"/>
      <c r="D53" s="103">
        <v>47</v>
      </c>
      <c r="E53" s="103"/>
      <c r="F53" s="104">
        <v>12</v>
      </c>
      <c r="G53" s="104"/>
      <c r="H53" s="105">
        <f t="shared" si="1"/>
        <v>59</v>
      </c>
      <c r="I53" s="9"/>
      <c r="J53" s="9"/>
      <c r="K53" s="150"/>
      <c r="L53" s="19" t="s">
        <v>27</v>
      </c>
      <c r="M53" s="19" t="s">
        <v>12</v>
      </c>
      <c r="N53" s="19"/>
      <c r="O53" s="19" t="s">
        <v>27</v>
      </c>
      <c r="P53" s="19"/>
      <c r="Q53" s="19" t="s">
        <v>12</v>
      </c>
      <c r="R53" s="9"/>
      <c r="S53" s="9"/>
    </row>
    <row r="54" spans="2:19" x14ac:dyDescent="0.25">
      <c r="B54" s="103" t="s">
        <v>35</v>
      </c>
      <c r="C54" s="103"/>
      <c r="D54" s="103">
        <v>46</v>
      </c>
      <c r="E54" s="103"/>
      <c r="F54" s="104">
        <v>11</v>
      </c>
      <c r="G54" s="104"/>
      <c r="H54" s="105">
        <f t="shared" si="1"/>
        <v>57</v>
      </c>
      <c r="I54" s="9"/>
      <c r="J54" s="9"/>
      <c r="K54" s="17" t="s">
        <v>28</v>
      </c>
      <c r="L54" s="90">
        <v>164</v>
      </c>
      <c r="M54" s="106">
        <f>L54/$L$56</f>
        <v>0.79611650485436891</v>
      </c>
      <c r="N54" s="106"/>
      <c r="O54" s="90">
        <v>209</v>
      </c>
      <c r="P54" s="90"/>
      <c r="Q54" s="106">
        <f>O54/$O$56</f>
        <v>0.84615384615384615</v>
      </c>
      <c r="R54" s="9"/>
      <c r="S54" s="9"/>
    </row>
    <row r="55" spans="2:19" ht="15.75" thickBot="1" x14ac:dyDescent="0.3">
      <c r="B55" s="103" t="s">
        <v>34</v>
      </c>
      <c r="C55" s="103"/>
      <c r="D55" s="103">
        <v>49</v>
      </c>
      <c r="E55" s="103"/>
      <c r="F55" s="104">
        <v>6</v>
      </c>
      <c r="G55" s="104"/>
      <c r="H55" s="105">
        <f t="shared" si="1"/>
        <v>55</v>
      </c>
      <c r="I55" s="9"/>
      <c r="J55" s="9"/>
      <c r="K55" s="17" t="s">
        <v>29</v>
      </c>
      <c r="L55" s="90">
        <v>42</v>
      </c>
      <c r="M55" s="106">
        <f>L55/$L$56</f>
        <v>0.20388349514563106</v>
      </c>
      <c r="N55" s="106"/>
      <c r="O55" s="90">
        <v>38</v>
      </c>
      <c r="P55" s="90"/>
      <c r="Q55" s="106">
        <f>O55/O56</f>
        <v>0.15384615384615385</v>
      </c>
      <c r="R55" s="9"/>
      <c r="S55" s="9"/>
    </row>
    <row r="56" spans="2:19" x14ac:dyDescent="0.25">
      <c r="B56" s="103" t="s">
        <v>43</v>
      </c>
      <c r="C56" s="103"/>
      <c r="D56" s="103">
        <v>37</v>
      </c>
      <c r="E56" s="103"/>
      <c r="F56" s="104">
        <v>13</v>
      </c>
      <c r="G56" s="104"/>
      <c r="H56" s="105">
        <f t="shared" si="1"/>
        <v>50</v>
      </c>
      <c r="I56" s="9"/>
      <c r="J56" s="9"/>
      <c r="K56" s="77" t="s">
        <v>8</v>
      </c>
      <c r="L56" s="77">
        <f>SUM(L54:L55)</f>
        <v>206</v>
      </c>
      <c r="M56" s="88">
        <f>SUM(M54:M55)</f>
        <v>1</v>
      </c>
      <c r="N56" s="88"/>
      <c r="O56" s="77">
        <f>SUM(O54:O55)</f>
        <v>247</v>
      </c>
      <c r="P56" s="77"/>
      <c r="Q56" s="88">
        <f>SUM(Q54:Q55)</f>
        <v>1</v>
      </c>
      <c r="R56" s="9"/>
      <c r="S56" s="9"/>
    </row>
    <row r="57" spans="2:19" x14ac:dyDescent="0.25">
      <c r="B57" s="9" t="s">
        <v>40</v>
      </c>
      <c r="C57" s="9"/>
      <c r="D57" s="9">
        <v>39</v>
      </c>
      <c r="E57" s="9"/>
      <c r="F57" s="10">
        <v>6</v>
      </c>
      <c r="G57" s="10"/>
      <c r="H57" s="107">
        <f t="shared" si="1"/>
        <v>45</v>
      </c>
      <c r="I57" s="9"/>
      <c r="J57" s="9"/>
      <c r="K57" s="91" t="s">
        <v>24</v>
      </c>
      <c r="L57" s="90"/>
      <c r="M57" s="106"/>
      <c r="N57" s="106"/>
      <c r="O57" s="90"/>
      <c r="P57" s="90"/>
      <c r="Q57" s="106"/>
      <c r="R57" s="9"/>
      <c r="S57" s="9"/>
    </row>
    <row r="58" spans="2:19" x14ac:dyDescent="0.25">
      <c r="B58" s="9" t="s">
        <v>50</v>
      </c>
      <c r="C58" s="9"/>
      <c r="D58" s="9">
        <v>30</v>
      </c>
      <c r="E58" s="9"/>
      <c r="F58" s="10">
        <v>10</v>
      </c>
      <c r="G58" s="10"/>
      <c r="H58" s="107">
        <f t="shared" si="1"/>
        <v>40</v>
      </c>
      <c r="I58" s="9"/>
      <c r="J58" s="9"/>
      <c r="R58" s="9"/>
      <c r="S58" s="9"/>
    </row>
    <row r="59" spans="2:19" x14ac:dyDescent="0.25">
      <c r="B59" s="9" t="s">
        <v>42</v>
      </c>
      <c r="C59" s="9"/>
      <c r="D59" s="9">
        <v>38</v>
      </c>
      <c r="E59" s="9"/>
      <c r="F59" s="10">
        <v>1</v>
      </c>
      <c r="G59" s="10"/>
      <c r="H59" s="107">
        <f t="shared" si="1"/>
        <v>39</v>
      </c>
      <c r="I59" s="9"/>
      <c r="J59" s="9"/>
      <c r="K59" s="22" t="s">
        <v>113</v>
      </c>
      <c r="L59" s="22"/>
      <c r="M59" s="22"/>
      <c r="N59" s="22"/>
      <c r="O59" s="22"/>
      <c r="P59" s="9"/>
      <c r="Q59" s="9"/>
      <c r="R59" s="9"/>
      <c r="S59" s="9"/>
    </row>
    <row r="60" spans="2:19" x14ac:dyDescent="0.25">
      <c r="B60" s="9" t="s">
        <v>46</v>
      </c>
      <c r="C60" s="9"/>
      <c r="D60" s="9">
        <v>34</v>
      </c>
      <c r="E60" s="9"/>
      <c r="F60" s="10">
        <v>2</v>
      </c>
      <c r="G60" s="10"/>
      <c r="H60" s="107">
        <f t="shared" si="1"/>
        <v>36</v>
      </c>
      <c r="I60" s="9"/>
      <c r="J60" s="9"/>
      <c r="K60" s="150" t="s">
        <v>45</v>
      </c>
      <c r="L60" s="150"/>
      <c r="M60" s="152" t="s">
        <v>27</v>
      </c>
      <c r="N60" s="152"/>
      <c r="O60" s="19" t="s">
        <v>12</v>
      </c>
      <c r="P60" s="9"/>
      <c r="Q60" s="9"/>
      <c r="R60" s="9"/>
      <c r="S60" s="9"/>
    </row>
    <row r="61" spans="2:19" ht="15" customHeight="1" x14ac:dyDescent="0.25">
      <c r="B61" s="9" t="s">
        <v>37</v>
      </c>
      <c r="C61" s="9"/>
      <c r="D61" s="9">
        <v>29</v>
      </c>
      <c r="E61" s="9"/>
      <c r="F61" s="10">
        <v>6</v>
      </c>
      <c r="G61" s="10"/>
      <c r="H61" s="107">
        <f t="shared" si="1"/>
        <v>35</v>
      </c>
      <c r="I61" s="9"/>
      <c r="J61" s="9"/>
      <c r="K61" s="17" t="s">
        <v>114</v>
      </c>
      <c r="L61" s="90"/>
      <c r="M61" s="108">
        <v>95</v>
      </c>
      <c r="N61" s="108"/>
      <c r="O61" s="106">
        <f t="shared" ref="O61:O71" si="2">M61/$M$72</f>
        <v>0.46116504854368934</v>
      </c>
      <c r="P61" s="27"/>
      <c r="Q61" s="27"/>
      <c r="R61" s="27"/>
      <c r="S61" s="9"/>
    </row>
    <row r="62" spans="2:19" x14ac:dyDescent="0.25">
      <c r="B62" s="9" t="s">
        <v>53</v>
      </c>
      <c r="C62" s="9"/>
      <c r="D62" s="9">
        <v>33</v>
      </c>
      <c r="E62" s="9"/>
      <c r="F62" s="10">
        <v>2</v>
      </c>
      <c r="G62" s="10"/>
      <c r="H62" s="107">
        <f t="shared" si="1"/>
        <v>35</v>
      </c>
      <c r="I62" s="9"/>
      <c r="J62" s="9"/>
      <c r="K62" s="17" t="s">
        <v>115</v>
      </c>
      <c r="L62" s="90"/>
      <c r="M62" s="108">
        <v>18</v>
      </c>
      <c r="N62" s="108"/>
      <c r="O62" s="106">
        <f t="shared" si="2"/>
        <v>8.7378640776699032E-2</v>
      </c>
      <c r="P62" s="27"/>
      <c r="Q62" s="27"/>
      <c r="R62" s="27"/>
      <c r="S62" s="9"/>
    </row>
    <row r="63" spans="2:19" x14ac:dyDescent="0.25">
      <c r="B63" s="9" t="s">
        <v>47</v>
      </c>
      <c r="C63" s="9"/>
      <c r="D63" s="9">
        <v>32</v>
      </c>
      <c r="E63" s="9"/>
      <c r="F63" s="10">
        <v>2</v>
      </c>
      <c r="G63" s="10"/>
      <c r="H63" s="107">
        <f t="shared" si="1"/>
        <v>34</v>
      </c>
      <c r="I63" s="9"/>
      <c r="J63" s="9"/>
      <c r="K63" s="17" t="s">
        <v>49</v>
      </c>
      <c r="L63" s="90"/>
      <c r="M63" s="108">
        <v>28</v>
      </c>
      <c r="N63" s="108"/>
      <c r="O63" s="106">
        <f t="shared" si="2"/>
        <v>0.13592233009708737</v>
      </c>
      <c r="P63" s="28"/>
      <c r="Q63" s="153"/>
      <c r="R63" s="153"/>
      <c r="S63" s="9"/>
    </row>
    <row r="64" spans="2:19" x14ac:dyDescent="0.25">
      <c r="B64" s="9" t="s">
        <v>48</v>
      </c>
      <c r="C64" s="9"/>
      <c r="D64" s="9">
        <v>28</v>
      </c>
      <c r="E64" s="9"/>
      <c r="F64" s="10">
        <v>5</v>
      </c>
      <c r="G64" s="10"/>
      <c r="H64" s="107">
        <f t="shared" si="1"/>
        <v>33</v>
      </c>
      <c r="I64" s="9"/>
      <c r="J64" s="9"/>
      <c r="K64" s="17" t="s">
        <v>51</v>
      </c>
      <c r="L64" s="90"/>
      <c r="M64" s="108">
        <v>10</v>
      </c>
      <c r="N64" s="108"/>
      <c r="O64" s="106">
        <f t="shared" si="2"/>
        <v>4.8543689320388349E-2</v>
      </c>
      <c r="P64" s="28"/>
      <c r="Q64" s="28"/>
      <c r="R64" s="28"/>
      <c r="S64" s="9"/>
    </row>
    <row r="65" spans="2:19" ht="14.25" customHeight="1" x14ac:dyDescent="0.25">
      <c r="B65" s="9" t="s">
        <v>41</v>
      </c>
      <c r="C65" s="9"/>
      <c r="D65" s="9">
        <v>19</v>
      </c>
      <c r="E65" s="9"/>
      <c r="F65" s="10">
        <v>5</v>
      </c>
      <c r="G65" s="10"/>
      <c r="H65" s="107">
        <f t="shared" si="1"/>
        <v>24</v>
      </c>
      <c r="I65" s="9"/>
      <c r="J65" s="9"/>
      <c r="K65" s="17" t="s">
        <v>116</v>
      </c>
      <c r="L65" s="90"/>
      <c r="M65" s="108">
        <v>5</v>
      </c>
      <c r="N65" s="108"/>
      <c r="O65" s="106">
        <f t="shared" si="2"/>
        <v>2.4271844660194174E-2</v>
      </c>
      <c r="P65" s="81"/>
      <c r="Q65" s="97"/>
      <c r="R65" s="81"/>
      <c r="S65" s="9"/>
    </row>
    <row r="66" spans="2:19" ht="14.25" customHeight="1" x14ac:dyDescent="0.25">
      <c r="B66" s="9" t="s">
        <v>52</v>
      </c>
      <c r="C66" s="9"/>
      <c r="D66" s="9">
        <v>22</v>
      </c>
      <c r="E66" s="9"/>
      <c r="F66" s="10">
        <v>1</v>
      </c>
      <c r="G66" s="10"/>
      <c r="H66" s="107">
        <f t="shared" si="1"/>
        <v>23</v>
      </c>
      <c r="I66" s="9"/>
      <c r="J66" s="9"/>
      <c r="K66" s="17" t="s">
        <v>117</v>
      </c>
      <c r="L66" s="90"/>
      <c r="M66" s="108">
        <v>17</v>
      </c>
      <c r="N66" s="108"/>
      <c r="O66" s="106">
        <f t="shared" si="2"/>
        <v>8.2524271844660199E-2</v>
      </c>
      <c r="P66" s="81"/>
      <c r="Q66" s="97"/>
      <c r="R66" s="81"/>
      <c r="S66" s="9"/>
    </row>
    <row r="67" spans="2:19" ht="14.25" customHeight="1" x14ac:dyDescent="0.25">
      <c r="B67" s="9" t="s">
        <v>56</v>
      </c>
      <c r="C67" s="9"/>
      <c r="D67" s="9">
        <v>15</v>
      </c>
      <c r="E67" s="9"/>
      <c r="F67" s="10">
        <v>7</v>
      </c>
      <c r="G67" s="10"/>
      <c r="H67" s="107">
        <f t="shared" si="1"/>
        <v>22</v>
      </c>
      <c r="I67" s="9"/>
      <c r="J67" s="9"/>
      <c r="K67" s="17" t="s">
        <v>118</v>
      </c>
      <c r="L67" s="90"/>
      <c r="M67" s="108">
        <v>3</v>
      </c>
      <c r="N67" s="108"/>
      <c r="O67" s="106">
        <f t="shared" si="2"/>
        <v>1.4563106796116505E-2</v>
      </c>
      <c r="P67" s="81"/>
      <c r="Q67" s="97"/>
      <c r="R67" s="81"/>
      <c r="S67" s="9"/>
    </row>
    <row r="68" spans="2:19" ht="14.25" customHeight="1" x14ac:dyDescent="0.25">
      <c r="B68" s="9" t="s">
        <v>17</v>
      </c>
      <c r="C68" s="9"/>
      <c r="D68" s="9">
        <v>16</v>
      </c>
      <c r="E68" s="9"/>
      <c r="F68" s="10">
        <v>1</v>
      </c>
      <c r="G68" s="10"/>
      <c r="H68" s="107">
        <f t="shared" si="1"/>
        <v>17</v>
      </c>
      <c r="I68" s="9"/>
      <c r="J68" s="9"/>
      <c r="K68" s="17" t="s">
        <v>119</v>
      </c>
      <c r="L68" s="90"/>
      <c r="M68" s="108">
        <v>1</v>
      </c>
      <c r="N68" s="108"/>
      <c r="O68" s="106">
        <f t="shared" si="2"/>
        <v>4.8543689320388345E-3</v>
      </c>
      <c r="P68" s="81"/>
      <c r="Q68" s="97"/>
      <c r="R68" s="81"/>
      <c r="S68" s="9"/>
    </row>
    <row r="69" spans="2:19" ht="14.25" customHeight="1" x14ac:dyDescent="0.25">
      <c r="B69" s="9" t="s">
        <v>54</v>
      </c>
      <c r="C69" s="9"/>
      <c r="D69" s="9">
        <v>11</v>
      </c>
      <c r="E69" s="9"/>
      <c r="F69" s="10">
        <v>4</v>
      </c>
      <c r="G69" s="10"/>
      <c r="H69" s="107">
        <f t="shared" si="1"/>
        <v>15</v>
      </c>
      <c r="I69" s="9"/>
      <c r="J69" s="9"/>
      <c r="K69" s="17" t="s">
        <v>120</v>
      </c>
      <c r="L69" s="90"/>
      <c r="M69" s="108">
        <v>11</v>
      </c>
      <c r="N69" s="108"/>
      <c r="O69" s="106">
        <f t="shared" si="2"/>
        <v>5.3398058252427182E-2</v>
      </c>
      <c r="P69" s="81"/>
      <c r="Q69" s="97"/>
      <c r="R69" s="81"/>
      <c r="S69" s="9"/>
    </row>
    <row r="70" spans="2:19" ht="14.25" customHeight="1" x14ac:dyDescent="0.25">
      <c r="B70" s="9" t="s">
        <v>39</v>
      </c>
      <c r="C70" s="9"/>
      <c r="D70" s="9">
        <v>9</v>
      </c>
      <c r="E70" s="9"/>
      <c r="F70" s="10">
        <v>2</v>
      </c>
      <c r="G70" s="10"/>
      <c r="H70" s="107">
        <f t="shared" si="1"/>
        <v>11</v>
      </c>
      <c r="I70" s="12"/>
      <c r="J70" s="9"/>
      <c r="K70" s="17" t="s">
        <v>121</v>
      </c>
      <c r="L70" s="90"/>
      <c r="M70" s="108">
        <v>15</v>
      </c>
      <c r="N70" s="108"/>
      <c r="O70" s="106">
        <f t="shared" si="2"/>
        <v>7.281553398058252E-2</v>
      </c>
      <c r="P70" s="81"/>
      <c r="Q70" s="97"/>
      <c r="R70" s="81"/>
      <c r="S70" s="9"/>
    </row>
    <row r="71" spans="2:19" ht="14.25" customHeight="1" thickBot="1" x14ac:dyDescent="0.3">
      <c r="B71" s="17" t="s">
        <v>55</v>
      </c>
      <c r="C71" s="17"/>
      <c r="D71" s="17">
        <v>4</v>
      </c>
      <c r="E71" s="17"/>
      <c r="F71" s="90">
        <v>2</v>
      </c>
      <c r="G71" s="90"/>
      <c r="H71" s="109">
        <f t="shared" si="1"/>
        <v>6</v>
      </c>
      <c r="I71" s="25"/>
      <c r="J71" s="9"/>
      <c r="K71" s="17" t="s">
        <v>99</v>
      </c>
      <c r="L71" s="90"/>
      <c r="M71" s="108">
        <v>3</v>
      </c>
      <c r="N71" s="108"/>
      <c r="O71" s="106">
        <f t="shared" si="2"/>
        <v>1.4563106796116505E-2</v>
      </c>
      <c r="S71" s="9"/>
    </row>
    <row r="72" spans="2:19" ht="14.25" customHeight="1" x14ac:dyDescent="0.25">
      <c r="B72" s="77" t="s">
        <v>8</v>
      </c>
      <c r="C72" s="77"/>
      <c r="D72" s="110">
        <f>SUM(D46:D71)</f>
        <v>1308</v>
      </c>
      <c r="E72" s="110">
        <f>SUM(E46:E71)</f>
        <v>0</v>
      </c>
      <c r="F72" s="23">
        <f>SUM(F46:F71)</f>
        <v>206</v>
      </c>
      <c r="G72" s="23"/>
      <c r="H72" s="23">
        <f>SUM(H46:H71)</f>
        <v>1514</v>
      </c>
      <c r="I72" s="12"/>
      <c r="J72" s="9"/>
      <c r="K72" s="77" t="s">
        <v>8</v>
      </c>
      <c r="L72" s="77"/>
      <c r="M72" s="23">
        <f>SUM(M61:M71)</f>
        <v>206</v>
      </c>
      <c r="N72" s="23"/>
      <c r="O72" s="24">
        <f>SUM(O61:O71)</f>
        <v>0.99999999999999978</v>
      </c>
      <c r="S72" s="9"/>
    </row>
    <row r="73" spans="2:19" x14ac:dyDescent="0.25">
      <c r="B73" s="91" t="s">
        <v>24</v>
      </c>
      <c r="C73" s="9"/>
      <c r="D73" s="9"/>
      <c r="E73" s="9"/>
      <c r="F73" s="10"/>
      <c r="G73" s="10"/>
      <c r="H73" s="10"/>
      <c r="I73" s="27"/>
      <c r="J73" s="26"/>
      <c r="S73" s="9"/>
    </row>
    <row r="74" spans="2:19" ht="13.5" customHeight="1" x14ac:dyDescent="0.25">
      <c r="G74" s="111"/>
      <c r="H74" s="98"/>
      <c r="I74" s="96"/>
      <c r="J74" s="81"/>
      <c r="S74" s="9"/>
    </row>
    <row r="75" spans="2:19" ht="6" customHeight="1" x14ac:dyDescent="0.25">
      <c r="B75" s="9"/>
      <c r="C75" s="9"/>
      <c r="D75" s="9"/>
      <c r="E75" s="9"/>
      <c r="F75" s="10"/>
      <c r="G75" s="10"/>
      <c r="H75" s="10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</row>
    <row r="76" spans="2:19" x14ac:dyDescent="0.25">
      <c r="B76" s="112" t="s">
        <v>122</v>
      </c>
      <c r="C76" s="30"/>
      <c r="D76" s="30"/>
      <c r="E76" s="30"/>
      <c r="F76" s="31"/>
      <c r="G76" s="31"/>
      <c r="H76" s="31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</row>
    <row r="77" spans="2:19" ht="21" customHeight="1" x14ac:dyDescent="0.25">
      <c r="B77" s="140" t="s">
        <v>123</v>
      </c>
      <c r="C77" s="140"/>
      <c r="D77" s="140"/>
      <c r="E77" s="11"/>
      <c r="F77" s="32"/>
      <c r="G77" s="32"/>
      <c r="H77" s="32"/>
      <c r="I77" s="27"/>
      <c r="J77" s="27"/>
      <c r="K77" s="9"/>
      <c r="L77" s="9"/>
      <c r="M77" s="140" t="s">
        <v>124</v>
      </c>
      <c r="N77" s="140"/>
      <c r="O77" s="140"/>
      <c r="P77" s="140"/>
      <c r="Q77" s="140"/>
      <c r="R77" s="140"/>
      <c r="S77" s="9"/>
    </row>
    <row r="78" spans="2:19" ht="15" customHeight="1" x14ac:dyDescent="0.25">
      <c r="B78" s="140"/>
      <c r="C78" s="140"/>
      <c r="D78" s="140"/>
      <c r="E78" s="11"/>
      <c r="F78" s="32"/>
      <c r="G78" s="32"/>
      <c r="H78" s="32"/>
      <c r="I78" s="27"/>
      <c r="J78" s="27"/>
      <c r="K78" s="9"/>
      <c r="L78" s="9"/>
      <c r="M78" s="140"/>
      <c r="N78" s="140"/>
      <c r="O78" s="140"/>
      <c r="P78" s="140"/>
      <c r="Q78" s="140"/>
      <c r="R78" s="140"/>
      <c r="S78" s="9"/>
    </row>
    <row r="79" spans="2:19" ht="15" customHeight="1" x14ac:dyDescent="0.25">
      <c r="B79" s="85" t="s">
        <v>13</v>
      </c>
      <c r="C79" s="43" t="s">
        <v>27</v>
      </c>
      <c r="D79" s="43" t="s">
        <v>12</v>
      </c>
      <c r="E79" s="44"/>
      <c r="F79" s="10"/>
      <c r="G79" s="10"/>
      <c r="H79" s="33" t="s">
        <v>57</v>
      </c>
      <c r="I79" s="9"/>
      <c r="J79" s="9"/>
      <c r="K79" s="9"/>
      <c r="L79" s="9"/>
      <c r="M79" s="113" t="s">
        <v>58</v>
      </c>
      <c r="N79" s="34"/>
      <c r="O79" s="147" t="s">
        <v>27</v>
      </c>
      <c r="P79" s="147"/>
      <c r="Q79" s="147" t="s">
        <v>12</v>
      </c>
      <c r="R79" s="147"/>
      <c r="S79" s="9"/>
    </row>
    <row r="80" spans="2:19" x14ac:dyDescent="0.25">
      <c r="B80" s="86" t="s">
        <v>14</v>
      </c>
      <c r="C80" s="10">
        <v>0</v>
      </c>
      <c r="D80" s="35">
        <f t="shared" ref="D80:D86" si="3">C80/$C$87</f>
        <v>0</v>
      </c>
      <c r="E80" s="36"/>
      <c r="F80" s="10"/>
      <c r="G80" s="10"/>
      <c r="H80" s="37">
        <f>SUM(D80:D83)</f>
        <v>2.4271844660194171E-2</v>
      </c>
      <c r="I80" s="9"/>
      <c r="J80" s="9"/>
      <c r="K80" s="9"/>
      <c r="L80" s="9"/>
      <c r="M80" s="9" t="s">
        <v>9</v>
      </c>
      <c r="N80" s="9"/>
      <c r="O80" s="145">
        <v>6</v>
      </c>
      <c r="P80" s="145"/>
      <c r="Q80" s="139">
        <f>O80/$O$83</f>
        <v>2.9126213592233011E-2</v>
      </c>
      <c r="R80" s="139"/>
      <c r="S80" s="9"/>
    </row>
    <row r="81" spans="2:19" x14ac:dyDescent="0.25">
      <c r="B81" s="86" t="s">
        <v>15</v>
      </c>
      <c r="C81" s="10">
        <v>0</v>
      </c>
      <c r="D81" s="35">
        <f>C81/$C$87</f>
        <v>0</v>
      </c>
      <c r="E81" s="36"/>
      <c r="F81" s="10"/>
      <c r="G81" s="10"/>
      <c r="H81" s="33"/>
      <c r="I81" s="9"/>
      <c r="J81" s="9"/>
      <c r="K81" s="9"/>
      <c r="L81" s="9"/>
      <c r="M81" s="9" t="s">
        <v>10</v>
      </c>
      <c r="N81" s="9"/>
      <c r="O81" s="145">
        <v>200</v>
      </c>
      <c r="P81" s="145"/>
      <c r="Q81" s="139">
        <f>O81/$O$83</f>
        <v>0.970873786407767</v>
      </c>
      <c r="R81" s="139"/>
      <c r="S81" s="9"/>
    </row>
    <row r="82" spans="2:19" ht="15.75" thickBot="1" x14ac:dyDescent="0.3">
      <c r="B82" s="86" t="s">
        <v>125</v>
      </c>
      <c r="C82" s="10">
        <v>1</v>
      </c>
      <c r="D82" s="35">
        <f t="shared" si="3"/>
        <v>4.8543689320388345E-3</v>
      </c>
      <c r="E82" s="36"/>
      <c r="F82" s="10"/>
      <c r="G82" s="10"/>
      <c r="H82" s="33" t="s">
        <v>59</v>
      </c>
      <c r="I82" s="9"/>
      <c r="J82" s="9"/>
      <c r="K82" s="9"/>
      <c r="L82" s="9"/>
      <c r="M82" s="9" t="s">
        <v>99</v>
      </c>
      <c r="N82" s="9"/>
      <c r="O82" s="145">
        <v>0</v>
      </c>
      <c r="P82" s="145"/>
      <c r="Q82" s="139">
        <f>O82/$O$83</f>
        <v>0</v>
      </c>
      <c r="R82" s="139"/>
      <c r="S82" s="9"/>
    </row>
    <row r="83" spans="2:19" x14ac:dyDescent="0.25">
      <c r="B83" s="86" t="s">
        <v>92</v>
      </c>
      <c r="C83" s="10">
        <v>4</v>
      </c>
      <c r="D83" s="35">
        <f t="shared" si="3"/>
        <v>1.9417475728155338E-2</v>
      </c>
      <c r="E83" s="36"/>
      <c r="F83" s="10"/>
      <c r="G83" s="10"/>
      <c r="H83" s="37">
        <f>SUM(D84:D85)</f>
        <v>0.95145631067961167</v>
      </c>
      <c r="I83" s="9"/>
      <c r="J83" s="9"/>
      <c r="K83" s="9"/>
      <c r="L83" s="9"/>
      <c r="M83" s="77" t="s">
        <v>8</v>
      </c>
      <c r="N83" s="38"/>
      <c r="O83" s="146">
        <f>SUM(O80:P82)</f>
        <v>206</v>
      </c>
      <c r="P83" s="146"/>
      <c r="Q83" s="141">
        <f>SUM(Q80:R82)</f>
        <v>1</v>
      </c>
      <c r="R83" s="141"/>
      <c r="S83" s="9"/>
    </row>
    <row r="84" spans="2:19" x14ac:dyDescent="0.25">
      <c r="B84" s="86" t="s">
        <v>93</v>
      </c>
      <c r="C84" s="10">
        <v>92</v>
      </c>
      <c r="D84" s="35">
        <f t="shared" si="3"/>
        <v>0.44660194174757284</v>
      </c>
      <c r="E84" s="36"/>
      <c r="F84" s="10"/>
      <c r="G84" s="10"/>
      <c r="H84" s="33"/>
      <c r="I84" s="9"/>
      <c r="J84" s="9"/>
      <c r="K84" s="9"/>
      <c r="L84" s="9"/>
      <c r="M84" s="40"/>
      <c r="N84" s="9"/>
      <c r="O84" s="9"/>
      <c r="P84" s="9"/>
      <c r="Q84" s="9"/>
      <c r="R84" s="9"/>
      <c r="S84" s="9"/>
    </row>
    <row r="85" spans="2:19" x14ac:dyDescent="0.25">
      <c r="B85" s="86" t="s">
        <v>94</v>
      </c>
      <c r="C85" s="10">
        <v>104</v>
      </c>
      <c r="D85" s="35">
        <f>C85/$C$87</f>
        <v>0.50485436893203883</v>
      </c>
      <c r="E85" s="36"/>
      <c r="F85" s="10"/>
      <c r="G85" s="10"/>
      <c r="H85" s="33"/>
      <c r="I85" s="9"/>
      <c r="J85" s="9"/>
      <c r="K85" s="9"/>
      <c r="L85" s="9"/>
      <c r="M85" s="41" t="s">
        <v>126</v>
      </c>
      <c r="N85" s="21"/>
      <c r="O85" s="21"/>
      <c r="P85" s="9"/>
      <c r="Q85" s="9"/>
      <c r="R85" s="9"/>
      <c r="S85" s="9"/>
    </row>
    <row r="86" spans="2:19" ht="15.75" thickBot="1" x14ac:dyDescent="0.3">
      <c r="B86" s="86" t="s">
        <v>60</v>
      </c>
      <c r="C86" s="10">
        <v>5</v>
      </c>
      <c r="D86" s="35">
        <f t="shared" si="3"/>
        <v>2.4271844660194174E-2</v>
      </c>
      <c r="E86" s="36"/>
      <c r="F86" s="10"/>
      <c r="G86" s="10"/>
      <c r="H86" s="33" t="s">
        <v>61</v>
      </c>
      <c r="I86" s="9"/>
      <c r="J86" s="9"/>
      <c r="K86" s="9"/>
      <c r="L86" s="9"/>
      <c r="M86" s="113" t="s">
        <v>62</v>
      </c>
      <c r="N86" s="34"/>
      <c r="O86" s="147" t="s">
        <v>27</v>
      </c>
      <c r="P86" s="147"/>
      <c r="Q86" s="147" t="s">
        <v>12</v>
      </c>
      <c r="R86" s="147"/>
      <c r="S86" s="9"/>
    </row>
    <row r="87" spans="2:19" x14ac:dyDescent="0.25">
      <c r="B87" s="77" t="s">
        <v>8</v>
      </c>
      <c r="C87" s="77">
        <f>SUM(C80:C86)</f>
        <v>206</v>
      </c>
      <c r="D87" s="88">
        <f>SUM(D80:D86)</f>
        <v>1</v>
      </c>
      <c r="E87" s="42"/>
      <c r="F87" s="10"/>
      <c r="G87" s="10"/>
      <c r="H87" s="37">
        <f>SUM(D86)</f>
        <v>2.4271844660194174E-2</v>
      </c>
      <c r="I87" s="9"/>
      <c r="J87" s="9"/>
      <c r="K87" s="9"/>
      <c r="L87" s="9"/>
      <c r="M87" s="9" t="s">
        <v>63</v>
      </c>
      <c r="N87" s="9"/>
      <c r="O87" s="114">
        <v>29</v>
      </c>
      <c r="P87" s="115"/>
      <c r="Q87" s="139">
        <f>O87/$O$91</f>
        <v>0.14077669902912621</v>
      </c>
      <c r="R87" s="139"/>
      <c r="S87" s="9"/>
    </row>
    <row r="88" spans="2:19" x14ac:dyDescent="0.25">
      <c r="B88" s="9"/>
      <c r="C88" s="9"/>
      <c r="D88" s="9"/>
      <c r="E88" s="9"/>
      <c r="F88" s="10"/>
      <c r="G88" s="10"/>
      <c r="H88" s="10"/>
      <c r="I88" s="9"/>
      <c r="J88" s="9"/>
      <c r="K88" s="9"/>
      <c r="L88" s="9"/>
      <c r="M88" s="9" t="s">
        <v>64</v>
      </c>
      <c r="N88" s="9"/>
      <c r="O88" s="114">
        <v>141</v>
      </c>
      <c r="P88" s="115"/>
      <c r="Q88" s="139">
        <f>O88/$O$91</f>
        <v>0.68446601941747576</v>
      </c>
      <c r="R88" s="139"/>
      <c r="S88" s="9"/>
    </row>
    <row r="89" spans="2:19" x14ac:dyDescent="0.25">
      <c r="B89" s="9"/>
      <c r="C89" s="9"/>
      <c r="D89" s="9"/>
      <c r="E89" s="9"/>
      <c r="F89" s="10"/>
      <c r="G89" s="10"/>
      <c r="H89" s="10"/>
      <c r="I89" s="9"/>
      <c r="J89" s="9"/>
      <c r="K89" s="9"/>
      <c r="L89" s="9"/>
      <c r="M89" s="9" t="s">
        <v>65</v>
      </c>
      <c r="N89" s="9"/>
      <c r="O89" s="114">
        <v>36</v>
      </c>
      <c r="P89" s="115"/>
      <c r="Q89" s="139">
        <f>O89/$O$91</f>
        <v>0.17475728155339806</v>
      </c>
      <c r="R89" s="139"/>
      <c r="S89" s="9"/>
    </row>
    <row r="90" spans="2:19" ht="15" customHeight="1" thickBot="1" x14ac:dyDescent="0.3">
      <c r="B90" s="140" t="s">
        <v>127</v>
      </c>
      <c r="C90" s="140"/>
      <c r="D90" s="140"/>
      <c r="E90" s="140"/>
      <c r="F90" s="140"/>
      <c r="G90" s="140"/>
      <c r="H90" s="140"/>
      <c r="I90" s="9"/>
      <c r="J90" s="9"/>
      <c r="K90" s="9"/>
      <c r="L90" s="9"/>
      <c r="M90" s="9" t="s">
        <v>99</v>
      </c>
      <c r="N90" s="9"/>
      <c r="O90" s="114">
        <v>0</v>
      </c>
      <c r="P90" s="114"/>
      <c r="Q90" s="139">
        <f>O90/$O$91</f>
        <v>0</v>
      </c>
      <c r="R90" s="139"/>
      <c r="S90" s="9"/>
    </row>
    <row r="91" spans="2:19" x14ac:dyDescent="0.25">
      <c r="B91" s="140"/>
      <c r="C91" s="140"/>
      <c r="D91" s="140"/>
      <c r="E91" s="140"/>
      <c r="F91" s="140"/>
      <c r="G91" s="140"/>
      <c r="H91" s="140"/>
      <c r="I91" s="9"/>
      <c r="J91" s="9"/>
      <c r="K91" s="9"/>
      <c r="L91" s="9"/>
      <c r="M91" s="77" t="s">
        <v>8</v>
      </c>
      <c r="N91" s="38"/>
      <c r="O91" s="39">
        <f>SUM(O87:P90)</f>
        <v>206</v>
      </c>
      <c r="P91" s="39"/>
      <c r="Q91" s="141">
        <f>SUM(Q87:R90)</f>
        <v>1</v>
      </c>
      <c r="R91" s="141"/>
      <c r="S91" s="9"/>
    </row>
    <row r="92" spans="2:19" x14ac:dyDescent="0.25">
      <c r="B92" s="142" t="s">
        <v>66</v>
      </c>
      <c r="C92" s="142"/>
      <c r="D92" s="142"/>
      <c r="E92" s="4"/>
      <c r="F92" s="43" t="s">
        <v>27</v>
      </c>
      <c r="G92" s="138" t="s">
        <v>12</v>
      </c>
      <c r="H92" s="138"/>
      <c r="I92" s="143"/>
      <c r="J92" s="143"/>
      <c r="K92" s="143"/>
      <c r="L92" s="9"/>
      <c r="M92" s="40"/>
      <c r="N92" s="9"/>
      <c r="O92" s="9"/>
      <c r="P92" s="9"/>
      <c r="Q92" s="9"/>
      <c r="R92" s="9"/>
      <c r="S92" s="9"/>
    </row>
    <row r="93" spans="2:19" x14ac:dyDescent="0.25">
      <c r="B93" s="45" t="s">
        <v>67</v>
      </c>
      <c r="C93" s="45"/>
      <c r="D93" s="45"/>
      <c r="E93" s="45"/>
      <c r="F93" s="46">
        <v>25</v>
      </c>
      <c r="G93" s="47"/>
      <c r="H93" s="48">
        <f t="shared" ref="H93:H116" si="4">F93/$F$117</f>
        <v>0.12135922330097088</v>
      </c>
      <c r="I93" s="12"/>
      <c r="J93" s="12"/>
      <c r="K93" s="12"/>
      <c r="L93" s="9"/>
      <c r="M93" s="9"/>
      <c r="N93" s="9"/>
      <c r="O93" s="9"/>
      <c r="P93" s="9"/>
      <c r="Q93" s="9"/>
      <c r="R93" s="9"/>
      <c r="S93" s="9"/>
    </row>
    <row r="94" spans="2:19" x14ac:dyDescent="0.25">
      <c r="B94" s="45" t="s">
        <v>19</v>
      </c>
      <c r="C94" s="45"/>
      <c r="D94" s="45"/>
      <c r="E94" s="45"/>
      <c r="F94" s="46">
        <v>66</v>
      </c>
      <c r="G94" s="47"/>
      <c r="H94" s="48">
        <f t="shared" si="4"/>
        <v>0.32038834951456313</v>
      </c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</row>
    <row r="95" spans="2:19" ht="15" customHeight="1" x14ac:dyDescent="0.25">
      <c r="B95" s="45" t="s">
        <v>68</v>
      </c>
      <c r="C95" s="45"/>
      <c r="D95" s="45"/>
      <c r="E95" s="45"/>
      <c r="F95" s="46">
        <v>0</v>
      </c>
      <c r="G95" s="47"/>
      <c r="H95" s="48">
        <f t="shared" si="4"/>
        <v>0</v>
      </c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</row>
    <row r="96" spans="2:19" ht="15" customHeight="1" x14ac:dyDescent="0.25">
      <c r="B96" s="45" t="s">
        <v>69</v>
      </c>
      <c r="C96" s="45"/>
      <c r="D96" s="45"/>
      <c r="E96" s="45"/>
      <c r="F96" s="46">
        <v>6</v>
      </c>
      <c r="G96" s="47"/>
      <c r="H96" s="48">
        <f t="shared" si="4"/>
        <v>2.9126213592233011E-2</v>
      </c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</row>
    <row r="97" spans="2:19" x14ac:dyDescent="0.25">
      <c r="B97" s="49" t="s">
        <v>70</v>
      </c>
      <c r="C97" s="49"/>
      <c r="D97" s="49"/>
      <c r="E97" s="49"/>
      <c r="F97" s="50">
        <v>1</v>
      </c>
      <c r="G97" s="51"/>
      <c r="H97" s="52">
        <f t="shared" si="4"/>
        <v>4.8543689320388345E-3</v>
      </c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</row>
    <row r="98" spans="2:19" x14ac:dyDescent="0.25">
      <c r="B98" s="49" t="s">
        <v>20</v>
      </c>
      <c r="C98" s="49"/>
      <c r="D98" s="49"/>
      <c r="E98" s="49"/>
      <c r="F98" s="50">
        <v>71</v>
      </c>
      <c r="G98" s="51"/>
      <c r="H98" s="52">
        <f t="shared" si="4"/>
        <v>0.3446601941747573</v>
      </c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</row>
    <row r="99" spans="2:19" x14ac:dyDescent="0.25">
      <c r="B99" s="53" t="s">
        <v>71</v>
      </c>
      <c r="C99" s="53"/>
      <c r="D99" s="53"/>
      <c r="E99" s="53"/>
      <c r="F99" s="50">
        <v>17</v>
      </c>
      <c r="G99" s="51"/>
      <c r="H99" s="52">
        <f t="shared" si="4"/>
        <v>8.2524271844660199E-2</v>
      </c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</row>
    <row r="100" spans="2:19" ht="15" customHeight="1" x14ac:dyDescent="0.25">
      <c r="B100" s="49" t="s">
        <v>72</v>
      </c>
      <c r="C100" s="49"/>
      <c r="D100" s="49"/>
      <c r="E100" s="49"/>
      <c r="F100" s="50">
        <v>1</v>
      </c>
      <c r="G100" s="51"/>
      <c r="H100" s="52">
        <f t="shared" si="4"/>
        <v>4.8543689320388345E-3</v>
      </c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</row>
    <row r="101" spans="2:19" x14ac:dyDescent="0.25">
      <c r="B101" s="54" t="s">
        <v>73</v>
      </c>
      <c r="C101" s="54"/>
      <c r="D101" s="54"/>
      <c r="E101" s="54"/>
      <c r="F101" s="55">
        <v>2</v>
      </c>
      <c r="G101" s="56"/>
      <c r="H101" s="57">
        <f t="shared" si="4"/>
        <v>9.7087378640776691E-3</v>
      </c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</row>
    <row r="102" spans="2:19" x14ac:dyDescent="0.25">
      <c r="B102" s="54" t="s">
        <v>74</v>
      </c>
      <c r="C102" s="54"/>
      <c r="D102" s="54"/>
      <c r="E102" s="54"/>
      <c r="F102" s="55">
        <v>0</v>
      </c>
      <c r="G102" s="56"/>
      <c r="H102" s="57">
        <f t="shared" si="4"/>
        <v>0</v>
      </c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</row>
    <row r="103" spans="2:19" x14ac:dyDescent="0.25">
      <c r="B103" s="54" t="s">
        <v>75</v>
      </c>
      <c r="C103" s="54"/>
      <c r="D103" s="54"/>
      <c r="E103" s="54"/>
      <c r="F103" s="55">
        <v>1</v>
      </c>
      <c r="G103" s="56"/>
      <c r="H103" s="57">
        <f t="shared" si="4"/>
        <v>4.8543689320388345E-3</v>
      </c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</row>
    <row r="104" spans="2:19" x14ac:dyDescent="0.25">
      <c r="B104" s="54" t="s">
        <v>76</v>
      </c>
      <c r="C104" s="54"/>
      <c r="D104" s="54"/>
      <c r="E104" s="54"/>
      <c r="F104" s="55">
        <v>0</v>
      </c>
      <c r="G104" s="56"/>
      <c r="H104" s="57">
        <f t="shared" si="4"/>
        <v>0</v>
      </c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</row>
    <row r="105" spans="2:19" x14ac:dyDescent="0.25">
      <c r="B105" s="54" t="s">
        <v>77</v>
      </c>
      <c r="C105" s="54"/>
      <c r="D105" s="54"/>
      <c r="E105" s="54"/>
      <c r="F105" s="55">
        <v>1</v>
      </c>
      <c r="G105" s="56"/>
      <c r="H105" s="57">
        <f t="shared" si="4"/>
        <v>4.8543689320388345E-3</v>
      </c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</row>
    <row r="106" spans="2:19" x14ac:dyDescent="0.25">
      <c r="B106" s="54" t="s">
        <v>78</v>
      </c>
      <c r="C106" s="54"/>
      <c r="D106" s="54"/>
      <c r="E106" s="54"/>
      <c r="F106" s="55">
        <v>0</v>
      </c>
      <c r="G106" s="56"/>
      <c r="H106" s="57">
        <f t="shared" si="4"/>
        <v>0</v>
      </c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</row>
    <row r="107" spans="2:19" ht="15" customHeight="1" x14ac:dyDescent="0.25">
      <c r="B107" s="54" t="s">
        <v>79</v>
      </c>
      <c r="C107" s="54"/>
      <c r="D107" s="54"/>
      <c r="E107" s="54"/>
      <c r="F107" s="55">
        <v>0</v>
      </c>
      <c r="G107" s="56"/>
      <c r="H107" s="57">
        <f t="shared" si="4"/>
        <v>0</v>
      </c>
      <c r="I107" s="9"/>
      <c r="J107" s="9"/>
      <c r="K107" s="144" t="s">
        <v>128</v>
      </c>
      <c r="L107" s="144"/>
      <c r="M107" s="144"/>
      <c r="N107" s="144"/>
      <c r="O107" s="21"/>
      <c r="P107" s="21"/>
      <c r="Q107" s="9"/>
      <c r="R107" s="9"/>
      <c r="S107" s="9"/>
    </row>
    <row r="108" spans="2:19" x14ac:dyDescent="0.25">
      <c r="B108" s="54" t="s">
        <v>80</v>
      </c>
      <c r="C108" s="54"/>
      <c r="D108" s="54"/>
      <c r="E108" s="54"/>
      <c r="F108" s="55">
        <v>0</v>
      </c>
      <c r="G108" s="56"/>
      <c r="H108" s="57">
        <f t="shared" si="4"/>
        <v>0</v>
      </c>
      <c r="I108" s="9"/>
      <c r="J108" s="9"/>
      <c r="K108" s="144"/>
      <c r="L108" s="144"/>
      <c r="M108" s="144"/>
      <c r="N108" s="144"/>
      <c r="O108" s="21"/>
      <c r="P108" s="21"/>
      <c r="Q108" s="9"/>
      <c r="R108" s="9"/>
      <c r="S108" s="9"/>
    </row>
    <row r="109" spans="2:19" x14ac:dyDescent="0.25">
      <c r="B109" s="54" t="s">
        <v>81</v>
      </c>
      <c r="C109" s="54"/>
      <c r="D109" s="54"/>
      <c r="E109" s="54"/>
      <c r="F109" s="55">
        <v>2</v>
      </c>
      <c r="G109" s="56"/>
      <c r="H109" s="57">
        <f t="shared" si="4"/>
        <v>9.7087378640776691E-3</v>
      </c>
      <c r="I109" s="9"/>
      <c r="J109" s="9"/>
      <c r="K109" s="4" t="s">
        <v>82</v>
      </c>
      <c r="L109" s="43" t="s">
        <v>27</v>
      </c>
      <c r="M109" s="43" t="s">
        <v>12</v>
      </c>
      <c r="N109" s="58"/>
      <c r="O109" s="59"/>
      <c r="P109" s="36">
        <f>N109/$F$117</f>
        <v>0</v>
      </c>
      <c r="Q109" s="9"/>
      <c r="R109" s="9"/>
      <c r="S109" s="9"/>
    </row>
    <row r="110" spans="2:19" x14ac:dyDescent="0.25">
      <c r="B110" s="54" t="s">
        <v>83</v>
      </c>
      <c r="C110" s="54"/>
      <c r="D110" s="54"/>
      <c r="E110" s="54"/>
      <c r="F110" s="55">
        <v>1</v>
      </c>
      <c r="G110" s="56"/>
      <c r="H110" s="57">
        <f t="shared" si="4"/>
        <v>4.8543689320388345E-3</v>
      </c>
      <c r="I110" s="9"/>
      <c r="J110" s="9"/>
      <c r="K110" s="45" t="s">
        <v>84</v>
      </c>
      <c r="L110" s="46">
        <f>SUM(F93:F96)</f>
        <v>97</v>
      </c>
      <c r="M110" s="60">
        <f t="shared" ref="M110:M115" si="5">L110/$L$116</f>
        <v>0.470873786407767</v>
      </c>
      <c r="N110" s="58"/>
      <c r="O110" s="59"/>
      <c r="P110" s="36">
        <f>N110/$F$117</f>
        <v>0</v>
      </c>
      <c r="Q110" s="9"/>
      <c r="R110" s="9"/>
      <c r="S110" s="9"/>
    </row>
    <row r="111" spans="2:19" ht="15" customHeight="1" x14ac:dyDescent="0.25">
      <c r="B111" s="61" t="s">
        <v>85</v>
      </c>
      <c r="C111" s="61"/>
      <c r="D111" s="61"/>
      <c r="E111" s="61"/>
      <c r="F111" s="62">
        <v>1</v>
      </c>
      <c r="G111" s="63"/>
      <c r="H111" s="64">
        <f t="shared" si="4"/>
        <v>4.8543689320388345E-3</v>
      </c>
      <c r="I111" s="9"/>
      <c r="J111" s="9"/>
      <c r="K111" s="49" t="s">
        <v>86</v>
      </c>
      <c r="L111" s="50">
        <f>SUM(F97:F100)</f>
        <v>90</v>
      </c>
      <c r="M111" s="65">
        <f t="shared" si="5"/>
        <v>0.43689320388349512</v>
      </c>
      <c r="N111" s="58"/>
      <c r="O111" s="59"/>
      <c r="P111" s="36">
        <f>N111/$F$117</f>
        <v>0</v>
      </c>
      <c r="Q111" s="9"/>
      <c r="R111" s="9"/>
      <c r="S111" s="9"/>
    </row>
    <row r="112" spans="2:19" x14ac:dyDescent="0.25">
      <c r="B112" s="61" t="s">
        <v>87</v>
      </c>
      <c r="C112" s="61"/>
      <c r="D112" s="61"/>
      <c r="E112" s="61"/>
      <c r="F112" s="62">
        <v>0</v>
      </c>
      <c r="G112" s="63"/>
      <c r="H112" s="64">
        <f t="shared" si="4"/>
        <v>0</v>
      </c>
      <c r="I112" s="9"/>
      <c r="J112" s="9"/>
      <c r="K112" s="54" t="s">
        <v>88</v>
      </c>
      <c r="L112" s="55">
        <f>SUM(F101:F110)</f>
        <v>7</v>
      </c>
      <c r="M112" s="66">
        <f t="shared" si="5"/>
        <v>3.3980582524271843E-2</v>
      </c>
      <c r="N112" s="67"/>
      <c r="O112" s="12"/>
      <c r="P112" s="12"/>
      <c r="Q112" s="9"/>
      <c r="R112" s="9"/>
      <c r="S112" s="9"/>
    </row>
    <row r="113" spans="2:19" x14ac:dyDescent="0.25">
      <c r="B113" s="61" t="s">
        <v>89</v>
      </c>
      <c r="C113" s="61"/>
      <c r="D113" s="61"/>
      <c r="E113" s="61"/>
      <c r="F113" s="62">
        <v>0</v>
      </c>
      <c r="G113" s="63"/>
      <c r="H113" s="64">
        <f t="shared" si="4"/>
        <v>0</v>
      </c>
      <c r="I113" s="9"/>
      <c r="J113" s="9"/>
      <c r="K113" s="61" t="s">
        <v>90</v>
      </c>
      <c r="L113" s="62">
        <f>SUM(F111:F113)</f>
        <v>1</v>
      </c>
      <c r="M113" s="68">
        <f t="shared" si="5"/>
        <v>4.8543689320388345E-3</v>
      </c>
      <c r="N113" s="67"/>
      <c r="O113" s="12"/>
      <c r="P113" s="12"/>
      <c r="Q113" s="9"/>
      <c r="R113" s="9"/>
      <c r="S113" s="9"/>
    </row>
    <row r="114" spans="2:19" x14ac:dyDescent="0.25">
      <c r="B114" s="116" t="s">
        <v>11</v>
      </c>
      <c r="C114" s="82"/>
      <c r="D114" s="82"/>
      <c r="E114" s="82"/>
      <c r="F114" s="82">
        <v>8</v>
      </c>
      <c r="G114" s="10"/>
      <c r="H114" s="35">
        <f t="shared" si="4"/>
        <v>3.8834951456310676E-2</v>
      </c>
      <c r="I114" s="9"/>
      <c r="J114" s="9"/>
      <c r="K114" s="69" t="s">
        <v>91</v>
      </c>
      <c r="L114" s="70">
        <f>F115</f>
        <v>3</v>
      </c>
      <c r="M114" s="71">
        <f t="shared" si="5"/>
        <v>1.4563106796116505E-2</v>
      </c>
      <c r="N114" s="72"/>
      <c r="O114" s="12"/>
      <c r="P114" s="12"/>
      <c r="Q114" s="9"/>
      <c r="R114" s="9"/>
      <c r="S114" s="9"/>
    </row>
    <row r="115" spans="2:19" ht="15.75" thickBot="1" x14ac:dyDescent="0.3">
      <c r="B115" s="69" t="s">
        <v>91</v>
      </c>
      <c r="C115" s="69"/>
      <c r="D115" s="69"/>
      <c r="E115" s="69"/>
      <c r="F115" s="73">
        <v>3</v>
      </c>
      <c r="G115" s="70"/>
      <c r="H115" s="74">
        <f t="shared" si="4"/>
        <v>1.4563106796116505E-2</v>
      </c>
      <c r="I115" s="9"/>
      <c r="J115" s="9"/>
      <c r="K115" s="75" t="s">
        <v>11</v>
      </c>
      <c r="L115" s="59">
        <f>F114</f>
        <v>8</v>
      </c>
      <c r="M115" s="76">
        <f t="shared" si="5"/>
        <v>3.8834951456310676E-2</v>
      </c>
      <c r="N115" s="9"/>
      <c r="O115" s="9"/>
      <c r="P115" s="9"/>
      <c r="Q115" s="9"/>
      <c r="R115" s="9"/>
      <c r="S115" s="9"/>
    </row>
    <row r="116" spans="2:19" ht="15.75" thickBot="1" x14ac:dyDescent="0.3">
      <c r="B116" s="69" t="s">
        <v>98</v>
      </c>
      <c r="C116" s="69"/>
      <c r="D116" s="69"/>
      <c r="E116" s="69"/>
      <c r="F116" s="73">
        <v>0</v>
      </c>
      <c r="G116" s="70"/>
      <c r="H116" s="74">
        <f t="shared" si="4"/>
        <v>0</v>
      </c>
      <c r="I116" s="9"/>
      <c r="J116" s="9"/>
      <c r="K116" s="83" t="s">
        <v>8</v>
      </c>
      <c r="L116" s="77">
        <f>SUM(L110:L115)</f>
        <v>206</v>
      </c>
      <c r="M116" s="79">
        <f>SUM(M110:M115)</f>
        <v>1</v>
      </c>
      <c r="N116" s="9"/>
      <c r="O116" s="9"/>
      <c r="P116" s="9"/>
      <c r="Q116" s="9"/>
      <c r="R116" s="9"/>
      <c r="S116" s="9"/>
    </row>
    <row r="117" spans="2:19" x14ac:dyDescent="0.25">
      <c r="B117" s="134" t="s">
        <v>8</v>
      </c>
      <c r="C117" s="134"/>
      <c r="D117" s="134"/>
      <c r="E117" s="77"/>
      <c r="F117" s="77">
        <f>SUM(F93:F116)</f>
        <v>206</v>
      </c>
      <c r="G117" s="78"/>
      <c r="H117" s="88">
        <f>SUM(H93:H116)</f>
        <v>1</v>
      </c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</row>
    <row r="118" spans="2:19" x14ac:dyDescent="0.25">
      <c r="B118" s="9"/>
      <c r="C118" s="9"/>
      <c r="D118" s="9"/>
      <c r="E118" s="9"/>
      <c r="F118" s="10"/>
      <c r="G118" s="10"/>
      <c r="H118" s="10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</row>
    <row r="119" spans="2:19" x14ac:dyDescent="0.25">
      <c r="B119" s="112" t="s">
        <v>129</v>
      </c>
      <c r="C119" s="30"/>
      <c r="D119" s="30"/>
      <c r="E119" s="30"/>
      <c r="F119" s="31"/>
      <c r="G119" s="31"/>
      <c r="H119" s="31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</row>
    <row r="120" spans="2:19" ht="24.75" customHeight="1" x14ac:dyDescent="0.25">
      <c r="B120" s="144" t="s">
        <v>130</v>
      </c>
      <c r="C120" s="144"/>
      <c r="D120" s="144"/>
      <c r="E120" s="144"/>
      <c r="F120" s="144"/>
      <c r="G120" s="10"/>
      <c r="H120" s="10"/>
      <c r="I120" s="9"/>
      <c r="J120" s="9"/>
      <c r="K120" s="144" t="s">
        <v>131</v>
      </c>
      <c r="L120" s="144"/>
      <c r="M120" s="144"/>
      <c r="N120" s="27"/>
      <c r="O120" s="27"/>
      <c r="P120" s="9"/>
      <c r="Q120" s="9"/>
      <c r="R120" s="9"/>
      <c r="S120" s="9"/>
    </row>
    <row r="121" spans="2:19" x14ac:dyDescent="0.25">
      <c r="B121" s="144"/>
      <c r="C121" s="144"/>
      <c r="D121" s="144"/>
      <c r="E121" s="144"/>
      <c r="F121" s="144"/>
      <c r="G121" s="10"/>
      <c r="H121" s="10"/>
      <c r="I121" s="9"/>
      <c r="J121" s="9"/>
      <c r="K121" s="144"/>
      <c r="L121" s="144"/>
      <c r="M121" s="144"/>
      <c r="N121" s="27"/>
      <c r="O121" s="27"/>
      <c r="P121" s="9"/>
      <c r="Q121" s="9"/>
      <c r="R121" s="9"/>
      <c r="S121" s="9"/>
    </row>
    <row r="122" spans="2:19" x14ac:dyDescent="0.25">
      <c r="B122" s="85" t="s">
        <v>102</v>
      </c>
      <c r="C122" s="43" t="s">
        <v>27</v>
      </c>
      <c r="D122" s="43" t="s">
        <v>12</v>
      </c>
      <c r="E122" s="9"/>
      <c r="F122" s="10"/>
      <c r="G122" s="10"/>
      <c r="H122" s="10"/>
      <c r="I122" s="9"/>
      <c r="J122" s="9"/>
      <c r="K122" s="43" t="s">
        <v>132</v>
      </c>
      <c r="L122" s="43" t="s">
        <v>27</v>
      </c>
      <c r="M122" s="43" t="s">
        <v>12</v>
      </c>
      <c r="N122" s="9"/>
      <c r="O122" s="10"/>
      <c r="P122" s="9"/>
      <c r="Q122" s="9"/>
      <c r="R122" s="9"/>
      <c r="S122" s="9"/>
    </row>
    <row r="123" spans="2:19" x14ac:dyDescent="0.25">
      <c r="B123" s="86" t="s">
        <v>133</v>
      </c>
      <c r="C123" s="10">
        <v>2</v>
      </c>
      <c r="D123" s="35">
        <f>C123/$C$87</f>
        <v>9.7087378640776691E-3</v>
      </c>
      <c r="E123" s="9"/>
      <c r="F123" s="10"/>
      <c r="G123" s="10"/>
      <c r="H123" s="10"/>
      <c r="I123" s="9"/>
      <c r="J123" s="9"/>
      <c r="K123" s="92" t="s">
        <v>134</v>
      </c>
      <c r="L123" s="10">
        <v>107</v>
      </c>
      <c r="M123" s="35">
        <f>L123/$C$87</f>
        <v>0.51941747572815533</v>
      </c>
      <c r="N123" s="9"/>
      <c r="O123" s="10"/>
      <c r="P123" s="9"/>
      <c r="Q123" s="9"/>
      <c r="R123" s="9"/>
      <c r="S123" s="9"/>
    </row>
    <row r="124" spans="2:19" x14ac:dyDescent="0.25">
      <c r="B124" s="86" t="s">
        <v>93</v>
      </c>
      <c r="C124" s="10">
        <v>59</v>
      </c>
      <c r="D124" s="35">
        <f>C124/$C$87</f>
        <v>0.28640776699029125</v>
      </c>
      <c r="E124" s="9"/>
      <c r="F124" s="10"/>
      <c r="G124" s="10"/>
      <c r="H124" s="10"/>
      <c r="I124" s="9"/>
      <c r="J124" s="9"/>
      <c r="K124" s="92" t="s">
        <v>135</v>
      </c>
      <c r="L124" s="10">
        <v>87</v>
      </c>
      <c r="M124" s="35">
        <f>L124/$C$87</f>
        <v>0.42233009708737862</v>
      </c>
      <c r="N124" s="9"/>
      <c r="O124" s="10"/>
      <c r="P124" s="9"/>
      <c r="Q124" s="9"/>
      <c r="R124" s="9"/>
      <c r="S124" s="9"/>
    </row>
    <row r="125" spans="2:19" x14ac:dyDescent="0.25">
      <c r="B125" s="86" t="s">
        <v>94</v>
      </c>
      <c r="C125" s="10">
        <v>133</v>
      </c>
      <c r="D125" s="35">
        <f>C125/$C$87</f>
        <v>0.64563106796116509</v>
      </c>
      <c r="E125" s="9"/>
      <c r="F125" s="10"/>
      <c r="G125" s="10"/>
      <c r="H125" s="107" t="s">
        <v>95</v>
      </c>
      <c r="I125" s="9"/>
      <c r="J125" s="9"/>
      <c r="K125" s="92" t="s">
        <v>136</v>
      </c>
      <c r="L125" s="10">
        <v>5</v>
      </c>
      <c r="M125" s="35">
        <f>L125/$C$87</f>
        <v>2.4271844660194174E-2</v>
      </c>
      <c r="N125" s="9"/>
      <c r="O125" s="10"/>
      <c r="P125" s="9"/>
      <c r="Q125" s="9"/>
      <c r="R125" s="9"/>
      <c r="S125" s="9"/>
    </row>
    <row r="126" spans="2:19" ht="15.75" thickBot="1" x14ac:dyDescent="0.3">
      <c r="B126" s="86" t="s">
        <v>60</v>
      </c>
      <c r="C126" s="10">
        <v>10</v>
      </c>
      <c r="D126" s="35">
        <f>C126/$C$87</f>
        <v>4.8543689320388349E-2</v>
      </c>
      <c r="E126" s="9"/>
      <c r="F126" s="10"/>
      <c r="G126" s="10"/>
      <c r="H126" s="117">
        <f>SUM(D124:D125)</f>
        <v>0.93203883495145634</v>
      </c>
      <c r="I126" s="9"/>
      <c r="J126" s="9"/>
      <c r="K126" s="92" t="s">
        <v>137</v>
      </c>
      <c r="L126" s="10">
        <v>7</v>
      </c>
      <c r="M126" s="35">
        <f>L126/$C$87</f>
        <v>3.3980582524271843E-2</v>
      </c>
      <c r="N126" s="9"/>
      <c r="O126" s="10"/>
      <c r="P126" s="9"/>
      <c r="Q126" s="9"/>
      <c r="R126" s="9"/>
      <c r="S126" s="9"/>
    </row>
    <row r="127" spans="2:19" ht="15.75" thickBot="1" x14ac:dyDescent="0.3">
      <c r="B127" s="86" t="s">
        <v>99</v>
      </c>
      <c r="C127" s="10">
        <v>2</v>
      </c>
      <c r="D127" s="35">
        <f>C127/$C$87</f>
        <v>9.7087378640776691E-3</v>
      </c>
      <c r="E127" s="9"/>
      <c r="F127" s="10"/>
      <c r="G127" s="10"/>
      <c r="H127" s="10"/>
      <c r="I127" s="9"/>
      <c r="J127" s="9"/>
      <c r="K127" s="77" t="s">
        <v>8</v>
      </c>
      <c r="L127" s="77">
        <f>SUM(L123:L126)</f>
        <v>206</v>
      </c>
      <c r="M127" s="88">
        <f>SUM(M123:M126)</f>
        <v>1</v>
      </c>
      <c r="N127" s="9"/>
      <c r="O127" s="10"/>
      <c r="P127" s="9"/>
      <c r="Q127" s="9"/>
      <c r="R127" s="9"/>
      <c r="S127" s="9"/>
    </row>
    <row r="128" spans="2:19" x14ac:dyDescent="0.25">
      <c r="B128" s="77" t="s">
        <v>8</v>
      </c>
      <c r="C128" s="77">
        <f>SUM(C123:C127)</f>
        <v>206</v>
      </c>
      <c r="D128" s="88">
        <f>SUM(D123:D127)</f>
        <v>1</v>
      </c>
      <c r="E128" s="9"/>
      <c r="F128" s="10"/>
      <c r="G128" s="10"/>
      <c r="H128" s="10"/>
      <c r="I128" s="9"/>
      <c r="J128" s="9"/>
      <c r="N128" s="9"/>
      <c r="O128" s="10"/>
      <c r="P128" s="9"/>
      <c r="Q128" s="9"/>
      <c r="R128" s="9"/>
      <c r="S128" s="9"/>
    </row>
    <row r="129" spans="2:15" ht="15" customHeight="1" x14ac:dyDescent="0.25">
      <c r="K129" s="140" t="s">
        <v>138</v>
      </c>
      <c r="L129" s="140"/>
      <c r="M129" s="140"/>
      <c r="N129" s="140"/>
      <c r="O129" s="140"/>
    </row>
    <row r="130" spans="2:15" ht="15" customHeight="1" x14ac:dyDescent="0.25">
      <c r="B130" s="22" t="s">
        <v>139</v>
      </c>
      <c r="C130" s="22"/>
      <c r="D130" s="22"/>
      <c r="K130" s="140"/>
      <c r="L130" s="140"/>
      <c r="M130" s="140"/>
      <c r="N130" s="140"/>
      <c r="O130" s="140"/>
    </row>
    <row r="131" spans="2:15" ht="15.75" customHeight="1" x14ac:dyDescent="0.25">
      <c r="B131" s="118" t="s">
        <v>18</v>
      </c>
      <c r="C131" s="43" t="s">
        <v>27</v>
      </c>
      <c r="D131" s="138" t="s">
        <v>12</v>
      </c>
      <c r="E131" s="138"/>
      <c r="K131" s="138" t="s">
        <v>96</v>
      </c>
      <c r="L131" s="138"/>
      <c r="M131" s="43" t="s">
        <v>27</v>
      </c>
      <c r="N131" s="43"/>
      <c r="O131" s="43" t="s">
        <v>12</v>
      </c>
    </row>
    <row r="132" spans="2:15" x14ac:dyDescent="0.25">
      <c r="B132" s="119" t="s">
        <v>140</v>
      </c>
      <c r="C132" s="120">
        <v>148</v>
      </c>
      <c r="D132" s="135">
        <f>C132/$C$135</f>
        <v>0.71844660194174759</v>
      </c>
      <c r="E132" s="135"/>
      <c r="K132" s="121" t="s">
        <v>97</v>
      </c>
      <c r="L132" s="121"/>
      <c r="M132" s="10">
        <v>93</v>
      </c>
      <c r="N132" s="35"/>
      <c r="O132" s="35">
        <f>M132/$M$138</f>
        <v>0.45145631067961167</v>
      </c>
    </row>
    <row r="133" spans="2:15" x14ac:dyDescent="0.25">
      <c r="B133" s="119" t="s">
        <v>141</v>
      </c>
      <c r="C133" s="120">
        <v>54</v>
      </c>
      <c r="D133" s="135">
        <f>C133/$C$135</f>
        <v>0.26213592233009708</v>
      </c>
      <c r="E133" s="135"/>
      <c r="K133" s="121" t="s">
        <v>142</v>
      </c>
      <c r="L133" s="121"/>
      <c r="M133" s="10">
        <v>24</v>
      </c>
      <c r="N133" s="35"/>
      <c r="O133" s="35">
        <f>M133/$M$138</f>
        <v>0.11650485436893204</v>
      </c>
    </row>
    <row r="134" spans="2:15" ht="15.75" thickBot="1" x14ac:dyDescent="0.3">
      <c r="B134" s="119" t="s">
        <v>99</v>
      </c>
      <c r="C134" s="120">
        <v>4</v>
      </c>
      <c r="D134" s="135">
        <f>C134/$C$135</f>
        <v>1.9417475728155338E-2</v>
      </c>
      <c r="E134" s="135"/>
      <c r="K134" s="121" t="s">
        <v>143</v>
      </c>
      <c r="L134" s="121"/>
      <c r="M134" s="10">
        <v>70</v>
      </c>
      <c r="N134" s="35"/>
      <c r="O134" s="35">
        <f t="shared" ref="O134" si="6">M134/$M$138</f>
        <v>0.33980582524271846</v>
      </c>
    </row>
    <row r="135" spans="2:15" x14ac:dyDescent="0.25">
      <c r="B135" s="122" t="s">
        <v>8</v>
      </c>
      <c r="C135" s="87">
        <f>SUM(C132:C134)</f>
        <v>206</v>
      </c>
      <c r="D135" s="136">
        <f>SUM(D132:E134)</f>
        <v>1</v>
      </c>
      <c r="E135" s="136"/>
      <c r="K135" s="121" t="s">
        <v>144</v>
      </c>
      <c r="L135" s="121"/>
      <c r="M135" s="10">
        <v>11</v>
      </c>
      <c r="N135" s="35"/>
      <c r="O135" s="35">
        <f>M135/$M$138</f>
        <v>5.3398058252427182E-2</v>
      </c>
    </row>
    <row r="136" spans="2:15" x14ac:dyDescent="0.25">
      <c r="B136" s="119"/>
      <c r="C136" s="120"/>
      <c r="D136" s="135"/>
      <c r="E136" s="135"/>
      <c r="K136" s="121" t="s">
        <v>145</v>
      </c>
      <c r="L136" s="121"/>
      <c r="M136" s="10">
        <v>5</v>
      </c>
      <c r="N136" s="35"/>
      <c r="O136" s="35">
        <f>M136/$M$138</f>
        <v>2.4271844660194174E-2</v>
      </c>
    </row>
    <row r="137" spans="2:15" ht="15.75" thickBot="1" x14ac:dyDescent="0.3">
      <c r="B137" s="137" t="s">
        <v>146</v>
      </c>
      <c r="C137" s="137"/>
      <c r="D137" s="137"/>
      <c r="E137" s="137"/>
      <c r="F137" s="137"/>
      <c r="G137" s="137"/>
      <c r="H137" s="137"/>
      <c r="I137" s="137"/>
      <c r="K137" s="121" t="s">
        <v>99</v>
      </c>
      <c r="L137" s="121"/>
      <c r="M137" s="10">
        <v>3</v>
      </c>
      <c r="N137" s="35"/>
      <c r="O137" s="35">
        <f>M137/$M$138</f>
        <v>1.4563106796116505E-2</v>
      </c>
    </row>
    <row r="138" spans="2:15" x14ac:dyDescent="0.25">
      <c r="B138" s="133" t="s">
        <v>147</v>
      </c>
      <c r="C138" s="133"/>
      <c r="D138" s="133"/>
      <c r="E138" s="133"/>
      <c r="F138" s="133"/>
      <c r="G138" s="133"/>
      <c r="H138" s="133"/>
      <c r="I138" s="133"/>
      <c r="K138" s="134" t="s">
        <v>8</v>
      </c>
      <c r="L138" s="134"/>
      <c r="M138" s="87">
        <f>SUM(M132:M137)</f>
        <v>206</v>
      </c>
      <c r="N138" s="88"/>
      <c r="O138" s="88">
        <f>SUM(O132:O137)</f>
        <v>1</v>
      </c>
    </row>
    <row r="140" spans="2:15" x14ac:dyDescent="0.25">
      <c r="B140" s="123" t="s">
        <v>148</v>
      </c>
    </row>
    <row r="141" spans="2:15" ht="15" customHeight="1" x14ac:dyDescent="0.25">
      <c r="B141" s="123" t="s">
        <v>149</v>
      </c>
    </row>
  </sheetData>
  <mergeCells count="54">
    <mergeCell ref="I29:K29"/>
    <mergeCell ref="B5:S6"/>
    <mergeCell ref="B8:S8"/>
    <mergeCell ref="B10:S11"/>
    <mergeCell ref="I15:M16"/>
    <mergeCell ref="P15:S16"/>
    <mergeCell ref="O79:P79"/>
    <mergeCell ref="Q79:R79"/>
    <mergeCell ref="J30:K30"/>
    <mergeCell ref="B44:H44"/>
    <mergeCell ref="B45:C45"/>
    <mergeCell ref="K50:Q51"/>
    <mergeCell ref="K52:K53"/>
    <mergeCell ref="L52:M52"/>
    <mergeCell ref="O52:Q52"/>
    <mergeCell ref="K60:L60"/>
    <mergeCell ref="M60:N60"/>
    <mergeCell ref="Q63:R63"/>
    <mergeCell ref="B77:D78"/>
    <mergeCell ref="M77:R78"/>
    <mergeCell ref="Q88:R88"/>
    <mergeCell ref="O80:P80"/>
    <mergeCell ref="Q80:R80"/>
    <mergeCell ref="O81:P81"/>
    <mergeCell ref="Q81:R81"/>
    <mergeCell ref="O82:P82"/>
    <mergeCell ref="Q82:R82"/>
    <mergeCell ref="O83:P83"/>
    <mergeCell ref="Q83:R83"/>
    <mergeCell ref="O86:P86"/>
    <mergeCell ref="Q86:R86"/>
    <mergeCell ref="Q87:R87"/>
    <mergeCell ref="D131:E131"/>
    <mergeCell ref="K131:L131"/>
    <mergeCell ref="Q89:R89"/>
    <mergeCell ref="B90:H91"/>
    <mergeCell ref="Q90:R90"/>
    <mergeCell ref="Q91:R91"/>
    <mergeCell ref="B92:D92"/>
    <mergeCell ref="G92:H92"/>
    <mergeCell ref="I92:K92"/>
    <mergeCell ref="K107:N108"/>
    <mergeCell ref="B117:D117"/>
    <mergeCell ref="B120:F121"/>
    <mergeCell ref="K120:M121"/>
    <mergeCell ref="K129:O130"/>
    <mergeCell ref="B138:I138"/>
    <mergeCell ref="K138:L138"/>
    <mergeCell ref="D132:E132"/>
    <mergeCell ref="D133:E133"/>
    <mergeCell ref="D134:E134"/>
    <mergeCell ref="D135:E135"/>
    <mergeCell ref="D136:E136"/>
    <mergeCell ref="B137:I137"/>
  </mergeCells>
  <printOptions horizontalCentered="1"/>
  <pageMargins left="0.19685039370078741" right="0.11811023622047245" top="0.11811023622047245" bottom="0.11811023622047245" header="0.31496062992125984" footer="0.31496062992125984"/>
  <pageSetup paperSize="9" scale="67" orientation="portrait" r:id="rId1"/>
  <rowBreaks count="1" manualBreakCount="1">
    <brk id="74" max="1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Feminicidio</vt:lpstr>
      <vt:lpstr>Tentativa</vt:lpstr>
      <vt:lpstr>Feminicidio!Área_de_impresión</vt:lpstr>
      <vt:lpstr>Tentativa!Área_de_impresión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jvigo</dc:creator>
  <cp:lastModifiedBy>garaujo</cp:lastModifiedBy>
  <cp:lastPrinted>2018-09-13T20:12:26Z</cp:lastPrinted>
  <dcterms:created xsi:type="dcterms:W3CDTF">2017-01-10T14:30:11Z</dcterms:created>
  <dcterms:modified xsi:type="dcterms:W3CDTF">2018-09-17T21:51:07Z</dcterms:modified>
</cp:coreProperties>
</file>