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Feminicidio y Tentativas\"/>
    </mc:Choice>
  </mc:AlternateContent>
  <bookViews>
    <workbookView xWindow="-120" yWindow="-120" windowWidth="29040" windowHeight="15840" tabRatio="909"/>
  </bookViews>
  <sheets>
    <sheet name="Feminicidio" sheetId="16" r:id="rId1"/>
    <sheet name="Tentativa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0">Feminicidio!$A$1:$T$167</definedName>
    <definedName name="_xlnm.Print_Area" localSheetId="1">Tentativa!$A$1:$T$157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[4]Casos!#REF!</definedName>
    <definedName name="DISTRITO" localSheetId="0">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[4]Casos!#REF!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[6]Casos!#REF!</definedName>
    <definedName name="J" localSheetId="1">[6]Casos!#REF!</definedName>
    <definedName name="J">[7]Casos!#REF!</definedName>
    <definedName name="JULIO" localSheetId="0">[8]Casos!#REF!</definedName>
    <definedName name="JULIO">[8]Casos!#REF!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[9]Participantes!#REF!</definedName>
    <definedName name="Mes" localSheetId="1">[9]Participantes!#REF!</definedName>
    <definedName name="Mes">[9]Participantes!#REF!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[3]Casos!#REF!</definedName>
    <definedName name="PROV" localSheetId="1">[3]Casos!#REF!</definedName>
    <definedName name="PROV">[4]Casos!#REF!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'[11]Base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 localSheetId="1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M18" i="16" l="1"/>
  <c r="M19" i="16"/>
  <c r="M20" i="16"/>
  <c r="M21" i="16"/>
  <c r="M22" i="16"/>
  <c r="M23" i="16"/>
  <c r="M24" i="16"/>
  <c r="M25" i="16"/>
  <c r="M26" i="16"/>
  <c r="M27" i="16"/>
  <c r="M28" i="16"/>
  <c r="M29" i="16"/>
  <c r="K30" i="16"/>
  <c r="M30" i="16" s="1"/>
  <c r="L30" i="16"/>
  <c r="K45" i="16"/>
  <c r="K46" i="16" s="1"/>
  <c r="Q55" i="16"/>
  <c r="M56" i="16"/>
  <c r="M57" i="16"/>
  <c r="Q57" i="16"/>
  <c r="L58" i="16"/>
  <c r="M54" i="16" s="1"/>
  <c r="O58" i="16"/>
  <c r="Q54" i="16" s="1"/>
  <c r="H61" i="16"/>
  <c r="H87" i="16" s="1"/>
  <c r="H62" i="16"/>
  <c r="H63" i="16"/>
  <c r="H64" i="16"/>
  <c r="H65" i="16"/>
  <c r="H66" i="16"/>
  <c r="O66" i="16"/>
  <c r="H67" i="16"/>
  <c r="O67" i="16"/>
  <c r="H68" i="16"/>
  <c r="H69" i="16"/>
  <c r="H70" i="16"/>
  <c r="O70" i="16"/>
  <c r="H71" i="16"/>
  <c r="O71" i="16"/>
  <c r="H72" i="16"/>
  <c r="H73" i="16"/>
  <c r="M73" i="16"/>
  <c r="O64" i="16" s="1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D87" i="16"/>
  <c r="E87" i="16"/>
  <c r="F87" i="16"/>
  <c r="M87" i="16"/>
  <c r="O81" i="16" s="1"/>
  <c r="Q95" i="16"/>
  <c r="Q96" i="16"/>
  <c r="O97" i="16"/>
  <c r="Q94" i="16" s="1"/>
  <c r="Q97" i="16" s="1"/>
  <c r="C101" i="16"/>
  <c r="D97" i="16" s="1"/>
  <c r="Q104" i="16"/>
  <c r="O105" i="16"/>
  <c r="Q101" i="16" s="1"/>
  <c r="H112" i="16"/>
  <c r="H114" i="16"/>
  <c r="H120" i="16"/>
  <c r="H122" i="16"/>
  <c r="L124" i="16"/>
  <c r="L125" i="16"/>
  <c r="C136" i="16" s="1"/>
  <c r="H126" i="16"/>
  <c r="L126" i="16"/>
  <c r="L127" i="16"/>
  <c r="H128" i="16"/>
  <c r="L128" i="16"/>
  <c r="L129" i="16"/>
  <c r="F130" i="16"/>
  <c r="H107" i="16" s="1"/>
  <c r="O135" i="16"/>
  <c r="C137" i="16"/>
  <c r="O137" i="16"/>
  <c r="C138" i="16"/>
  <c r="O138" i="16"/>
  <c r="F139" i="16"/>
  <c r="G136" i="16" s="1"/>
  <c r="M141" i="16"/>
  <c r="O139" i="16" s="1"/>
  <c r="M148" i="16"/>
  <c r="L150" i="16"/>
  <c r="C152" i="16"/>
  <c r="D149" i="16" s="1"/>
  <c r="D159" i="16"/>
  <c r="E157" i="16" s="1"/>
  <c r="M162" i="16"/>
  <c r="O155" i="16" s="1"/>
  <c r="C139" i="16" l="1"/>
  <c r="O158" i="16"/>
  <c r="D151" i="16"/>
  <c r="D148" i="16"/>
  <c r="H150" i="16" s="1"/>
  <c r="G137" i="16"/>
  <c r="H139" i="16" s="1"/>
  <c r="H121" i="16"/>
  <c r="H113" i="16"/>
  <c r="D100" i="16"/>
  <c r="H101" i="16" s="1"/>
  <c r="D96" i="16"/>
  <c r="O84" i="16"/>
  <c r="O80" i="16"/>
  <c r="Q56" i="16"/>
  <c r="Q58" i="16" s="1"/>
  <c r="E158" i="16"/>
  <c r="E159" i="16" s="1"/>
  <c r="D99" i="16"/>
  <c r="O157" i="16"/>
  <c r="D147" i="16"/>
  <c r="H125" i="16"/>
  <c r="H119" i="16"/>
  <c r="H111" i="16"/>
  <c r="Q103" i="16"/>
  <c r="D98" i="16"/>
  <c r="D95" i="16"/>
  <c r="O83" i="16"/>
  <c r="O79" i="16"/>
  <c r="O161" i="16"/>
  <c r="O136" i="16"/>
  <c r="H118" i="16"/>
  <c r="H110" i="16"/>
  <c r="Q102" i="16"/>
  <c r="Q105" i="16" s="1"/>
  <c r="O69" i="16"/>
  <c r="O65" i="16"/>
  <c r="M55" i="16"/>
  <c r="M58" i="16" s="1"/>
  <c r="O160" i="16"/>
  <c r="O156" i="16"/>
  <c r="D150" i="16"/>
  <c r="G138" i="16"/>
  <c r="H127" i="16"/>
  <c r="H117" i="16"/>
  <c r="H109" i="16"/>
  <c r="O86" i="16"/>
  <c r="O82" i="16"/>
  <c r="O78" i="16"/>
  <c r="L130" i="16"/>
  <c r="D138" i="16" s="1"/>
  <c r="O159" i="16"/>
  <c r="M149" i="16"/>
  <c r="O140" i="16"/>
  <c r="H124" i="16"/>
  <c r="H116" i="16"/>
  <c r="H108" i="16"/>
  <c r="D94" i="16"/>
  <c r="O72" i="16"/>
  <c r="O68" i="16"/>
  <c r="M147" i="16"/>
  <c r="M150" i="16" s="1"/>
  <c r="H129" i="16"/>
  <c r="H123" i="16"/>
  <c r="H115" i="16"/>
  <c r="O85" i="16"/>
  <c r="F75" i="14"/>
  <c r="K30" i="14"/>
  <c r="O141" i="16" l="1"/>
  <c r="H130" i="16"/>
  <c r="O162" i="16"/>
  <c r="O73" i="16"/>
  <c r="D136" i="16"/>
  <c r="D101" i="16"/>
  <c r="H94" i="16"/>
  <c r="D152" i="16"/>
  <c r="M126" i="16"/>
  <c r="M129" i="16"/>
  <c r="M124" i="16"/>
  <c r="D137" i="16"/>
  <c r="M128" i="16"/>
  <c r="O87" i="16"/>
  <c r="H97" i="16"/>
  <c r="M125" i="16"/>
  <c r="M127" i="16"/>
  <c r="M18" i="14"/>
  <c r="M19" i="14"/>
  <c r="M20" i="14"/>
  <c r="M21" i="14"/>
  <c r="M22" i="14"/>
  <c r="M23" i="14"/>
  <c r="M24" i="14"/>
  <c r="M25" i="14"/>
  <c r="M26" i="14"/>
  <c r="M27" i="14"/>
  <c r="M28" i="14"/>
  <c r="M29" i="14"/>
  <c r="L30" i="14"/>
  <c r="H49" i="14"/>
  <c r="H50" i="14"/>
  <c r="H51" i="14"/>
  <c r="H52" i="14"/>
  <c r="H53" i="14"/>
  <c r="H54" i="14"/>
  <c r="H56" i="14"/>
  <c r="H55" i="14"/>
  <c r="H57" i="14"/>
  <c r="H58" i="14"/>
  <c r="H60" i="14"/>
  <c r="H59" i="14"/>
  <c r="L60" i="14"/>
  <c r="M58" i="14" s="1"/>
  <c r="O60" i="14"/>
  <c r="Q58" i="14" s="1"/>
  <c r="H61" i="14"/>
  <c r="H62" i="14"/>
  <c r="H63" i="14"/>
  <c r="H64" i="14"/>
  <c r="H65" i="14"/>
  <c r="H66" i="14"/>
  <c r="H67" i="14"/>
  <c r="H69" i="14"/>
  <c r="H68" i="14"/>
  <c r="H70" i="14"/>
  <c r="H71" i="14"/>
  <c r="H72" i="14"/>
  <c r="H73" i="14"/>
  <c r="H74" i="14"/>
  <c r="D75" i="14"/>
  <c r="E75" i="14"/>
  <c r="M76" i="14"/>
  <c r="O68" i="14" s="1"/>
  <c r="O85" i="14"/>
  <c r="Q84" i="14" s="1"/>
  <c r="C90" i="14"/>
  <c r="D89" i="14" s="1"/>
  <c r="H90" i="14" s="1"/>
  <c r="O92" i="14"/>
  <c r="Q89" i="14" s="1"/>
  <c r="L113" i="14"/>
  <c r="L114" i="14"/>
  <c r="L115" i="14"/>
  <c r="L116" i="14"/>
  <c r="L117" i="14"/>
  <c r="F132" i="14"/>
  <c r="H101" i="14" s="1"/>
  <c r="L143" i="14"/>
  <c r="C144" i="14"/>
  <c r="C151" i="14"/>
  <c r="D149" i="14" s="1"/>
  <c r="M154" i="14"/>
  <c r="O150" i="14" s="1"/>
  <c r="M130" i="16" l="1"/>
  <c r="D139" i="16"/>
  <c r="M30" i="14"/>
  <c r="D148" i="14"/>
  <c r="L118" i="14"/>
  <c r="M114" i="14" s="1"/>
  <c r="H120" i="14"/>
  <c r="K44" i="14"/>
  <c r="K45" i="14" s="1"/>
  <c r="D140" i="14"/>
  <c r="H119" i="14"/>
  <c r="H108" i="14"/>
  <c r="D88" i="14"/>
  <c r="O71" i="14"/>
  <c r="O66" i="14"/>
  <c r="M139" i="14"/>
  <c r="H107" i="14"/>
  <c r="D87" i="14"/>
  <c r="H75" i="14"/>
  <c r="D143" i="14"/>
  <c r="D139" i="14"/>
  <c r="H106" i="14"/>
  <c r="D86" i="14"/>
  <c r="O70" i="14"/>
  <c r="Q59" i="14"/>
  <c r="Q60" i="14" s="1"/>
  <c r="H116" i="14"/>
  <c r="H100" i="14"/>
  <c r="M59" i="14"/>
  <c r="M60" i="14" s="1"/>
  <c r="D142" i="14"/>
  <c r="H128" i="14"/>
  <c r="H99" i="14"/>
  <c r="D85" i="14"/>
  <c r="O74" i="14"/>
  <c r="M140" i="14"/>
  <c r="D150" i="14"/>
  <c r="D151" i="14" s="1"/>
  <c r="M141" i="14"/>
  <c r="H127" i="14"/>
  <c r="H98" i="14"/>
  <c r="D84" i="14"/>
  <c r="D83" i="14"/>
  <c r="H83" i="14" s="1"/>
  <c r="M142" i="14"/>
  <c r="D141" i="14"/>
  <c r="H126" i="14"/>
  <c r="H114" i="14"/>
  <c r="Q83" i="14"/>
  <c r="Q85" i="14" s="1"/>
  <c r="O67" i="14"/>
  <c r="M117" i="14"/>
  <c r="M115" i="14"/>
  <c r="Q91" i="14"/>
  <c r="O152" i="14"/>
  <c r="O148" i="14"/>
  <c r="H125" i="14"/>
  <c r="H113" i="14"/>
  <c r="H105" i="14"/>
  <c r="H97" i="14"/>
  <c r="O153" i="14"/>
  <c r="H124" i="14"/>
  <c r="H104" i="14"/>
  <c r="H96" i="14"/>
  <c r="H131" i="14"/>
  <c r="H123" i="14"/>
  <c r="H115" i="14"/>
  <c r="H111" i="14"/>
  <c r="H103" i="14"/>
  <c r="H95" i="14"/>
  <c r="O73" i="14"/>
  <c r="O69" i="14"/>
  <c r="O65" i="14"/>
  <c r="O149" i="14"/>
  <c r="Q90" i="14"/>
  <c r="O151" i="14"/>
  <c r="H118" i="14"/>
  <c r="H112" i="14"/>
  <c r="H122" i="14"/>
  <c r="H102" i="14"/>
  <c r="O75" i="14"/>
  <c r="H130" i="14"/>
  <c r="H110" i="14"/>
  <c r="H94" i="14"/>
  <c r="H129" i="14"/>
  <c r="H121" i="14"/>
  <c r="H117" i="14"/>
  <c r="H109" i="14"/>
  <c r="O72" i="14"/>
  <c r="M116" i="14" l="1"/>
  <c r="M113" i="14"/>
  <c r="D144" i="14"/>
  <c r="D90" i="14"/>
  <c r="H86" i="14"/>
  <c r="O154" i="14"/>
  <c r="M143" i="14"/>
  <c r="H142" i="14"/>
  <c r="Q92" i="14"/>
  <c r="H132" i="14"/>
  <c r="O76" i="14"/>
  <c r="M118" i="14" l="1"/>
</calcChain>
</file>

<file path=xl/sharedStrings.xml><?xml version="1.0" encoding="utf-8"?>
<sst xmlns="http://schemas.openxmlformats.org/spreadsheetml/2006/main" count="461" uniqueCount="256">
  <si>
    <t>Total</t>
  </si>
  <si>
    <t>%</t>
  </si>
  <si>
    <t>Situación Laboral</t>
  </si>
  <si>
    <t>Conviviente</t>
  </si>
  <si>
    <t>Ex conviviente</t>
  </si>
  <si>
    <t>Otros</t>
  </si>
  <si>
    <t>Otro</t>
  </si>
  <si>
    <t>Grupo de edad</t>
  </si>
  <si>
    <t>0 - 5 años</t>
  </si>
  <si>
    <t>6 - 11 años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</si>
  <si>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</si>
  <si>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</si>
  <si>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</si>
  <si>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</si>
  <si>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</si>
  <si>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</si>
  <si>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</si>
  <si>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</si>
  <si>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</si>
  <si>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</si>
  <si>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</si>
  <si>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</si>
  <si>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</si>
  <si>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</si>
  <si>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</si>
  <si>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</si>
  <si>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</si>
  <si>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Var. %</t>
  </si>
  <si>
    <t>Sin datos</t>
  </si>
  <si>
    <t>N°</t>
  </si>
  <si>
    <t>Otro familiar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</si>
  <si>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</si>
  <si>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</si>
  <si>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</si>
  <si>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</si>
  <si>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</si>
  <si>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</si>
  <si>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</si>
  <si>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</si>
  <si>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</si>
  <si>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</si>
  <si>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</si>
  <si>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</si>
  <si>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</si>
  <si>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</si>
  <si>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</si>
  <si>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</si>
  <si>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</si>
  <si>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</si>
  <si>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</si>
  <si>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</si>
  <si>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</si>
  <si>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</si>
  <si>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Feminicidio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</si>
  <si>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</si>
  <si>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</si>
  <si>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</si>
  <si>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</si>
  <si>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</si>
  <si>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</si>
  <si>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</si>
  <si>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</si>
  <si>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</si>
  <si>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</si>
  <si>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</si>
  <si>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Sentenciado</t>
  </si>
  <si>
    <t>Cometió suicidio</t>
  </si>
  <si>
    <t>Prófugo</t>
  </si>
  <si>
    <t>No cuenta con ocupación</t>
  </si>
  <si>
    <t>Prisionero</t>
  </si>
  <si>
    <t>Si cuenta con ocupación</t>
  </si>
  <si>
    <t>Libre / en investigación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</si>
  <si>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</si>
  <si>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</si>
  <si>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</si>
  <si>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</si>
  <si>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</si>
  <si>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</si>
  <si>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</si>
  <si>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</si>
  <si>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</si>
  <si>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</si>
  <si>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</si>
  <si>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</si>
  <si>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</si>
  <si>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</si>
  <si>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Logro medidas de protección</t>
  </si>
  <si>
    <t>Se fue a vivir a otro lugar</t>
  </si>
  <si>
    <t>Separación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</si>
  <si>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</si>
  <si>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</si>
  <si>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</si>
  <si>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</si>
  <si>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</si>
  <si>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</si>
  <si>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</si>
  <si>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</si>
  <si>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</si>
  <si>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Pretendiente</t>
  </si>
  <si>
    <t>Amigo/ Vecino</t>
  </si>
  <si>
    <t>Ex pareja</t>
  </si>
  <si>
    <t>Compañero de trabajo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</si>
  <si>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</si>
  <si>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</si>
  <si>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</si>
  <si>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</si>
  <si>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</si>
  <si>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</si>
  <si>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</si>
  <si>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</si>
  <si>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</si>
  <si>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</si>
  <si>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</si>
  <si>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</si>
  <si>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</si>
  <si>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</si>
  <si>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</si>
  <si>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</si>
  <si>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</si>
  <si>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</si>
  <si>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</si>
  <si>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</si>
  <si>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</si>
  <si>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</si>
  <si>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</si>
  <si>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</si>
  <si>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</si>
  <si>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</si>
  <si>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</si>
  <si>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</si>
  <si>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</si>
  <si>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</si>
  <si>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</si>
  <si>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</si>
  <si>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</si>
  <si>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</si>
  <si>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t>SECCIÓN II: PERFIL DE LA VICTIMA DE FEMINICIDIO</t>
  </si>
  <si>
    <t>Lugar desolado (lejano)</t>
  </si>
  <si>
    <t>Hotel / hostal</t>
  </si>
  <si>
    <t>Centro de labores de la víctima</t>
  </si>
  <si>
    <t>Casa del agresor</t>
  </si>
  <si>
    <t>Casa de la víctima</t>
  </si>
  <si>
    <t>Casa de familiar</t>
  </si>
  <si>
    <t>Casa de ambos</t>
  </si>
  <si>
    <t>Calle - vía pública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</si>
  <si>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</si>
  <si>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</si>
  <si>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</si>
  <si>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Golpes diversos</t>
  </si>
  <si>
    <t>Envenenamiento</t>
  </si>
  <si>
    <t>Disparo de bala</t>
  </si>
  <si>
    <t>Lima Provincia</t>
  </si>
  <si>
    <t>Decapitación</t>
  </si>
  <si>
    <t>Asfixia / estrangulamiento</t>
  </si>
  <si>
    <t>Aplastamiento</t>
  </si>
  <si>
    <t>Acuchillamiento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</si>
  <si>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</si>
  <si>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</si>
  <si>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</si>
  <si>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</si>
  <si>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Se desconoce</t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</si>
  <si>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</si>
  <si>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</si>
  <si>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</si>
  <si>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</si>
  <si>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</si>
  <si>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</si>
  <si>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Mes / año</t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</si>
  <si>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</si>
  <si>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</si>
  <si>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</si>
  <si>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</si>
  <si>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</si>
  <si>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</si>
  <si>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</si>
  <si>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</si>
  <si>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</si>
  <si>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</si>
  <si>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</si>
  <si>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Sin ocupación</t>
  </si>
  <si>
    <t>Con ocupación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</si>
  <si>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</si>
  <si>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</si>
  <si>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</si>
  <si>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</si>
  <si>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</si>
  <si>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</si>
  <si>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</si>
  <si>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</si>
  <si>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</si>
  <si>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</si>
  <si>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</si>
  <si>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</si>
  <si>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</si>
  <si>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</si>
  <si>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</si>
  <si>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</si>
  <si>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</si>
  <si>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</si>
  <si>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</si>
  <si>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</si>
  <si>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</si>
  <si>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</si>
  <si>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</si>
  <si>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</si>
  <si>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</si>
  <si>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</si>
  <si>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</si>
  <si>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</si>
  <si>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</si>
  <si>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</si>
  <si>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</si>
  <si>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</si>
  <si>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</si>
  <si>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</si>
  <si>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</si>
  <si>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</si>
  <si>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</si>
  <si>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</si>
  <si>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</si>
  <si>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</si>
  <si>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</si>
  <si>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</si>
  <si>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</si>
  <si>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t>Otro lugar</t>
  </si>
  <si>
    <t>Lugar desolado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</si>
  <si>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</si>
  <si>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</si>
  <si>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</si>
  <si>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</si>
  <si>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</si>
  <si>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</si>
  <si>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</si>
  <si>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</si>
  <si>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</si>
  <si>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</si>
  <si>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</si>
  <si>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</si>
  <si>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</si>
  <si>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</si>
  <si>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</si>
  <si>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</si>
  <si>
    <r>
      <t xml:space="preserve">Periodo: Enero a Marzo, 2019 </t>
    </r>
    <r>
      <rPr>
        <b/>
        <i/>
        <sz val="16"/>
        <color theme="1"/>
        <rFont val="Arial"/>
        <family val="2"/>
      </rPr>
      <t>(Preliminar)</t>
    </r>
  </si>
  <si>
    <t>Periodo: Enero - Marzo,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</si>
  <si>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marzo de 2019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</si>
  <si>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Marzo 2019</t>
    </r>
  </si>
  <si>
    <t>a/ Casos de víctimas de feminicidio ocurridos al 31 de Marzo de 2019</t>
  </si>
  <si>
    <t>a/ Casos de víctimas de feminicidio ocurridos al 31 de marzo de 2019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</si>
  <si>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registrados por los CEM según año</t>
    </r>
  </si>
  <si>
    <t>Periodo: Enero - Marzo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</si>
  <si>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</si>
  <si>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registrados por los CEM</t>
    </r>
  </si>
  <si>
    <r>
      <t xml:space="preserve">Periodo: Enero - Marzo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</si>
  <si>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</si>
  <si>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las regiones con mayor casos de víctimas de feminicidio atendidos por los Centros Emergencia Mujer. 2009 - 2019</t>
    </r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</si>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</sst>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</cellStyleXfs>
  <cellXfs count="240">
    <xf numFmtId="0" fontId="0" fillId="0" borderId="0" xfId="0"/>
    <xf numFmtId="0" fontId="5" fillId="2" borderId="0" xfId="0" applyFont="1" applyFill="1"/>
    <xf numFmtId="0" fontId="9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9" fillId="3" borderId="0" xfId="0" applyFont="1" applyFill="1"/>
    <xf numFmtId="0" fontId="5" fillId="0" borderId="0" xfId="0" applyFont="1" applyAlignment="1">
      <alignment horizontal="right"/>
    </xf>
    <xf numFmtId="9" fontId="5" fillId="0" borderId="0" xfId="3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9" fontId="9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3" fontId="9" fillId="3" borderId="1" xfId="3" applyNumberFormat="1" applyFont="1" applyFill="1" applyBorder="1" applyAlignment="1">
      <alignment horizontal="center"/>
    </xf>
    <xf numFmtId="9" fontId="9" fillId="0" borderId="0" xfId="3" applyFont="1" applyAlignment="1">
      <alignment horizontal="right"/>
    </xf>
    <xf numFmtId="9" fontId="5" fillId="0" borderId="0" xfId="2" applyNumberFormat="1" applyFont="1" applyAlignment="1">
      <alignment horizontal="center" vertical="center"/>
    </xf>
    <xf numFmtId="9" fontId="9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9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/>
    <xf numFmtId="0" fontId="0" fillId="0" borderId="0" xfId="0" applyAlignment="1">
      <alignment vertical="top"/>
    </xf>
    <xf numFmtId="1" fontId="9" fillId="3" borderId="1" xfId="3" applyNumberFormat="1" applyFont="1" applyFill="1" applyBorder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9" fontId="2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9" fillId="0" borderId="0" xfId="0" applyFont="1" applyAlignment="1">
      <alignment vertical="top"/>
    </xf>
    <xf numFmtId="1" fontId="9" fillId="3" borderId="1" xfId="0" applyNumberFormat="1" applyFont="1" applyFill="1" applyBorder="1" applyAlignment="1">
      <alignment horizontal="center"/>
    </xf>
    <xf numFmtId="9" fontId="4" fillId="0" borderId="0" xfId="3" applyFont="1"/>
    <xf numFmtId="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wrapText="1"/>
    </xf>
    <xf numFmtId="0" fontId="8" fillId="3" borderId="1" xfId="0" applyFont="1" applyFill="1" applyBorder="1" applyAlignment="1">
      <alignment horizontal="center"/>
    </xf>
    <xf numFmtId="9" fontId="5" fillId="6" borderId="0" xfId="3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9" fontId="9" fillId="0" borderId="0" xfId="0" applyNumberFormat="1" applyFont="1"/>
    <xf numFmtId="9" fontId="5" fillId="6" borderId="0" xfId="0" applyNumberFormat="1" applyFont="1" applyFill="1" applyAlignment="1">
      <alignment horizontal="center"/>
    </xf>
    <xf numFmtId="9" fontId="5" fillId="2" borderId="0" xfId="3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9" fontId="5" fillId="0" borderId="0" xfId="0" applyNumberFormat="1" applyFont="1"/>
    <xf numFmtId="9" fontId="5" fillId="11" borderId="0" xfId="2" applyNumberFormat="1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4" fillId="11" borderId="0" xfId="2" applyFont="1" applyFill="1" applyAlignment="1">
      <alignment vertical="center"/>
    </xf>
    <xf numFmtId="9" fontId="5" fillId="11" borderId="0" xfId="3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2" applyFont="1" applyFill="1" applyAlignment="1">
      <alignment vertical="center"/>
    </xf>
    <xf numFmtId="9" fontId="5" fillId="7" borderId="0" xfId="2" applyNumberFormat="1" applyFont="1" applyFill="1" applyAlignment="1">
      <alignment horizontal="center" vertical="center"/>
    </xf>
    <xf numFmtId="0" fontId="5" fillId="7" borderId="0" xfId="2" applyFont="1" applyFill="1" applyAlignment="1">
      <alignment horizontal="center" vertical="center"/>
    </xf>
    <xf numFmtId="0" fontId="4" fillId="7" borderId="0" xfId="2" applyFont="1" applyFill="1" applyAlignment="1">
      <alignment vertical="center"/>
    </xf>
    <xf numFmtId="9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4" fillId="10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7" borderId="0" xfId="3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2" applyFont="1" applyFill="1" applyAlignment="1">
      <alignment vertical="center"/>
    </xf>
    <xf numFmtId="9" fontId="5" fillId="10" borderId="0" xfId="3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horizontal="left" vertical="center"/>
    </xf>
    <xf numFmtId="0" fontId="4" fillId="10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2" applyFont="1" applyFill="1" applyAlignment="1">
      <alignment vertical="center"/>
    </xf>
    <xf numFmtId="0" fontId="9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0" fontId="9" fillId="3" borderId="0" xfId="0" applyFont="1" applyFill="1" applyAlignment="1">
      <alignment wrapText="1"/>
    </xf>
    <xf numFmtId="0" fontId="8" fillId="3" borderId="1" xfId="0" applyFont="1" applyFill="1" applyBorder="1"/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 wrapText="1"/>
    </xf>
    <xf numFmtId="9" fontId="9" fillId="3" borderId="0" xfId="3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9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9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1" fontId="9" fillId="3" borderId="1" xfId="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9" fontId="25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9" fontId="5" fillId="12" borderId="0" xfId="3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2" borderId="0" xfId="2" applyFont="1" applyFill="1" applyAlignment="1">
      <alignment horizontal="center" vertical="center"/>
    </xf>
    <xf numFmtId="0" fontId="5" fillId="12" borderId="0" xfId="2" applyFont="1" applyFill="1" applyAlignment="1">
      <alignment vertical="center"/>
    </xf>
    <xf numFmtId="0" fontId="4" fillId="12" borderId="0" xfId="2" applyFont="1" applyFill="1" applyAlignment="1">
      <alignment vertical="center"/>
    </xf>
    <xf numFmtId="9" fontId="9" fillId="0" borderId="0" xfId="0" applyNumberFormat="1" applyFont="1" applyAlignment="1">
      <alignment vertical="center"/>
    </xf>
    <xf numFmtId="9" fontId="5" fillId="6" borderId="0" xfId="3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5" fillId="13" borderId="0" xfId="3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3" borderId="0" xfId="2" applyFont="1" applyFill="1" applyAlignment="1">
      <alignment horizontal="center" vertical="center"/>
    </xf>
    <xf numFmtId="0" fontId="5" fillId="13" borderId="0" xfId="2" applyFont="1" applyFill="1" applyAlignment="1">
      <alignment vertical="center"/>
    </xf>
    <xf numFmtId="0" fontId="4" fillId="13" borderId="0" xfId="2" applyFont="1" applyFill="1" applyAlignment="1">
      <alignment vertical="center"/>
    </xf>
    <xf numFmtId="9" fontId="9" fillId="3" borderId="1" xfId="0" applyNumberFormat="1" applyFont="1" applyFill="1" applyBorder="1" applyAlignment="1">
      <alignment horizontal="center" vertical="center"/>
    </xf>
    <xf numFmtId="9" fontId="5" fillId="12" borderId="0" xfId="0" applyNumberFormat="1" applyFont="1" applyFill="1" applyAlignment="1">
      <alignment horizontal="center" vertical="center"/>
    </xf>
    <xf numFmtId="9" fontId="5" fillId="6" borderId="0" xfId="2" applyNumberFormat="1" applyFont="1" applyFill="1" applyAlignment="1">
      <alignment horizontal="center" vertical="center"/>
    </xf>
    <xf numFmtId="9" fontId="5" fillId="13" borderId="0" xfId="2" applyNumberFormat="1" applyFont="1" applyFill="1" applyAlignment="1">
      <alignment horizontal="center" vertical="center"/>
    </xf>
    <xf numFmtId="9" fontId="5" fillId="9" borderId="0" xfId="3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2" applyFont="1" applyFill="1" applyAlignment="1">
      <alignment horizontal="left" vertical="center"/>
    </xf>
    <xf numFmtId="0" fontId="4" fillId="9" borderId="0" xfId="2" applyFont="1" applyFill="1" applyAlignment="1">
      <alignment horizontal="left" vertical="center"/>
    </xf>
    <xf numFmtId="9" fontId="5" fillId="10" borderId="0" xfId="3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9" fontId="38" fillId="0" borderId="0" xfId="0" applyNumberFormat="1" applyFont="1" applyAlignment="1">
      <alignment horizontal="left" vertical="center"/>
    </xf>
    <xf numFmtId="164" fontId="9" fillId="3" borderId="1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0" borderId="0" xfId="3" applyNumberFormat="1" applyFont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3" fontId="9" fillId="3" borderId="1" xfId="3" applyNumberFormat="1" applyFont="1" applyFill="1" applyBorder="1" applyAlignment="1">
      <alignment horizontal="right" vertical="center"/>
    </xf>
    <xf numFmtId="9" fontId="9" fillId="0" borderId="0" xfId="3" applyFont="1" applyAlignment="1">
      <alignment horizontal="right" vertical="center"/>
    </xf>
    <xf numFmtId="0" fontId="5" fillId="8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9" fontId="9" fillId="3" borderId="1" xfId="3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9" fontId="9" fillId="3" borderId="1" xfId="3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justify" vertical="top" wrapText="1"/>
    </xf>
    <xf numFmtId="9" fontId="5" fillId="0" borderId="0" xfId="3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9" fontId="4" fillId="0" borderId="0" xfId="3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9" fontId="9" fillId="3" borderId="1" xfId="3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7" borderId="0" xfId="0" applyFont="1" applyFill="1" applyAlignment="1">
      <alignment horizontal="justify" vertical="center" wrapText="1"/>
    </xf>
    <xf numFmtId="0" fontId="26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9" fontId="9" fillId="3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5" fillId="0" borderId="3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4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7" borderId="0" xfId="0" applyFont="1" applyFill="1" applyAlignment="1">
      <alignment horizontal="justify" vertical="center" wrapText="1"/>
    </xf>
    <xf numFmtId="0" fontId="12" fillId="5" borderId="0" xfId="0" applyFont="1" applyFill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EC8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1-4519-8AD9-0BF79D8A4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01-4519-8AD9-0BF79D8A4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01-4519-8AD9-0BF79D8A4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01-4519-8AD9-0BF79D8A4137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C01-4519-8AD9-0BF79D8A4137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1-4519-8AD9-0BF79D8A4137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C01-4519-8AD9-0BF79D8A4137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01-4519-8AD9-0BF79D8A4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1-4519-8AD9-0BF79D8A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7-41CB-A77E-6BAAE5D2D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7-41CB-A77E-6BAAE5D2D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17-41CB-A77E-6BAAE5D2D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7-41CB-A77E-6BAAE5D2D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17-41CB-A77E-6BAAE5D2D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17-41CB-A77E-6BAAE5D2D82C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717-41CB-A77E-6BAAE5D2D82C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17-41CB-A77E-6BAAE5D2D82C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17-41CB-A77E-6BAAE5D2D82C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17-41CB-A77E-6BAAE5D2D82C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717-41CB-A77E-6BAAE5D2D82C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717-41CB-A77E-6BAAE5D2D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17-41CB-A77E-6BAAE5D2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0-41CC-A1BC-9BF56FF1F52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0-41CC-A1BC-9BF56FF1F529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80-41CC-A1BC-9BF56FF1F529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80-41CC-A1BC-9BF56FF1F529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80-41CC-A1BC-9BF56FF1F529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B80-41CC-A1BC-9BF56FF1F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11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80-41CC-A1BC-9BF56FF1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3-440F-B5DE-20C41B50C6CF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C3-440F-B5DE-20C41B50C6CF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C3-440F-B5DE-20C41B50C6CF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C3-440F-B5DE-20C41B50C6CF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C3-440F-B5DE-20C41B50C6CF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C3-440F-B5DE-20C41B50C6CF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4C3-440F-B5DE-20C41B50C6CF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C3-440F-B5DE-20C41B50C6CF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4C3-440F-B5DE-20C41B50C6CF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C3-440F-B5DE-20C41B50C6CF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4C3-440F-B5DE-20C41B50C6CF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C3-440F-B5DE-20C41B50C6CF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C3-440F-B5DE-20C41B50C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C3-440F-B5DE-20C41B50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03-4F4E-8AB6-69D758F085E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03-4F4E-8AB6-69D758F085E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03-4F4E-8AB6-69D758F085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03-4F4E-8AB6-69D758F0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3-4F4E-8AB6-69D758F085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7B-45B3-AB30-E1200CE7DBD3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7B-45B3-AB30-E1200CE7DBD3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7B-45B3-AB30-E1200CE7DBD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7B-45B3-AB30-E1200CE7DBD3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7B-45B3-AB30-E1200CE7DBD3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7B-45B3-AB30-E1200CE7DBD3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7B-45B3-AB30-E1200CE7DBD3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7B-45B3-AB30-E1200CE7D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13</c:v>
                </c:pt>
                <c:pt idx="1">
                  <c:v>42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7B-45B3-AB30-E1200CE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B1-4DEC-9FBC-5F46BD35B03A}"/>
              </c:ext>
            </c:extLst>
          </c:dPt>
          <c:dPt>
            <c:idx val="1"/>
            <c:bubble3D val="0"/>
            <c:explosion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B1-4DEC-9FBC-5F46BD35B03A}"/>
              </c:ext>
            </c:extLst>
          </c:dPt>
          <c:dPt>
            <c:idx val="2"/>
            <c:bubble3D val="0"/>
            <c:explosion val="6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B1-4DEC-9FBC-5F46BD35B03A}"/>
              </c:ext>
            </c:extLst>
          </c:dPt>
          <c:dPt>
            <c:idx val="3"/>
            <c:bubble3D val="0"/>
            <c:explosion val="7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B1-4DEC-9FBC-5F46BD35B03A}"/>
              </c:ext>
            </c:extLst>
          </c:dPt>
          <c:dPt>
            <c:idx val="4"/>
            <c:bubble3D val="0"/>
            <c:explosion val="5"/>
            <c:spPr>
              <a:solidFill>
                <a:srgbClr val="DEC8EE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B1-4DEC-9FBC-5F46BD35B0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B1-4DEC-9FBC-5F46BD35B03A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B1-4DEC-9FBC-5F46BD35B03A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B1-4DEC-9FBC-5F46BD35B03A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B1-4DEC-9FBC-5F46BD35B03A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B1-4DEC-9FBC-5F46BD35B03A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B1-4DEC-9FBC-5F46BD35B03A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8B1-4DEC-9FBC-5F46BD35B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57</c:v>
                </c:pt>
                <c:pt idx="1">
                  <c:v>39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B1-4DEC-9FBC-5F46BD35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29-4AC7-A2CC-7AF0341047B3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29-4AC7-A2CC-7AF0341047B3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29-4AC7-A2CC-7AF0341047B3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29-4AC7-A2CC-7AF0341047B3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29-4AC7-A2CC-7AF0341047B3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29-4AC7-A2CC-7AF0341047B3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29-4AC7-A2CC-7AF0341047B3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29-4AC7-A2CC-7AF034104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61</c:v>
                </c:pt>
                <c:pt idx="1">
                  <c:v>41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29-4AC7-A2CC-7AF03410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B5704E7-BAEE-428E-8209-8D1FFF953444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C099CC4-B1F9-45A4-BF7E-0B1AE82B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8E8242-D2C8-4761-A312-E00FFB4B666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BE6F2417-07D4-4A2F-A6FC-C70BC26450BE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 y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Marzo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90</xdr:row>
      <xdr:rowOff>180983</xdr:rowOff>
    </xdr:from>
    <xdr:to>
      <xdr:col>10</xdr:col>
      <xdr:colOff>85725</xdr:colOff>
      <xdr:row>101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C349E5-7A20-4FDA-A536-019295B19C90}"/>
            </a:ext>
          </a:extLst>
        </xdr:cNvPr>
        <xdr:cNvGrpSpPr/>
      </xdr:nvGrpSpPr>
      <xdr:grpSpPr>
        <a:xfrm>
          <a:off x="2800764" y="15429266"/>
          <a:ext cx="1931504" cy="2102291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2231F0E-26EB-4D22-B68C-81E0192363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5D0EE57E-AF5A-485C-9D80-B17B0593F02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DA1C07AE-44DE-4843-9F8F-C4A76DA7F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15874</xdr:colOff>
      <xdr:row>105</xdr:row>
      <xdr:rowOff>164041</xdr:rowOff>
    </xdr:from>
    <xdr:to>
      <xdr:col>11</xdr:col>
      <xdr:colOff>259291</xdr:colOff>
      <xdr:row>109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C151765B-EA3C-4AC7-A04C-EB4E389E8151}"/>
            </a:ext>
          </a:extLst>
        </xdr:cNvPr>
        <xdr:cNvSpPr/>
      </xdr:nvSpPr>
      <xdr:spPr bwMode="auto">
        <a:xfrm>
          <a:off x="6873874" y="20166541"/>
          <a:ext cx="176741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23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199C2094-6A7B-44EF-AAB1-AA79A76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CAAE7C4-E250-4F1C-B18D-40C6A8C396C8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EFAF621-9F12-4D93-815F-BFFDF22C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11ACF2-4176-45AA-981E-016CDD46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854CA659-91BA-4F44-A166-E8167ABBD5F1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09301C0-BBE2-464C-9BF8-6AF8E8FB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C2AE874-C612-4443-93DA-0B4BD20C757A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DDC3E49-841B-4D3B-8743-23BB2794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82828</xdr:colOff>
      <xdr:row>16</xdr:row>
      <xdr:rowOff>8282</xdr:rowOff>
    </xdr:from>
    <xdr:ext cx="3494837" cy="4373218"/>
    <xdr:pic>
      <xdr:nvPicPr>
        <xdr:cNvPr id="19" name="Imagen 18">
          <a:extLst>
            <a:ext uri="{FF2B5EF4-FFF2-40B4-BE49-F238E27FC236}">
              <a16:creationId xmlns:a16="http://schemas.microsoft.com/office/drawing/2014/main" id="{66604FED-4EB4-4FED-AE4A-A615387C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4828" y="3056282"/>
          <a:ext cx="3494837" cy="43732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A012C-7C37-4A1F-A5B9-FED61895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EC2D89C-0CE1-43E1-B7A8-624D2733F597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645D049-6B42-4194-B2AF-39297B01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ED39D67-6812-4C0A-88E7-0D028B47C628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128495</xdr:colOff>
      <xdr:row>46</xdr:row>
      <xdr:rowOff>211044</xdr:rowOff>
    </xdr:from>
    <xdr:to>
      <xdr:col>17</xdr:col>
      <xdr:colOff>89648</xdr:colOff>
      <xdr:row>52</xdr:row>
      <xdr:rowOff>98857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4BAE9F0-3E69-486A-A708-179DF210B890}"/>
            </a:ext>
          </a:extLst>
        </xdr:cNvPr>
        <xdr:cNvSpPr/>
      </xdr:nvSpPr>
      <xdr:spPr bwMode="auto">
        <a:xfrm>
          <a:off x="6986495" y="8954994"/>
          <a:ext cx="6057153" cy="1049863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marzo 2019</a:t>
          </a:r>
          <a:r>
            <a:rPr lang="es-PE" sz="1050" b="0" baseline="0">
              <a:latin typeface="+mn-lt"/>
            </a:rPr>
            <a:t>: Lima Metropolitana, Arequipa, Lima Provincia,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Huanuco,</a:t>
          </a:r>
          <a:r>
            <a:rPr lang="es-PE" sz="1050" b="0" baseline="0">
              <a:latin typeface="+mn-lt"/>
            </a:rPr>
            <a:t> Puno, Piura, Callao, Cusco y San Martin.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marzo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2019):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7F1AF97-DAA9-4C3D-A61C-CE9ADA23E4E2}"/>
            </a:ext>
          </a:extLst>
        </xdr:cNvPr>
        <xdr:cNvGrpSpPr/>
      </xdr:nvGrpSpPr>
      <xdr:grpSpPr>
        <a:xfrm>
          <a:off x="2802613" y="13867246"/>
          <a:ext cx="1941787" cy="2128185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059BE43-897B-4C2C-88CD-FF4837AEF3D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B37C8A-2C3A-4A7E-83B5-C88E51E5229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9AE75-07EE-47FB-98AF-6916DADD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3ADF0458-7F62-474A-9937-3C7DC22BCEC0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57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44394E3-9E1E-4F31-9A12-971FA5A91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41D6110E-9E3E-4CA1-A520-32E22FB38920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32D206-BBE4-4AFB-B3FD-EC2E060C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F68BA6-120A-487C-BEE5-299C7024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6F9FC867-F467-4AB2-8C92-D4997342D309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EB853F0-7545-4E3A-A968-8781866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33913</xdr:colOff>
      <xdr:row>15</xdr:row>
      <xdr:rowOff>151085</xdr:rowOff>
    </xdr:from>
    <xdr:to>
      <xdr:col>7</xdr:col>
      <xdr:colOff>39413</xdr:colOff>
      <xdr:row>45</xdr:row>
      <xdr:rowOff>140585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2691" t="17882" r="32571" b="6054"/>
        <a:stretch/>
      </xdr:blipFill>
      <xdr:spPr>
        <a:xfrm>
          <a:off x="33913" y="2785240"/>
          <a:ext cx="3362241" cy="4141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tabSelected="1" view="pageBreakPreview" zoomScale="115" zoomScaleNormal="100" zoomScaleSheetLayoutView="115" workbookViewId="0">
      <selection activeCell="B61" sqref="B6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9" customWidth="1"/>
    <col min="7" max="7" width="1.7109375" style="9" customWidth="1"/>
    <col min="8" max="8" width="7.140625" style="9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22" t="s">
        <v>253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2:19" ht="22.5" customHeight="1" x14ac:dyDescent="0.25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</row>
    <row r="7" spans="2:19" ht="7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18" customHeight="1" x14ac:dyDescent="0.3">
      <c r="B8" s="223" t="s">
        <v>252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</row>
    <row r="9" spans="2:19" ht="7.5" customHeight="1" x14ac:dyDescent="0.25"/>
    <row r="10" spans="2:19" x14ac:dyDescent="0.25">
      <c r="B10" s="224" t="s">
        <v>169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</row>
    <row r="11" spans="2:19" ht="30.75" customHeight="1" x14ac:dyDescent="0.25"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</row>
    <row r="12" spans="2:19" ht="7.5" customHeight="1" x14ac:dyDescent="0.25"/>
    <row r="13" spans="2:19" s="18" customFormat="1" ht="17.25" customHeight="1" x14ac:dyDescent="0.25">
      <c r="B13" s="3" t="s">
        <v>168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176" t="s">
        <v>251</v>
      </c>
      <c r="C15" s="8"/>
      <c r="D15" s="8"/>
      <c r="E15" s="8"/>
      <c r="F15" s="192"/>
      <c r="G15" s="192"/>
      <c r="H15" s="192"/>
      <c r="I15" s="204" t="s">
        <v>250</v>
      </c>
      <c r="J15" s="204"/>
      <c r="K15" s="204"/>
      <c r="L15" s="204"/>
      <c r="M15" s="204"/>
      <c r="N15" s="182"/>
      <c r="O15" s="8"/>
      <c r="P15" s="8"/>
      <c r="Q15" s="120"/>
      <c r="R15" s="120"/>
      <c r="S15" s="8"/>
    </row>
    <row r="16" spans="2:19" ht="11.25" customHeight="1" x14ac:dyDescent="0.25">
      <c r="B16" s="121" t="s">
        <v>249</v>
      </c>
      <c r="C16" s="8"/>
      <c r="D16" s="8"/>
      <c r="E16" s="8"/>
      <c r="F16" s="192"/>
      <c r="G16" s="192"/>
      <c r="H16" s="192"/>
      <c r="I16" s="204"/>
      <c r="J16" s="204"/>
      <c r="K16" s="204"/>
      <c r="L16" s="204"/>
      <c r="M16" s="204"/>
      <c r="N16" s="182"/>
      <c r="O16" s="187"/>
      <c r="P16" s="187"/>
      <c r="Q16" s="120"/>
      <c r="R16" s="120"/>
      <c r="S16" s="8"/>
    </row>
    <row r="17" spans="2:19" x14ac:dyDescent="0.25">
      <c r="B17" s="8"/>
      <c r="C17" s="8"/>
      <c r="D17" s="8"/>
      <c r="E17" s="8"/>
      <c r="F17" s="192"/>
      <c r="G17" s="192"/>
      <c r="H17" s="192"/>
      <c r="I17" s="180" t="s">
        <v>167</v>
      </c>
      <c r="J17" s="180"/>
      <c r="K17" s="180">
        <v>2019</v>
      </c>
      <c r="L17" s="180">
        <v>2018</v>
      </c>
      <c r="M17" s="180" t="s">
        <v>27</v>
      </c>
      <c r="N17" s="187"/>
      <c r="O17" s="189"/>
      <c r="P17" s="189"/>
      <c r="Q17" s="119"/>
      <c r="R17" s="119"/>
      <c r="S17" s="187"/>
    </row>
    <row r="18" spans="2:19" ht="14.25" customHeight="1" x14ac:dyDescent="0.25">
      <c r="B18" s="8"/>
      <c r="C18" s="8"/>
      <c r="D18" s="8"/>
      <c r="E18" s="8"/>
      <c r="F18" s="192"/>
      <c r="G18" s="192"/>
      <c r="H18" s="192"/>
      <c r="I18" s="176" t="s">
        <v>12</v>
      </c>
      <c r="J18" s="191"/>
      <c r="K18" s="191">
        <v>15</v>
      </c>
      <c r="L18" s="191">
        <v>10</v>
      </c>
      <c r="M18" s="189">
        <f t="shared" ref="M18:M30" si="0">K18/L18-1</f>
        <v>0.5</v>
      </c>
      <c r="N18" s="189"/>
      <c r="O18" s="192"/>
      <c r="P18" s="192"/>
      <c r="Q18" s="118"/>
      <c r="R18" s="117"/>
      <c r="S18" s="189"/>
    </row>
    <row r="19" spans="2:19" ht="14.25" customHeight="1" x14ac:dyDescent="0.25">
      <c r="B19" s="8"/>
      <c r="C19" s="8"/>
      <c r="D19" s="8"/>
      <c r="E19" s="8"/>
      <c r="F19" s="192"/>
      <c r="G19" s="192"/>
      <c r="H19" s="192"/>
      <c r="I19" s="176" t="s">
        <v>13</v>
      </c>
      <c r="J19" s="191"/>
      <c r="K19" s="191">
        <v>15</v>
      </c>
      <c r="L19" s="191">
        <v>12</v>
      </c>
      <c r="M19" s="189">
        <f t="shared" si="0"/>
        <v>0.25</v>
      </c>
      <c r="N19" s="8"/>
      <c r="O19" s="8"/>
      <c r="P19" s="8"/>
      <c r="Q19" s="1"/>
      <c r="R19" s="1"/>
      <c r="S19" s="8"/>
    </row>
    <row r="20" spans="2:19" ht="14.25" customHeight="1" thickBot="1" x14ac:dyDescent="0.3">
      <c r="B20" s="8"/>
      <c r="C20" s="8"/>
      <c r="D20" s="8"/>
      <c r="E20" s="8"/>
      <c r="F20" s="192"/>
      <c r="G20" s="192"/>
      <c r="H20" s="192"/>
      <c r="I20" s="176" t="s">
        <v>14</v>
      </c>
      <c r="J20" s="191"/>
      <c r="K20" s="191">
        <v>13</v>
      </c>
      <c r="L20" s="191">
        <v>11</v>
      </c>
      <c r="M20" s="189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hidden="1" customHeight="1" x14ac:dyDescent="0.3">
      <c r="B21" s="8"/>
      <c r="C21" s="8"/>
      <c r="D21" s="8"/>
      <c r="E21" s="8"/>
      <c r="F21" s="192"/>
      <c r="G21" s="192"/>
      <c r="H21" s="192"/>
      <c r="I21" s="176" t="s">
        <v>15</v>
      </c>
      <c r="J21" s="191"/>
      <c r="K21" s="191"/>
      <c r="L21" s="191"/>
      <c r="M21" s="189" t="e">
        <f t="shared" si="0"/>
        <v>#DIV/0!</v>
      </c>
      <c r="N21" s="8"/>
      <c r="O21" s="8"/>
      <c r="P21" s="8"/>
      <c r="Q21" s="8"/>
      <c r="R21" s="8"/>
      <c r="S21" s="8"/>
    </row>
    <row r="22" spans="2:19" ht="14.25" hidden="1" customHeight="1" x14ac:dyDescent="0.3">
      <c r="B22" s="8"/>
      <c r="C22" s="8"/>
      <c r="D22" s="8"/>
      <c r="E22" s="8"/>
      <c r="F22" s="192"/>
      <c r="G22" s="192"/>
      <c r="H22" s="192"/>
      <c r="I22" s="176" t="s">
        <v>16</v>
      </c>
      <c r="J22" s="191"/>
      <c r="K22" s="191"/>
      <c r="L22" s="191"/>
      <c r="M22" s="189" t="e">
        <f t="shared" si="0"/>
        <v>#DIV/0!</v>
      </c>
      <c r="N22" s="8"/>
      <c r="O22" s="8"/>
      <c r="P22" s="8"/>
      <c r="Q22" s="8"/>
      <c r="R22" s="8"/>
      <c r="S22" s="8"/>
    </row>
    <row r="23" spans="2:19" ht="14.25" hidden="1" customHeight="1" x14ac:dyDescent="0.3">
      <c r="B23" s="8"/>
      <c r="C23" s="8"/>
      <c r="D23" s="8"/>
      <c r="E23" s="8"/>
      <c r="F23" s="192"/>
      <c r="G23" s="192"/>
      <c r="H23" s="192"/>
      <c r="I23" s="176" t="s">
        <v>17</v>
      </c>
      <c r="J23" s="191"/>
      <c r="K23" s="191"/>
      <c r="L23" s="191"/>
      <c r="M23" s="189" t="e">
        <f t="shared" si="0"/>
        <v>#DIV/0!</v>
      </c>
      <c r="N23" s="8"/>
      <c r="O23" s="8"/>
      <c r="P23" s="8"/>
      <c r="Q23" s="8"/>
      <c r="R23" s="8"/>
      <c r="S23" s="8"/>
    </row>
    <row r="24" spans="2:19" ht="14.25" hidden="1" customHeight="1" x14ac:dyDescent="0.3">
      <c r="B24" s="8"/>
      <c r="C24" s="8"/>
      <c r="D24" s="8"/>
      <c r="E24" s="8"/>
      <c r="F24" s="192"/>
      <c r="G24" s="192"/>
      <c r="H24" s="192"/>
      <c r="I24" s="176" t="s">
        <v>18</v>
      </c>
      <c r="J24" s="191"/>
      <c r="K24" s="191"/>
      <c r="L24" s="191"/>
      <c r="M24" s="189" t="e">
        <f t="shared" si="0"/>
        <v>#DIV/0!</v>
      </c>
      <c r="N24" s="8"/>
      <c r="O24" s="8"/>
      <c r="P24" s="8"/>
      <c r="Q24" s="8"/>
      <c r="R24" s="8"/>
      <c r="S24" s="8"/>
    </row>
    <row r="25" spans="2:19" ht="14.25" hidden="1" customHeight="1" x14ac:dyDescent="0.3">
      <c r="B25" s="8"/>
      <c r="C25" s="8"/>
      <c r="D25" s="8"/>
      <c r="E25" s="8"/>
      <c r="F25" s="192"/>
      <c r="G25" s="192"/>
      <c r="H25" s="192"/>
      <c r="I25" s="176" t="s">
        <v>19</v>
      </c>
      <c r="J25" s="191"/>
      <c r="K25" s="191"/>
      <c r="L25" s="191"/>
      <c r="M25" s="189" t="e">
        <f t="shared" si="0"/>
        <v>#DIV/0!</v>
      </c>
      <c r="N25" s="8"/>
      <c r="O25" s="8"/>
      <c r="P25" s="8"/>
      <c r="Q25" s="8"/>
      <c r="R25" s="8"/>
      <c r="S25" s="8"/>
    </row>
    <row r="26" spans="2:19" ht="14.25" hidden="1" customHeight="1" x14ac:dyDescent="0.3">
      <c r="B26" s="8"/>
      <c r="C26" s="8"/>
      <c r="D26" s="8"/>
      <c r="E26" s="8"/>
      <c r="F26" s="192"/>
      <c r="G26" s="192"/>
      <c r="H26" s="192"/>
      <c r="I26" s="176" t="s">
        <v>26</v>
      </c>
      <c r="J26" s="191"/>
      <c r="K26" s="191"/>
      <c r="L26" s="191"/>
      <c r="M26" s="189" t="e">
        <f t="shared" si="0"/>
        <v>#DIV/0!</v>
      </c>
      <c r="N26" s="8"/>
      <c r="O26" s="8"/>
      <c r="P26" s="8"/>
      <c r="Q26" s="8"/>
      <c r="R26" s="8"/>
      <c r="S26" s="8"/>
    </row>
    <row r="27" spans="2:19" ht="14.25" hidden="1" customHeight="1" x14ac:dyDescent="0.3">
      <c r="B27" s="8"/>
      <c r="C27" s="8"/>
      <c r="D27" s="8"/>
      <c r="E27" s="8"/>
      <c r="F27" s="192"/>
      <c r="G27" s="192"/>
      <c r="H27" s="192"/>
      <c r="I27" s="176" t="s">
        <v>20</v>
      </c>
      <c r="J27" s="191"/>
      <c r="K27" s="191"/>
      <c r="L27" s="191"/>
      <c r="M27" s="189" t="e">
        <f t="shared" si="0"/>
        <v>#DIV/0!</v>
      </c>
      <c r="N27" s="8"/>
      <c r="O27" s="8"/>
      <c r="P27" s="8"/>
      <c r="Q27" s="8"/>
      <c r="R27" s="8"/>
      <c r="S27" s="8"/>
    </row>
    <row r="28" spans="2:19" ht="14.25" hidden="1" customHeight="1" x14ac:dyDescent="0.3">
      <c r="B28" s="8"/>
      <c r="C28" s="8"/>
      <c r="D28" s="8"/>
      <c r="E28" s="8"/>
      <c r="F28" s="192"/>
      <c r="G28" s="192"/>
      <c r="H28" s="192"/>
      <c r="I28" s="176" t="s">
        <v>21</v>
      </c>
      <c r="J28" s="191"/>
      <c r="K28" s="191"/>
      <c r="L28" s="191"/>
      <c r="M28" s="189" t="e">
        <f t="shared" si="0"/>
        <v>#DIV/0!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192"/>
      <c r="G29" s="192"/>
      <c r="H29" s="192"/>
      <c r="I29" s="176" t="s">
        <v>22</v>
      </c>
      <c r="J29" s="191"/>
      <c r="K29" s="191"/>
      <c r="L29" s="191"/>
      <c r="M29" s="189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192"/>
      <c r="G30" s="192"/>
      <c r="H30" s="192"/>
      <c r="I30" s="116" t="s">
        <v>0</v>
      </c>
      <c r="J30" s="115"/>
      <c r="K30" s="181">
        <f>SUM(K18:K29)</f>
        <v>43</v>
      </c>
      <c r="L30" s="181">
        <f>SUM(L18:L29)</f>
        <v>33</v>
      </c>
      <c r="M30" s="188">
        <f t="shared" si="0"/>
        <v>0.30303030303030298</v>
      </c>
      <c r="N30" s="8"/>
      <c r="O30" s="187"/>
      <c r="P30" s="187"/>
      <c r="Q30" s="187"/>
      <c r="R30" s="187"/>
      <c r="S30" s="187"/>
    </row>
    <row r="31" spans="2:19" ht="13.5" customHeight="1" x14ac:dyDescent="0.25">
      <c r="B31" s="8"/>
      <c r="C31" s="8"/>
      <c r="D31" s="8"/>
      <c r="E31" s="8"/>
      <c r="F31" s="192"/>
      <c r="G31" s="192"/>
      <c r="H31" s="192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192"/>
      <c r="G32" s="192"/>
      <c r="H32" s="192"/>
      <c r="I32" s="200" t="s">
        <v>248</v>
      </c>
      <c r="J32" s="200"/>
      <c r="K32" s="200"/>
      <c r="L32" s="192"/>
      <c r="M32" s="192"/>
      <c r="N32" s="192"/>
      <c r="O32" s="192"/>
      <c r="P32" s="192"/>
      <c r="Q32" s="192"/>
      <c r="R32" s="192"/>
      <c r="S32" s="192"/>
    </row>
    <row r="33" spans="2:19" ht="18.75" customHeight="1" x14ac:dyDescent="0.25">
      <c r="B33" s="8"/>
      <c r="C33" s="8"/>
      <c r="D33" s="8"/>
      <c r="E33" s="8"/>
      <c r="F33" s="192"/>
      <c r="G33" s="192"/>
      <c r="H33" s="192"/>
      <c r="I33" s="200"/>
      <c r="J33" s="200"/>
      <c r="K33" s="200"/>
      <c r="L33" s="192"/>
      <c r="M33" s="192"/>
      <c r="N33" s="192"/>
      <c r="O33" s="192"/>
      <c r="P33" s="192"/>
      <c r="Q33" s="192"/>
      <c r="R33" s="192"/>
      <c r="S33" s="192"/>
    </row>
    <row r="34" spans="2:19" x14ac:dyDescent="0.25">
      <c r="B34" s="8"/>
      <c r="C34" s="8"/>
      <c r="D34" s="8"/>
      <c r="E34" s="8"/>
      <c r="F34" s="192"/>
      <c r="G34" s="192"/>
      <c r="H34" s="192"/>
      <c r="I34" s="178" t="s">
        <v>52</v>
      </c>
      <c r="J34" s="178"/>
      <c r="K34" s="114" t="s">
        <v>53</v>
      </c>
      <c r="L34" s="192"/>
      <c r="M34" s="192"/>
      <c r="N34" s="192"/>
      <c r="O34" s="192"/>
      <c r="P34" s="192"/>
      <c r="Q34" s="192"/>
      <c r="R34" s="192"/>
      <c r="S34" s="192"/>
    </row>
    <row r="35" spans="2:19" x14ac:dyDescent="0.25">
      <c r="B35" s="8"/>
      <c r="C35" s="8"/>
      <c r="D35" s="8"/>
      <c r="E35" s="8"/>
      <c r="F35" s="192"/>
      <c r="G35" s="192"/>
      <c r="H35" s="192"/>
      <c r="I35" s="13">
        <v>2009</v>
      </c>
      <c r="J35" s="191"/>
      <c r="K35" s="112">
        <v>139</v>
      </c>
      <c r="L35" s="192"/>
      <c r="M35" s="192"/>
      <c r="N35" s="192"/>
      <c r="O35" s="192"/>
      <c r="P35" s="192"/>
      <c r="Q35" s="192"/>
      <c r="R35" s="192"/>
      <c r="S35" s="192"/>
    </row>
    <row r="36" spans="2:19" x14ac:dyDescent="0.25">
      <c r="B36" s="8"/>
      <c r="C36" s="8"/>
      <c r="D36" s="8"/>
      <c r="E36" s="8"/>
      <c r="F36" s="192"/>
      <c r="G36" s="192"/>
      <c r="H36" s="192"/>
      <c r="I36" s="13">
        <v>2010</v>
      </c>
      <c r="J36" s="191"/>
      <c r="K36" s="112">
        <v>121</v>
      </c>
      <c r="L36" s="192"/>
      <c r="M36" s="192"/>
      <c r="N36" s="192"/>
      <c r="O36" s="192"/>
      <c r="P36" s="192"/>
      <c r="Q36" s="192"/>
      <c r="R36" s="192"/>
      <c r="S36" s="192"/>
    </row>
    <row r="37" spans="2:19" x14ac:dyDescent="0.25">
      <c r="B37" s="8"/>
      <c r="C37" s="8"/>
      <c r="D37" s="8"/>
      <c r="E37" s="8"/>
      <c r="F37" s="192"/>
      <c r="G37" s="192"/>
      <c r="H37" s="192"/>
      <c r="I37" s="13">
        <v>2011</v>
      </c>
      <c r="J37" s="191"/>
      <c r="K37" s="112">
        <v>93</v>
      </c>
      <c r="L37" s="192"/>
      <c r="M37" s="192"/>
      <c r="N37" s="192"/>
      <c r="O37" s="192"/>
      <c r="P37" s="192"/>
      <c r="Q37" s="192"/>
      <c r="R37" s="192"/>
      <c r="S37" s="192"/>
    </row>
    <row r="38" spans="2:19" x14ac:dyDescent="0.25">
      <c r="B38" s="8"/>
      <c r="C38" s="8"/>
      <c r="D38" s="8"/>
      <c r="E38" s="8"/>
      <c r="F38" s="192"/>
      <c r="G38" s="192"/>
      <c r="H38" s="192"/>
      <c r="I38" s="13">
        <v>2012</v>
      </c>
      <c r="J38" s="191"/>
      <c r="K38" s="112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192"/>
      <c r="G39" s="192"/>
      <c r="H39" s="192"/>
      <c r="I39" s="13">
        <v>2013</v>
      </c>
      <c r="J39" s="191"/>
      <c r="K39" s="112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192"/>
      <c r="G40" s="192"/>
      <c r="H40" s="192"/>
      <c r="I40" s="13">
        <v>2014</v>
      </c>
      <c r="J40" s="191"/>
      <c r="K40" s="112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192"/>
      <c r="G41" s="192"/>
      <c r="H41" s="192"/>
      <c r="I41" s="13">
        <v>2015</v>
      </c>
      <c r="J41" s="191"/>
      <c r="K41" s="112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192"/>
      <c r="G42" s="192"/>
      <c r="H42" s="192"/>
      <c r="I42" s="13">
        <v>2016</v>
      </c>
      <c r="J42" s="191"/>
      <c r="K42" s="112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192"/>
      <c r="G43" s="192"/>
      <c r="H43" s="192"/>
      <c r="I43" s="13">
        <v>2017</v>
      </c>
      <c r="J43" s="191"/>
      <c r="K43" s="112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192"/>
      <c r="G44" s="192"/>
      <c r="H44" s="192"/>
      <c r="I44" s="13">
        <v>2018</v>
      </c>
      <c r="J44" s="191"/>
      <c r="K44" s="112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113"/>
      <c r="D45" s="113"/>
      <c r="E45" s="113"/>
      <c r="F45" s="113"/>
      <c r="G45" s="113"/>
      <c r="H45" s="111"/>
      <c r="I45" s="13" t="s">
        <v>166</v>
      </c>
      <c r="J45" s="191"/>
      <c r="K45" s="112">
        <f>K30</f>
        <v>43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219"/>
      <c r="C46" s="219"/>
      <c r="D46" s="219"/>
      <c r="E46" s="219"/>
      <c r="F46" s="219"/>
      <c r="G46" s="219"/>
      <c r="H46" s="111"/>
      <c r="I46" s="181" t="s">
        <v>0</v>
      </c>
      <c r="J46" s="181"/>
      <c r="K46" s="110">
        <f>SUM(K35:K45)</f>
        <v>1195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219"/>
      <c r="C47" s="219"/>
      <c r="D47" s="219"/>
      <c r="E47" s="219"/>
      <c r="F47" s="219"/>
      <c r="G47" s="219"/>
      <c r="H47" s="192"/>
      <c r="I47" s="220" t="s">
        <v>247</v>
      </c>
      <c r="J47" s="220"/>
      <c r="K47" s="220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219"/>
      <c r="C48" s="219"/>
      <c r="D48" s="219"/>
      <c r="E48" s="219"/>
      <c r="F48" s="219"/>
      <c r="G48" s="219"/>
      <c r="I48" s="220"/>
      <c r="J48" s="220"/>
      <c r="K48" s="220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225" t="s">
        <v>247</v>
      </c>
      <c r="M49" s="225"/>
      <c r="N49" s="225"/>
      <c r="O49" s="225"/>
      <c r="P49" s="225"/>
      <c r="Q49" s="225"/>
      <c r="R49" s="225"/>
      <c r="S49" s="8"/>
    </row>
    <row r="50" spans="2:19" x14ac:dyDescent="0.25">
      <c r="I50" s="8"/>
      <c r="J50" s="8"/>
      <c r="K50" s="8"/>
      <c r="L50" s="8"/>
      <c r="M50" s="186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200" t="s">
        <v>165</v>
      </c>
      <c r="L51" s="200"/>
      <c r="M51" s="200"/>
      <c r="N51" s="200"/>
      <c r="O51" s="200"/>
      <c r="P51" s="200"/>
      <c r="Q51" s="200"/>
      <c r="R51" s="8"/>
      <c r="S51" s="8"/>
    </row>
    <row r="52" spans="2:19" ht="15" customHeight="1" thickBot="1" x14ac:dyDescent="0.3">
      <c r="I52" s="8"/>
      <c r="J52" s="8"/>
      <c r="K52" s="216" t="s">
        <v>164</v>
      </c>
      <c r="L52" s="208" t="s">
        <v>94</v>
      </c>
      <c r="M52" s="208"/>
      <c r="N52" s="178"/>
      <c r="O52" s="208">
        <v>2018</v>
      </c>
      <c r="P52" s="208"/>
      <c r="Q52" s="208"/>
      <c r="R52" s="8"/>
      <c r="S52" s="8"/>
    </row>
    <row r="53" spans="2:19" ht="15" customHeight="1" x14ac:dyDescent="0.25">
      <c r="I53" s="8"/>
      <c r="J53" s="8"/>
      <c r="K53" s="216"/>
      <c r="L53" s="178" t="s">
        <v>29</v>
      </c>
      <c r="M53" s="178" t="s">
        <v>1</v>
      </c>
      <c r="N53" s="178"/>
      <c r="O53" s="178" t="s">
        <v>29</v>
      </c>
      <c r="P53" s="178"/>
      <c r="Q53" s="178" t="s">
        <v>1</v>
      </c>
      <c r="R53" s="8"/>
      <c r="S53" s="8"/>
    </row>
    <row r="54" spans="2:19" x14ac:dyDescent="0.25">
      <c r="I54" s="8"/>
      <c r="J54" s="8"/>
      <c r="K54" s="96" t="s">
        <v>163</v>
      </c>
      <c r="L54" s="191">
        <v>29</v>
      </c>
      <c r="M54" s="177">
        <f>L54/$L$58</f>
        <v>0.67441860465116277</v>
      </c>
      <c r="N54" s="177"/>
      <c r="O54" s="191">
        <v>76</v>
      </c>
      <c r="P54" s="191"/>
      <c r="Q54" s="177">
        <f>O54/$O$58</f>
        <v>0.51006711409395977</v>
      </c>
      <c r="R54" s="8"/>
      <c r="S54" s="8"/>
    </row>
    <row r="55" spans="2:19" x14ac:dyDescent="0.25">
      <c r="I55" s="8"/>
      <c r="J55" s="8"/>
      <c r="K55" s="96" t="s">
        <v>162</v>
      </c>
      <c r="L55" s="191">
        <v>13</v>
      </c>
      <c r="M55" s="177">
        <f>L55/$L$58</f>
        <v>0.30232558139534882</v>
      </c>
      <c r="N55" s="177"/>
      <c r="O55" s="191">
        <v>31</v>
      </c>
      <c r="P55" s="191"/>
      <c r="Q55" s="177">
        <f>O55/$O$58</f>
        <v>0.20805369127516779</v>
      </c>
      <c r="R55" s="8"/>
      <c r="S55" s="8"/>
    </row>
    <row r="56" spans="2:19" x14ac:dyDescent="0.25">
      <c r="I56" s="8"/>
      <c r="J56" s="8"/>
      <c r="K56" s="96" t="s">
        <v>161</v>
      </c>
      <c r="L56" s="191">
        <v>1</v>
      </c>
      <c r="M56" s="177">
        <f>L56/$L$58</f>
        <v>2.3255813953488372E-2</v>
      </c>
      <c r="N56" s="177"/>
      <c r="O56" s="191">
        <v>19</v>
      </c>
      <c r="P56" s="191"/>
      <c r="Q56" s="177">
        <f>O56/$O$58</f>
        <v>0.12751677852348994</v>
      </c>
      <c r="R56" s="8"/>
      <c r="S56" s="8"/>
    </row>
    <row r="57" spans="2:19" ht="23.25" customHeight="1" thickBot="1" x14ac:dyDescent="0.3">
      <c r="B57" s="200" t="s">
        <v>254</v>
      </c>
      <c r="C57" s="200"/>
      <c r="D57" s="200"/>
      <c r="E57" s="200"/>
      <c r="F57" s="200"/>
      <c r="G57" s="200"/>
      <c r="H57" s="200"/>
      <c r="I57" s="8"/>
      <c r="J57" s="8"/>
      <c r="K57" s="109" t="s">
        <v>160</v>
      </c>
      <c r="L57" s="108">
        <v>0</v>
      </c>
      <c r="M57" s="107">
        <f>L57/$L$58</f>
        <v>0</v>
      </c>
      <c r="N57" s="107"/>
      <c r="O57" s="108">
        <v>23</v>
      </c>
      <c r="P57" s="108"/>
      <c r="Q57" s="107">
        <f>O57/$O$58</f>
        <v>0.15436241610738255</v>
      </c>
      <c r="R57" s="8"/>
      <c r="S57" s="8"/>
    </row>
    <row r="58" spans="2:19" x14ac:dyDescent="0.25">
      <c r="B58" s="200"/>
      <c r="C58" s="200"/>
      <c r="D58" s="200"/>
      <c r="E58" s="200"/>
      <c r="F58" s="200"/>
      <c r="G58" s="200"/>
      <c r="H58" s="200"/>
      <c r="I58" s="8"/>
      <c r="J58" s="8"/>
      <c r="K58" s="180" t="s">
        <v>0</v>
      </c>
      <c r="L58" s="180">
        <f>SUM(L54:L57)</f>
        <v>43</v>
      </c>
      <c r="M58" s="106">
        <f>SUM(M54:M57)</f>
        <v>1</v>
      </c>
      <c r="N58" s="106"/>
      <c r="O58" s="180">
        <f>SUM(O54:O57)</f>
        <v>149</v>
      </c>
      <c r="P58" s="180"/>
      <c r="Q58" s="106">
        <f>SUM(Q54:Q57)</f>
        <v>1</v>
      </c>
      <c r="R58" s="8"/>
      <c r="S58" s="8"/>
    </row>
    <row r="59" spans="2:19" ht="15" customHeight="1" x14ac:dyDescent="0.25">
      <c r="B59" s="207" t="s">
        <v>255</v>
      </c>
      <c r="C59" s="207"/>
      <c r="D59" s="216" t="s">
        <v>159</v>
      </c>
      <c r="E59" s="105"/>
      <c r="F59" s="207" t="s">
        <v>94</v>
      </c>
      <c r="G59" s="180"/>
      <c r="H59" s="207" t="s">
        <v>0</v>
      </c>
      <c r="I59" s="8"/>
      <c r="J59" s="8"/>
      <c r="K59" s="221" t="s">
        <v>247</v>
      </c>
      <c r="L59" s="221"/>
      <c r="M59" s="221"/>
      <c r="N59" s="221"/>
      <c r="O59" s="221"/>
      <c r="P59" s="221"/>
      <c r="Q59" s="221"/>
      <c r="R59" s="8"/>
      <c r="S59" s="8"/>
    </row>
    <row r="60" spans="2:19" ht="15" customHeight="1" x14ac:dyDescent="0.25">
      <c r="B60" s="207"/>
      <c r="C60" s="207"/>
      <c r="D60" s="216"/>
      <c r="E60" s="105"/>
      <c r="F60" s="207"/>
      <c r="G60" s="180"/>
      <c r="H60" s="207"/>
      <c r="I60" s="8"/>
      <c r="J60" s="8"/>
      <c r="R60" s="8"/>
      <c r="S60" s="8"/>
    </row>
    <row r="61" spans="2:19" x14ac:dyDescent="0.25">
      <c r="B61" s="104" t="s">
        <v>158</v>
      </c>
      <c r="C61" s="104"/>
      <c r="D61" s="103">
        <v>356</v>
      </c>
      <c r="E61" s="103"/>
      <c r="F61" s="103">
        <v>9</v>
      </c>
      <c r="G61" s="102"/>
      <c r="H61" s="102">
        <f t="shared" ref="H61:H86" si="1">D61+F61</f>
        <v>365</v>
      </c>
      <c r="I61" s="8"/>
      <c r="J61" s="8"/>
      <c r="K61" s="200" t="s">
        <v>157</v>
      </c>
      <c r="L61" s="200"/>
      <c r="M61" s="200"/>
      <c r="N61" s="200"/>
      <c r="O61" s="200"/>
      <c r="R61" s="8"/>
      <c r="S61" s="8"/>
    </row>
    <row r="62" spans="2:19" ht="15.75" thickBot="1" x14ac:dyDescent="0.3">
      <c r="B62" s="104" t="s">
        <v>10</v>
      </c>
      <c r="C62" s="104"/>
      <c r="D62" s="103">
        <v>86</v>
      </c>
      <c r="E62" s="103"/>
      <c r="F62" s="103">
        <v>2</v>
      </c>
      <c r="G62" s="102"/>
      <c r="H62" s="102">
        <f t="shared" si="1"/>
        <v>88</v>
      </c>
      <c r="I62" s="8"/>
      <c r="J62" s="8"/>
      <c r="K62" s="216" t="s">
        <v>156</v>
      </c>
      <c r="L62" s="216"/>
      <c r="M62" s="208" t="s">
        <v>53</v>
      </c>
      <c r="N62" s="208"/>
      <c r="O62" s="208"/>
      <c r="P62" s="8"/>
      <c r="Q62" s="8"/>
      <c r="R62" s="8"/>
      <c r="S62" s="8"/>
    </row>
    <row r="63" spans="2:19" x14ac:dyDescent="0.25">
      <c r="B63" s="104" t="s">
        <v>34</v>
      </c>
      <c r="C63" s="104"/>
      <c r="D63" s="103">
        <v>64</v>
      </c>
      <c r="E63" s="103"/>
      <c r="F63" s="103">
        <v>4</v>
      </c>
      <c r="G63" s="102"/>
      <c r="H63" s="102">
        <f t="shared" si="1"/>
        <v>68</v>
      </c>
      <c r="I63" s="8"/>
      <c r="J63" s="8"/>
      <c r="K63" s="216"/>
      <c r="L63" s="216"/>
      <c r="M63" s="180" t="s">
        <v>29</v>
      </c>
      <c r="N63" s="180"/>
      <c r="O63" s="180" t="s">
        <v>1</v>
      </c>
      <c r="P63" s="11"/>
      <c r="Q63" s="11"/>
      <c r="R63" s="8"/>
      <c r="S63" s="8"/>
    </row>
    <row r="64" spans="2:19" ht="15" customHeight="1" x14ac:dyDescent="0.25">
      <c r="B64" s="104" t="s">
        <v>37</v>
      </c>
      <c r="C64" s="104"/>
      <c r="D64" s="103">
        <v>57</v>
      </c>
      <c r="E64" s="103"/>
      <c r="F64" s="103">
        <v>5</v>
      </c>
      <c r="G64" s="102"/>
      <c r="H64" s="102">
        <f t="shared" si="1"/>
        <v>62</v>
      </c>
      <c r="I64" s="8"/>
      <c r="J64" s="8"/>
      <c r="K64" s="96" t="s">
        <v>155</v>
      </c>
      <c r="L64" s="191"/>
      <c r="M64" s="100">
        <v>10</v>
      </c>
      <c r="N64" s="100"/>
      <c r="O64" s="177">
        <f t="shared" ref="O64:O72" si="2">M64/$M$73</f>
        <v>0.23255813953488372</v>
      </c>
      <c r="P64" s="11"/>
      <c r="Q64" s="11"/>
      <c r="R64" s="11"/>
      <c r="S64" s="8"/>
    </row>
    <row r="65" spans="2:16" ht="15" customHeight="1" x14ac:dyDescent="0.25">
      <c r="B65" s="104" t="s">
        <v>36</v>
      </c>
      <c r="C65" s="104"/>
      <c r="D65" s="103">
        <v>58</v>
      </c>
      <c r="E65" s="103"/>
      <c r="F65" s="103">
        <v>0</v>
      </c>
      <c r="G65" s="102"/>
      <c r="H65" s="102">
        <f t="shared" si="1"/>
        <v>58</v>
      </c>
      <c r="I65" s="8"/>
      <c r="J65" s="8"/>
      <c r="K65" s="96" t="s">
        <v>154</v>
      </c>
      <c r="L65" s="191"/>
      <c r="M65" s="100">
        <v>0</v>
      </c>
      <c r="N65" s="100"/>
      <c r="O65" s="177">
        <f t="shared" si="2"/>
        <v>0</v>
      </c>
      <c r="P65" s="8"/>
    </row>
    <row r="66" spans="2:16" x14ac:dyDescent="0.25">
      <c r="B66" s="104" t="s">
        <v>43</v>
      </c>
      <c r="C66" s="104"/>
      <c r="D66" s="103">
        <v>55</v>
      </c>
      <c r="E66" s="103"/>
      <c r="F66" s="103">
        <v>1</v>
      </c>
      <c r="G66" s="102"/>
      <c r="H66" s="102">
        <f t="shared" si="1"/>
        <v>56</v>
      </c>
      <c r="I66" s="8"/>
      <c r="J66" s="8"/>
      <c r="K66" s="96" t="s">
        <v>153</v>
      </c>
      <c r="L66" s="191"/>
      <c r="M66" s="100">
        <v>10</v>
      </c>
      <c r="N66" s="100"/>
      <c r="O66" s="177">
        <f t="shared" si="2"/>
        <v>0.23255813953488372</v>
      </c>
      <c r="P66" s="8"/>
    </row>
    <row r="67" spans="2:16" x14ac:dyDescent="0.25">
      <c r="B67" s="104" t="s">
        <v>32</v>
      </c>
      <c r="C67" s="104"/>
      <c r="D67" s="103">
        <v>50</v>
      </c>
      <c r="E67" s="103"/>
      <c r="F67" s="103">
        <v>2</v>
      </c>
      <c r="G67" s="102"/>
      <c r="H67" s="102">
        <f t="shared" si="1"/>
        <v>52</v>
      </c>
      <c r="I67" s="8"/>
      <c r="J67" s="8"/>
      <c r="K67" s="96" t="s">
        <v>152</v>
      </c>
      <c r="L67" s="191"/>
      <c r="M67" s="100">
        <v>0</v>
      </c>
      <c r="N67" s="100"/>
      <c r="O67" s="177">
        <f t="shared" si="2"/>
        <v>0</v>
      </c>
      <c r="P67" s="8"/>
    </row>
    <row r="68" spans="2:16" x14ac:dyDescent="0.25">
      <c r="B68" s="19" t="s">
        <v>151</v>
      </c>
      <c r="C68" s="19"/>
      <c r="D68" s="191">
        <v>45</v>
      </c>
      <c r="E68" s="191"/>
      <c r="F68" s="191">
        <v>3</v>
      </c>
      <c r="G68" s="191"/>
      <c r="H68" s="13">
        <f t="shared" si="1"/>
        <v>48</v>
      </c>
      <c r="I68" s="8"/>
      <c r="J68" s="8"/>
      <c r="K68" s="96" t="s">
        <v>150</v>
      </c>
      <c r="L68" s="191"/>
      <c r="M68" s="100">
        <v>6</v>
      </c>
      <c r="N68" s="100"/>
      <c r="O68" s="177">
        <f t="shared" si="2"/>
        <v>0.13953488372093023</v>
      </c>
      <c r="P68" s="8"/>
    </row>
    <row r="69" spans="2:16" ht="15.75" customHeight="1" x14ac:dyDescent="0.25">
      <c r="B69" s="19" t="s">
        <v>42</v>
      </c>
      <c r="C69" s="19"/>
      <c r="D69" s="191">
        <v>42</v>
      </c>
      <c r="E69" s="191"/>
      <c r="F69" s="191">
        <v>0</v>
      </c>
      <c r="G69" s="191"/>
      <c r="H69" s="13">
        <f t="shared" si="1"/>
        <v>42</v>
      </c>
      <c r="I69" s="8"/>
      <c r="J69" s="8"/>
      <c r="K69" s="96" t="s">
        <v>149</v>
      </c>
      <c r="L69" s="101"/>
      <c r="M69" s="100">
        <v>2</v>
      </c>
      <c r="N69" s="101"/>
      <c r="O69" s="177">
        <f t="shared" si="2"/>
        <v>4.6511627906976744E-2</v>
      </c>
      <c r="P69" s="8"/>
    </row>
    <row r="70" spans="2:16" x14ac:dyDescent="0.25">
      <c r="B70" s="19" t="s">
        <v>41</v>
      </c>
      <c r="C70" s="19"/>
      <c r="D70" s="191">
        <v>41</v>
      </c>
      <c r="E70" s="191"/>
      <c r="F70" s="191">
        <v>1</v>
      </c>
      <c r="G70" s="191"/>
      <c r="H70" s="13">
        <f t="shared" si="1"/>
        <v>42</v>
      </c>
      <c r="I70" s="8"/>
      <c r="J70" s="8"/>
      <c r="K70" s="96" t="s">
        <v>148</v>
      </c>
      <c r="L70" s="191"/>
      <c r="M70" s="100">
        <v>8</v>
      </c>
      <c r="N70" s="100"/>
      <c r="O70" s="177">
        <f t="shared" si="2"/>
        <v>0.18604651162790697</v>
      </c>
      <c r="P70" s="8"/>
    </row>
    <row r="71" spans="2:16" ht="15" customHeight="1" x14ac:dyDescent="0.25">
      <c r="B71" s="19" t="s">
        <v>38</v>
      </c>
      <c r="C71" s="19"/>
      <c r="D71" s="191">
        <v>32</v>
      </c>
      <c r="E71" s="191"/>
      <c r="F71" s="191">
        <v>1</v>
      </c>
      <c r="G71" s="191"/>
      <c r="H71" s="13">
        <f t="shared" si="1"/>
        <v>33</v>
      </c>
      <c r="I71" s="8"/>
      <c r="J71" s="8"/>
      <c r="K71" s="96" t="s">
        <v>6</v>
      </c>
      <c r="L71" s="191"/>
      <c r="M71" s="100">
        <v>6</v>
      </c>
      <c r="N71" s="100"/>
      <c r="O71" s="177">
        <f t="shared" si="2"/>
        <v>0.13953488372093023</v>
      </c>
      <c r="P71" s="8"/>
    </row>
    <row r="72" spans="2:16" ht="15" customHeight="1" thickBot="1" x14ac:dyDescent="0.3">
      <c r="B72" s="19" t="s">
        <v>33</v>
      </c>
      <c r="C72" s="19"/>
      <c r="D72" s="191">
        <v>31</v>
      </c>
      <c r="E72" s="191"/>
      <c r="F72" s="191">
        <v>4</v>
      </c>
      <c r="G72" s="191"/>
      <c r="H72" s="13">
        <f t="shared" si="1"/>
        <v>35</v>
      </c>
      <c r="I72" s="8"/>
      <c r="J72" s="8"/>
      <c r="K72" s="96" t="s">
        <v>147</v>
      </c>
      <c r="L72" s="191"/>
      <c r="M72" s="100">
        <v>1</v>
      </c>
      <c r="N72" s="100"/>
      <c r="O72" s="177">
        <f t="shared" si="2"/>
        <v>2.3255813953488372E-2</v>
      </c>
      <c r="P72" s="8"/>
    </row>
    <row r="73" spans="2:16" ht="15" customHeight="1" x14ac:dyDescent="0.25">
      <c r="B73" s="19" t="s">
        <v>31</v>
      </c>
      <c r="C73" s="19"/>
      <c r="D73" s="191">
        <v>28</v>
      </c>
      <c r="E73" s="191"/>
      <c r="F73" s="191">
        <v>2</v>
      </c>
      <c r="G73" s="191"/>
      <c r="H73" s="13">
        <f t="shared" si="1"/>
        <v>30</v>
      </c>
      <c r="I73" s="8"/>
      <c r="J73" s="8"/>
      <c r="K73" s="174" t="s">
        <v>0</v>
      </c>
      <c r="L73" s="174"/>
      <c r="M73" s="27">
        <f>SUM(M64:M72)</f>
        <v>43</v>
      </c>
      <c r="N73" s="27"/>
      <c r="O73" s="175">
        <f>SUM(O64:O72)</f>
        <v>1</v>
      </c>
      <c r="P73" s="8"/>
    </row>
    <row r="74" spans="2:16" ht="15" customHeight="1" x14ac:dyDescent="0.25">
      <c r="B74" s="19" t="s">
        <v>45</v>
      </c>
      <c r="C74" s="19"/>
      <c r="D74" s="191">
        <v>29</v>
      </c>
      <c r="E74" s="191"/>
      <c r="F74" s="191">
        <v>1</v>
      </c>
      <c r="G74" s="191"/>
      <c r="H74" s="13">
        <f t="shared" si="1"/>
        <v>30</v>
      </c>
      <c r="I74" s="28"/>
      <c r="J74" s="8"/>
    </row>
    <row r="75" spans="2:16" ht="14.25" customHeight="1" x14ac:dyDescent="0.25">
      <c r="B75" s="19" t="s">
        <v>39</v>
      </c>
      <c r="C75" s="19"/>
      <c r="D75" s="191">
        <v>27</v>
      </c>
      <c r="E75" s="191"/>
      <c r="F75" s="191">
        <v>2</v>
      </c>
      <c r="G75" s="191"/>
      <c r="H75" s="13">
        <f t="shared" si="1"/>
        <v>29</v>
      </c>
      <c r="I75" s="8"/>
      <c r="J75" s="8"/>
      <c r="K75" s="200" t="s">
        <v>146</v>
      </c>
      <c r="L75" s="200"/>
      <c r="M75" s="200"/>
      <c r="N75" s="200"/>
      <c r="O75" s="200"/>
      <c r="P75" s="8"/>
    </row>
    <row r="76" spans="2:16" ht="15.75" thickBot="1" x14ac:dyDescent="0.3">
      <c r="B76" s="19" t="s">
        <v>35</v>
      </c>
      <c r="C76" s="19"/>
      <c r="D76" s="191">
        <v>22</v>
      </c>
      <c r="E76" s="191"/>
      <c r="F76" s="191">
        <v>2</v>
      </c>
      <c r="G76" s="191"/>
      <c r="H76" s="13">
        <f t="shared" si="1"/>
        <v>24</v>
      </c>
      <c r="J76" s="179"/>
      <c r="K76" s="216" t="s">
        <v>145</v>
      </c>
      <c r="L76" s="216"/>
      <c r="M76" s="217" t="s">
        <v>53</v>
      </c>
      <c r="N76" s="217"/>
      <c r="O76" s="217"/>
      <c r="P76" s="8"/>
    </row>
    <row r="77" spans="2:16" ht="15" customHeight="1" x14ac:dyDescent="0.25">
      <c r="B77" s="19" t="s">
        <v>40</v>
      </c>
      <c r="C77" s="19"/>
      <c r="D77" s="191">
        <v>18</v>
      </c>
      <c r="E77" s="191"/>
      <c r="F77" s="191">
        <v>0</v>
      </c>
      <c r="G77" s="191"/>
      <c r="H77" s="13">
        <f t="shared" si="1"/>
        <v>18</v>
      </c>
      <c r="I77" s="26"/>
      <c r="J77" s="184"/>
      <c r="K77" s="216"/>
      <c r="L77" s="216"/>
      <c r="M77" s="218" t="s">
        <v>29</v>
      </c>
      <c r="N77" s="218"/>
      <c r="O77" s="178" t="s">
        <v>1</v>
      </c>
    </row>
    <row r="78" spans="2:16" ht="14.25" customHeight="1" x14ac:dyDescent="0.25">
      <c r="B78" s="19" t="s">
        <v>48</v>
      </c>
      <c r="C78" s="19"/>
      <c r="D78" s="191">
        <v>15</v>
      </c>
      <c r="E78" s="191"/>
      <c r="F78" s="191">
        <v>1</v>
      </c>
      <c r="G78" s="191"/>
      <c r="H78" s="13">
        <f t="shared" si="1"/>
        <v>16</v>
      </c>
      <c r="K78" s="96" t="s">
        <v>144</v>
      </c>
      <c r="L78" s="191"/>
      <c r="M78" s="100">
        <v>2</v>
      </c>
      <c r="N78" s="100"/>
      <c r="O78" s="177">
        <f t="shared" ref="O78:O86" si="3">M78/$M$87</f>
        <v>4.6511627906976744E-2</v>
      </c>
      <c r="P78" s="8"/>
    </row>
    <row r="79" spans="2:16" ht="14.25" customHeight="1" x14ac:dyDescent="0.25">
      <c r="B79" s="19" t="s">
        <v>51</v>
      </c>
      <c r="C79" s="19"/>
      <c r="D79" s="191">
        <v>15</v>
      </c>
      <c r="E79" s="191"/>
      <c r="F79" s="191">
        <v>0</v>
      </c>
      <c r="G79" s="191"/>
      <c r="H79" s="13">
        <f t="shared" si="1"/>
        <v>15</v>
      </c>
      <c r="K79" s="96" t="s">
        <v>143</v>
      </c>
      <c r="L79" s="191"/>
      <c r="M79" s="100">
        <v>4</v>
      </c>
      <c r="N79" s="100"/>
      <c r="O79" s="177">
        <f t="shared" si="3"/>
        <v>9.3023255813953487E-2</v>
      </c>
      <c r="P79" s="8"/>
    </row>
    <row r="80" spans="2:16" ht="14.25" customHeight="1" x14ac:dyDescent="0.25">
      <c r="B80" s="19" t="s">
        <v>44</v>
      </c>
      <c r="C80" s="19"/>
      <c r="D80" s="191">
        <v>14</v>
      </c>
      <c r="E80" s="191"/>
      <c r="F80" s="191">
        <v>1</v>
      </c>
      <c r="G80" s="191"/>
      <c r="H80" s="13">
        <f t="shared" si="1"/>
        <v>15</v>
      </c>
      <c r="K80" s="96" t="s">
        <v>142</v>
      </c>
      <c r="L80" s="191"/>
      <c r="M80" s="100">
        <v>3</v>
      </c>
      <c r="N80" s="100"/>
      <c r="O80" s="177">
        <f t="shared" si="3"/>
        <v>6.9767441860465115E-2</v>
      </c>
      <c r="P80" s="8"/>
    </row>
    <row r="81" spans="2:19" ht="14.25" customHeight="1" x14ac:dyDescent="0.25">
      <c r="B81" s="19" t="s">
        <v>11</v>
      </c>
      <c r="C81" s="19"/>
      <c r="D81" s="191">
        <v>14</v>
      </c>
      <c r="E81" s="191"/>
      <c r="F81" s="191">
        <v>0</v>
      </c>
      <c r="G81" s="191"/>
      <c r="H81" s="13">
        <f t="shared" si="1"/>
        <v>14</v>
      </c>
      <c r="K81" s="96" t="s">
        <v>141</v>
      </c>
      <c r="L81" s="191"/>
      <c r="M81" s="100">
        <v>7</v>
      </c>
      <c r="N81" s="100"/>
      <c r="O81" s="177">
        <f t="shared" si="3"/>
        <v>0.16279069767441862</v>
      </c>
      <c r="P81" s="8"/>
    </row>
    <row r="82" spans="2:19" ht="14.25" customHeight="1" x14ac:dyDescent="0.25">
      <c r="B82" s="19" t="s">
        <v>47</v>
      </c>
      <c r="C82" s="19"/>
      <c r="D82" s="191">
        <v>12</v>
      </c>
      <c r="E82" s="191"/>
      <c r="F82" s="191">
        <v>1</v>
      </c>
      <c r="G82" s="191"/>
      <c r="H82" s="13">
        <f t="shared" si="1"/>
        <v>13</v>
      </c>
      <c r="K82" s="96" t="s">
        <v>140</v>
      </c>
      <c r="L82" s="191"/>
      <c r="M82" s="100">
        <v>6</v>
      </c>
      <c r="N82" s="100"/>
      <c r="O82" s="177">
        <f t="shared" si="3"/>
        <v>0.13953488372093023</v>
      </c>
      <c r="P82" s="8"/>
    </row>
    <row r="83" spans="2:19" ht="14.25" customHeight="1" x14ac:dyDescent="0.25">
      <c r="B83" s="19" t="s">
        <v>54</v>
      </c>
      <c r="C83" s="19"/>
      <c r="D83" s="191">
        <v>12</v>
      </c>
      <c r="E83" s="191"/>
      <c r="F83" s="191">
        <v>0</v>
      </c>
      <c r="G83" s="191"/>
      <c r="H83" s="13">
        <f t="shared" si="1"/>
        <v>12</v>
      </c>
      <c r="K83" s="96" t="s">
        <v>139</v>
      </c>
      <c r="L83" s="101"/>
      <c r="M83" s="100">
        <v>1</v>
      </c>
      <c r="N83" s="101"/>
      <c r="O83" s="177">
        <f t="shared" si="3"/>
        <v>2.3255813953488372E-2</v>
      </c>
      <c r="P83" s="8"/>
    </row>
    <row r="84" spans="2:19" ht="14.25" customHeight="1" x14ac:dyDescent="0.25">
      <c r="B84" s="19" t="s">
        <v>46</v>
      </c>
      <c r="C84" s="19"/>
      <c r="D84" s="191">
        <v>12</v>
      </c>
      <c r="E84" s="191"/>
      <c r="F84" s="191">
        <v>0</v>
      </c>
      <c r="G84" s="191"/>
      <c r="H84" s="13">
        <f t="shared" si="1"/>
        <v>12</v>
      </c>
      <c r="K84" s="96" t="s">
        <v>138</v>
      </c>
      <c r="L84" s="191"/>
      <c r="M84" s="100">
        <v>2</v>
      </c>
      <c r="N84" s="100"/>
      <c r="O84" s="177">
        <f t="shared" si="3"/>
        <v>4.6511627906976744E-2</v>
      </c>
      <c r="P84" s="8"/>
    </row>
    <row r="85" spans="2:19" ht="14.25" customHeight="1" x14ac:dyDescent="0.25">
      <c r="B85" s="19" t="s">
        <v>49</v>
      </c>
      <c r="C85" s="19"/>
      <c r="D85" s="191">
        <v>9</v>
      </c>
      <c r="E85" s="191"/>
      <c r="F85" s="191">
        <v>0</v>
      </c>
      <c r="G85" s="191"/>
      <c r="H85" s="13">
        <f t="shared" si="1"/>
        <v>9</v>
      </c>
      <c r="K85" s="96" t="s">
        <v>137</v>
      </c>
      <c r="L85" s="191"/>
      <c r="M85" s="100">
        <v>6</v>
      </c>
      <c r="N85" s="100"/>
      <c r="O85" s="177">
        <f t="shared" si="3"/>
        <v>0.13953488372093023</v>
      </c>
      <c r="P85" s="8"/>
    </row>
    <row r="86" spans="2:19" ht="14.25" customHeight="1" thickBot="1" x14ac:dyDescent="0.3">
      <c r="B86" s="19" t="s">
        <v>50</v>
      </c>
      <c r="C86" s="19"/>
      <c r="D86" s="191">
        <v>8</v>
      </c>
      <c r="E86" s="191"/>
      <c r="F86" s="191">
        <v>1</v>
      </c>
      <c r="G86" s="191"/>
      <c r="H86" s="13">
        <f t="shared" si="1"/>
        <v>9</v>
      </c>
      <c r="K86" s="96" t="s">
        <v>5</v>
      </c>
      <c r="L86" s="191"/>
      <c r="M86" s="100">
        <v>12</v>
      </c>
      <c r="N86" s="100"/>
      <c r="O86" s="177">
        <f t="shared" si="3"/>
        <v>0.27906976744186046</v>
      </c>
      <c r="P86" s="8"/>
    </row>
    <row r="87" spans="2:19" ht="14.25" customHeight="1" x14ac:dyDescent="0.25">
      <c r="B87" s="174" t="s">
        <v>0</v>
      </c>
      <c r="C87" s="174"/>
      <c r="D87" s="27">
        <f>SUM(D61:D86)</f>
        <v>1152</v>
      </c>
      <c r="E87" s="27">
        <f>SUM(E61:E86)</f>
        <v>0</v>
      </c>
      <c r="F87" s="27">
        <f>SUM(F61:F86)</f>
        <v>43</v>
      </c>
      <c r="G87" s="27"/>
      <c r="H87" s="27">
        <f>SUM(H61:H86)</f>
        <v>1195</v>
      </c>
      <c r="K87" s="174" t="s">
        <v>0</v>
      </c>
      <c r="L87" s="174"/>
      <c r="M87" s="27">
        <f>SUM(M78:M86)</f>
        <v>43</v>
      </c>
      <c r="N87" s="27"/>
      <c r="O87" s="175">
        <f>SUM(O78:O86)</f>
        <v>1</v>
      </c>
      <c r="P87" s="8"/>
    </row>
    <row r="88" spans="2:19" ht="12.75" customHeight="1" x14ac:dyDescent="0.25">
      <c r="B88" s="215" t="s">
        <v>247</v>
      </c>
      <c r="C88" s="215"/>
      <c r="D88" s="215"/>
      <c r="E88" s="215"/>
      <c r="F88" s="215"/>
      <c r="G88" s="215"/>
      <c r="H88" s="215"/>
      <c r="P88" s="8"/>
    </row>
    <row r="89" spans="2:19" ht="7.5" customHeight="1" x14ac:dyDescent="0.25">
      <c r="B89" s="8"/>
      <c r="C89" s="8"/>
      <c r="D89" s="8"/>
      <c r="E89" s="8"/>
      <c r="F89" s="192"/>
      <c r="G89" s="192"/>
      <c r="H89" s="192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3" t="s">
        <v>136</v>
      </c>
      <c r="C90" s="44"/>
      <c r="D90" s="44"/>
      <c r="E90" s="44"/>
      <c r="F90" s="45"/>
      <c r="G90" s="45"/>
      <c r="H90" s="45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2:19" ht="15" customHeight="1" x14ac:dyDescent="0.25">
      <c r="B91" s="204" t="s">
        <v>135</v>
      </c>
      <c r="C91" s="204"/>
      <c r="D91" s="204"/>
      <c r="E91" s="182"/>
      <c r="F91" s="183"/>
      <c r="G91" s="183"/>
      <c r="H91" s="183"/>
      <c r="I91" s="26"/>
      <c r="J91" s="26"/>
      <c r="K91" s="8"/>
      <c r="L91" s="8"/>
      <c r="M91" s="204" t="s">
        <v>134</v>
      </c>
      <c r="N91" s="204"/>
      <c r="O91" s="204"/>
      <c r="P91" s="204"/>
      <c r="Q91" s="204"/>
      <c r="R91" s="204"/>
      <c r="S91" s="8"/>
    </row>
    <row r="92" spans="2:19" ht="15" customHeight="1" x14ac:dyDescent="0.25">
      <c r="B92" s="204"/>
      <c r="C92" s="204"/>
      <c r="D92" s="204"/>
      <c r="E92" s="182"/>
      <c r="F92" s="183"/>
      <c r="G92" s="183"/>
      <c r="H92" s="183"/>
      <c r="I92" s="26"/>
      <c r="J92" s="26"/>
      <c r="K92" s="8"/>
      <c r="L92" s="8"/>
      <c r="M92" s="204"/>
      <c r="N92" s="204"/>
      <c r="O92" s="204"/>
      <c r="P92" s="204"/>
      <c r="Q92" s="204"/>
      <c r="R92" s="204"/>
      <c r="S92" s="8"/>
    </row>
    <row r="93" spans="2:19" x14ac:dyDescent="0.25">
      <c r="B93" s="180" t="s">
        <v>7</v>
      </c>
      <c r="C93" s="178" t="s">
        <v>29</v>
      </c>
      <c r="D93" s="178" t="s">
        <v>1</v>
      </c>
      <c r="E93" s="184"/>
      <c r="F93" s="192"/>
      <c r="G93" s="192"/>
      <c r="H93" s="31" t="s">
        <v>133</v>
      </c>
      <c r="I93" s="8"/>
      <c r="J93" s="8"/>
      <c r="K93" s="8"/>
      <c r="L93" s="8"/>
      <c r="M93" s="193" t="s">
        <v>132</v>
      </c>
      <c r="N93" s="98"/>
      <c r="O93" s="213" t="s">
        <v>29</v>
      </c>
      <c r="P93" s="213"/>
      <c r="Q93" s="213" t="s">
        <v>1</v>
      </c>
      <c r="R93" s="213"/>
      <c r="S93" s="8"/>
    </row>
    <row r="94" spans="2:19" x14ac:dyDescent="0.25">
      <c r="B94" s="176" t="s">
        <v>131</v>
      </c>
      <c r="C94" s="192">
        <v>1</v>
      </c>
      <c r="D94" s="22">
        <f t="shared" ref="D94:D100" si="4">C94/$C$101</f>
        <v>2.3255813953488372E-2</v>
      </c>
      <c r="E94" s="22"/>
      <c r="F94" s="192"/>
      <c r="G94" s="192"/>
      <c r="H94" s="97">
        <f>SUM(D94:D97)</f>
        <v>2.3255813953488372E-2</v>
      </c>
      <c r="I94" s="8"/>
      <c r="J94" s="8"/>
      <c r="K94" s="8"/>
      <c r="L94" s="8"/>
      <c r="M94" s="96" t="s">
        <v>23</v>
      </c>
      <c r="N94" s="19"/>
      <c r="O94" s="209">
        <v>3</v>
      </c>
      <c r="P94" s="209"/>
      <c r="Q94" s="210">
        <f>O94/$O$97</f>
        <v>6.9767441860465115E-2</v>
      </c>
      <c r="R94" s="210"/>
      <c r="S94" s="8"/>
    </row>
    <row r="95" spans="2:19" x14ac:dyDescent="0.25">
      <c r="B95" s="176" t="s">
        <v>130</v>
      </c>
      <c r="C95" s="192">
        <v>0</v>
      </c>
      <c r="D95" s="22">
        <f t="shared" si="4"/>
        <v>0</v>
      </c>
      <c r="E95" s="22"/>
      <c r="F95" s="192"/>
      <c r="G95" s="192"/>
      <c r="H95" s="31"/>
      <c r="I95" s="8"/>
      <c r="J95" s="8"/>
      <c r="K95" s="8"/>
      <c r="L95" s="8"/>
      <c r="M95" s="96" t="s">
        <v>24</v>
      </c>
      <c r="N95" s="19"/>
      <c r="O95" s="209">
        <v>39</v>
      </c>
      <c r="P95" s="209"/>
      <c r="Q95" s="210">
        <f>O95/$O$97</f>
        <v>0.90697674418604646</v>
      </c>
      <c r="R95" s="210"/>
      <c r="S95" s="8"/>
    </row>
    <row r="96" spans="2:19" ht="15.75" thickBot="1" x14ac:dyDescent="0.3">
      <c r="B96" s="176" t="s">
        <v>129</v>
      </c>
      <c r="C96" s="192">
        <v>0</v>
      </c>
      <c r="D96" s="22">
        <f t="shared" si="4"/>
        <v>0</v>
      </c>
      <c r="E96" s="22"/>
      <c r="F96" s="192"/>
      <c r="G96" s="192"/>
      <c r="H96" s="31" t="s">
        <v>128</v>
      </c>
      <c r="I96" s="8"/>
      <c r="J96" s="8"/>
      <c r="K96" s="8"/>
      <c r="L96" s="8"/>
      <c r="M96" s="96" t="s">
        <v>25</v>
      </c>
      <c r="N96" s="19"/>
      <c r="O96" s="209">
        <v>1</v>
      </c>
      <c r="P96" s="209"/>
      <c r="Q96" s="210">
        <f>O96/$O$97</f>
        <v>2.3255813953488372E-2</v>
      </c>
      <c r="R96" s="210"/>
      <c r="S96" s="8"/>
    </row>
    <row r="97" spans="2:19" x14ac:dyDescent="0.25">
      <c r="B97" s="176" t="s">
        <v>127</v>
      </c>
      <c r="C97" s="192">
        <v>0</v>
      </c>
      <c r="D97" s="22">
        <f t="shared" si="4"/>
        <v>0</v>
      </c>
      <c r="E97" s="22"/>
      <c r="F97" s="192"/>
      <c r="G97" s="192"/>
      <c r="H97" s="97">
        <f>SUM(D98:D99)</f>
        <v>0.90697674418604657</v>
      </c>
      <c r="I97" s="8"/>
      <c r="J97" s="8"/>
      <c r="K97" s="8"/>
      <c r="L97" s="8"/>
      <c r="M97" s="174" t="s">
        <v>0</v>
      </c>
      <c r="N97" s="99"/>
      <c r="O97" s="211">
        <f>SUM(O94:P96)</f>
        <v>43</v>
      </c>
      <c r="P97" s="211"/>
      <c r="Q97" s="212">
        <f>SUM(Q94:R96)</f>
        <v>1</v>
      </c>
      <c r="R97" s="212"/>
      <c r="S97" s="8"/>
    </row>
    <row r="98" spans="2:19" x14ac:dyDescent="0.25">
      <c r="B98" s="176" t="s">
        <v>126</v>
      </c>
      <c r="C98" s="192">
        <v>20</v>
      </c>
      <c r="D98" s="22">
        <f t="shared" si="4"/>
        <v>0.46511627906976744</v>
      </c>
      <c r="E98" s="22"/>
      <c r="F98" s="192"/>
      <c r="G98" s="192"/>
      <c r="H98" s="31"/>
      <c r="I98" s="8"/>
      <c r="J98" s="8"/>
      <c r="K98" s="8"/>
      <c r="L98" s="8"/>
      <c r="M98" s="46"/>
      <c r="N98" s="8"/>
      <c r="O98" s="8"/>
      <c r="P98" s="8"/>
      <c r="Q98" s="8"/>
      <c r="R98" s="8"/>
      <c r="S98" s="8"/>
    </row>
    <row r="99" spans="2:19" x14ac:dyDescent="0.25">
      <c r="B99" s="176" t="s">
        <v>125</v>
      </c>
      <c r="C99" s="192">
        <v>19</v>
      </c>
      <c r="D99" s="22">
        <f t="shared" si="4"/>
        <v>0.44186046511627908</v>
      </c>
      <c r="E99" s="22"/>
      <c r="F99" s="192"/>
      <c r="G99" s="192"/>
      <c r="H99" s="31"/>
      <c r="I99" s="8"/>
      <c r="J99" s="8"/>
      <c r="K99" s="8"/>
      <c r="L99" s="8"/>
      <c r="M99" s="1" t="s">
        <v>124</v>
      </c>
      <c r="N99" s="11"/>
      <c r="O99" s="11"/>
      <c r="P99" s="8"/>
      <c r="Q99" s="8"/>
      <c r="R99" s="8"/>
      <c r="S99" s="8"/>
    </row>
    <row r="100" spans="2:19" ht="15.75" thickBot="1" x14ac:dyDescent="0.3">
      <c r="B100" s="176" t="s">
        <v>77</v>
      </c>
      <c r="C100" s="192">
        <v>3</v>
      </c>
      <c r="D100" s="22">
        <f t="shared" si="4"/>
        <v>6.9767441860465115E-2</v>
      </c>
      <c r="E100" s="22"/>
      <c r="F100" s="192"/>
      <c r="G100" s="192"/>
      <c r="H100" s="31" t="s">
        <v>123</v>
      </c>
      <c r="I100" s="8"/>
      <c r="J100" s="8"/>
      <c r="K100" s="8"/>
      <c r="L100" s="8"/>
      <c r="M100" s="193" t="s">
        <v>122</v>
      </c>
      <c r="N100" s="98"/>
      <c r="O100" s="213" t="s">
        <v>29</v>
      </c>
      <c r="P100" s="213"/>
      <c r="Q100" s="213" t="s">
        <v>1</v>
      </c>
      <c r="R100" s="213"/>
      <c r="S100" s="8"/>
    </row>
    <row r="101" spans="2:19" x14ac:dyDescent="0.25">
      <c r="B101" s="174" t="s">
        <v>0</v>
      </c>
      <c r="C101" s="174">
        <f>SUM(C94:C100)</f>
        <v>43</v>
      </c>
      <c r="D101" s="175">
        <f>SUM(D94:D100)</f>
        <v>1</v>
      </c>
      <c r="E101" s="25"/>
      <c r="F101" s="192"/>
      <c r="G101" s="192"/>
      <c r="H101" s="97">
        <f>D100</f>
        <v>6.9767441860465115E-2</v>
      </c>
      <c r="I101" s="8"/>
      <c r="J101" s="8"/>
      <c r="K101" s="8"/>
      <c r="L101" s="8"/>
      <c r="M101" s="96" t="s">
        <v>92</v>
      </c>
      <c r="N101" s="19"/>
      <c r="O101" s="209">
        <v>12</v>
      </c>
      <c r="P101" s="209"/>
      <c r="Q101" s="210">
        <f>O101/$O$105</f>
        <v>0.27906976744186046</v>
      </c>
      <c r="R101" s="210"/>
      <c r="S101" s="8"/>
    </row>
    <row r="102" spans="2:19" x14ac:dyDescent="0.25">
      <c r="B102" s="8"/>
      <c r="C102" s="8"/>
      <c r="D102" s="8"/>
      <c r="E102" s="8"/>
      <c r="F102" s="192"/>
      <c r="G102" s="192"/>
      <c r="H102" s="192"/>
      <c r="I102" s="8"/>
      <c r="J102" s="8"/>
      <c r="K102" s="8"/>
      <c r="L102" s="8"/>
      <c r="M102" s="96" t="s">
        <v>121</v>
      </c>
      <c r="N102" s="19"/>
      <c r="O102" s="209">
        <v>29</v>
      </c>
      <c r="P102" s="209"/>
      <c r="Q102" s="210">
        <f>O102/$O$105</f>
        <v>0.67441860465116277</v>
      </c>
      <c r="R102" s="210"/>
      <c r="S102" s="8"/>
    </row>
    <row r="103" spans="2:19" x14ac:dyDescent="0.25">
      <c r="B103" s="8"/>
      <c r="C103" s="8"/>
      <c r="D103" s="8"/>
      <c r="E103" s="8"/>
      <c r="F103" s="192"/>
      <c r="G103" s="192"/>
      <c r="H103" s="192"/>
      <c r="I103" s="8"/>
      <c r="J103" s="8"/>
      <c r="K103" s="8"/>
      <c r="L103" s="8"/>
      <c r="M103" s="96" t="s">
        <v>120</v>
      </c>
      <c r="N103" s="19"/>
      <c r="O103" s="209">
        <v>2</v>
      </c>
      <c r="P103" s="209"/>
      <c r="Q103" s="210">
        <f>O103/$O$105</f>
        <v>4.6511627906976744E-2</v>
      </c>
      <c r="R103" s="210"/>
      <c r="S103" s="8"/>
    </row>
    <row r="104" spans="2:19" ht="15.75" thickBot="1" x14ac:dyDescent="0.3">
      <c r="C104" s="11"/>
      <c r="D104" s="11"/>
      <c r="E104" s="11"/>
      <c r="F104" s="11"/>
      <c r="G104" s="11"/>
      <c r="H104" s="11"/>
      <c r="I104" s="8"/>
      <c r="J104" s="8"/>
      <c r="K104" s="8"/>
      <c r="L104" s="8"/>
      <c r="M104" s="96" t="s">
        <v>25</v>
      </c>
      <c r="N104" s="19"/>
      <c r="O104" s="209">
        <v>0</v>
      </c>
      <c r="P104" s="209"/>
      <c r="Q104" s="210">
        <f>O104/$O$105</f>
        <v>0</v>
      </c>
      <c r="R104" s="210"/>
      <c r="S104" s="8"/>
    </row>
    <row r="105" spans="2:19" ht="24" customHeight="1" x14ac:dyDescent="0.25">
      <c r="B105" s="200" t="s">
        <v>119</v>
      </c>
      <c r="C105" s="200"/>
      <c r="D105" s="200"/>
      <c r="E105" s="200"/>
      <c r="F105" s="200"/>
      <c r="G105" s="200"/>
      <c r="H105" s="200"/>
      <c r="I105" s="8"/>
      <c r="J105" s="8"/>
      <c r="K105" s="8"/>
      <c r="L105" s="8"/>
      <c r="M105" s="174" t="s">
        <v>0</v>
      </c>
      <c r="N105" s="94"/>
      <c r="O105" s="211">
        <f>SUM(O101:P104)</f>
        <v>43</v>
      </c>
      <c r="P105" s="211"/>
      <c r="Q105" s="212">
        <f>SUM(Q101:R104)</f>
        <v>0.99999999999999989</v>
      </c>
      <c r="R105" s="212"/>
      <c r="S105" s="8"/>
    </row>
    <row r="106" spans="2:19" x14ac:dyDescent="0.25">
      <c r="B106" s="207" t="s">
        <v>118</v>
      </c>
      <c r="C106" s="207"/>
      <c r="D106" s="207"/>
      <c r="E106" s="180"/>
      <c r="F106" s="178" t="s">
        <v>29</v>
      </c>
      <c r="G106" s="201" t="s">
        <v>1</v>
      </c>
      <c r="H106" s="201"/>
      <c r="I106" s="214"/>
      <c r="J106" s="214"/>
      <c r="K106" s="214"/>
      <c r="L106" s="8"/>
      <c r="M106" s="46"/>
      <c r="N106" s="8"/>
      <c r="O106" s="8"/>
      <c r="P106" s="8"/>
      <c r="Q106" s="8"/>
      <c r="R106" s="8"/>
      <c r="S106" s="8"/>
    </row>
    <row r="107" spans="2:19" x14ac:dyDescent="0.25">
      <c r="B107" s="82" t="s">
        <v>117</v>
      </c>
      <c r="C107" s="93"/>
      <c r="D107" s="93"/>
      <c r="E107" s="93"/>
      <c r="F107" s="81">
        <v>6</v>
      </c>
      <c r="G107" s="92"/>
      <c r="H107" s="91">
        <f t="shared" ref="H107:H129" si="5">F107/$F$130</f>
        <v>0.13953488372093023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2" t="s">
        <v>3</v>
      </c>
      <c r="C108" s="93"/>
      <c r="D108" s="93"/>
      <c r="E108" s="93"/>
      <c r="F108" s="81">
        <v>11</v>
      </c>
      <c r="G108" s="92"/>
      <c r="H108" s="91">
        <f t="shared" si="5"/>
        <v>0.2558139534883721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2" t="s">
        <v>116</v>
      </c>
      <c r="C109" s="93"/>
      <c r="D109" s="93"/>
      <c r="E109" s="93"/>
      <c r="F109" s="81">
        <v>4</v>
      </c>
      <c r="G109" s="92"/>
      <c r="H109" s="91">
        <f t="shared" si="5"/>
        <v>9.3023255813953487E-2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82" t="s">
        <v>115</v>
      </c>
      <c r="C110" s="93"/>
      <c r="D110" s="93"/>
      <c r="E110" s="93"/>
      <c r="F110" s="81">
        <v>2</v>
      </c>
      <c r="G110" s="92"/>
      <c r="H110" s="91">
        <f t="shared" si="5"/>
        <v>4.6511627906976744E-2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79" t="s">
        <v>114</v>
      </c>
      <c r="C111" s="88"/>
      <c r="D111" s="88"/>
      <c r="E111" s="88"/>
      <c r="F111" s="78">
        <v>1</v>
      </c>
      <c r="G111" s="87"/>
      <c r="H111" s="86">
        <f t="shared" si="5"/>
        <v>2.3255813953488372E-2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79" t="s">
        <v>4</v>
      </c>
      <c r="C112" s="88"/>
      <c r="D112" s="88"/>
      <c r="E112" s="88"/>
      <c r="F112" s="78">
        <v>4</v>
      </c>
      <c r="G112" s="87"/>
      <c r="H112" s="86">
        <f t="shared" si="5"/>
        <v>9.3023255813953487E-2</v>
      </c>
      <c r="I112" s="8"/>
      <c r="J112" s="8"/>
      <c r="K112" s="35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0" t="s">
        <v>113</v>
      </c>
      <c r="C113" s="89"/>
      <c r="D113" s="89"/>
      <c r="E113" s="89"/>
      <c r="F113" s="78">
        <v>2</v>
      </c>
      <c r="G113" s="87"/>
      <c r="H113" s="86">
        <f t="shared" si="5"/>
        <v>4.6511627906976744E-2</v>
      </c>
      <c r="I113" s="8"/>
      <c r="J113" s="8"/>
      <c r="K113" s="35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79" t="s">
        <v>112</v>
      </c>
      <c r="C114" s="88"/>
      <c r="D114" s="88"/>
      <c r="E114" s="88"/>
      <c r="F114" s="78">
        <v>2</v>
      </c>
      <c r="G114" s="87"/>
      <c r="H114" s="86">
        <f t="shared" si="5"/>
        <v>4.6511627906976744E-2</v>
      </c>
      <c r="I114" s="8"/>
      <c r="J114" s="8"/>
      <c r="K114" s="35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76" t="s">
        <v>111</v>
      </c>
      <c r="C115" s="85"/>
      <c r="D115" s="85"/>
      <c r="E115" s="85"/>
      <c r="F115" s="75">
        <v>0</v>
      </c>
      <c r="G115" s="84"/>
      <c r="H115" s="83">
        <f t="shared" si="5"/>
        <v>0</v>
      </c>
      <c r="I115" s="8"/>
      <c r="J115" s="8"/>
      <c r="K115" s="35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76" t="s">
        <v>110</v>
      </c>
      <c r="C116" s="85"/>
      <c r="D116" s="85"/>
      <c r="E116" s="85"/>
      <c r="F116" s="75">
        <v>0</v>
      </c>
      <c r="G116" s="84"/>
      <c r="H116" s="83">
        <f t="shared" si="5"/>
        <v>0</v>
      </c>
      <c r="I116" s="8"/>
      <c r="J116" s="8"/>
      <c r="K116" s="35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76" t="s">
        <v>109</v>
      </c>
      <c r="C117" s="85"/>
      <c r="D117" s="85"/>
      <c r="E117" s="85"/>
      <c r="F117" s="75">
        <v>0</v>
      </c>
      <c r="G117" s="84"/>
      <c r="H117" s="83">
        <f t="shared" si="5"/>
        <v>0</v>
      </c>
      <c r="I117" s="8"/>
      <c r="J117" s="8"/>
      <c r="K117" s="35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76" t="s">
        <v>108</v>
      </c>
      <c r="C118" s="85"/>
      <c r="D118" s="85"/>
      <c r="E118" s="85"/>
      <c r="F118" s="75">
        <v>0</v>
      </c>
      <c r="G118" s="84"/>
      <c r="H118" s="83">
        <f t="shared" si="5"/>
        <v>0</v>
      </c>
      <c r="I118" s="8"/>
      <c r="J118" s="8"/>
      <c r="K118" s="35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76" t="s">
        <v>107</v>
      </c>
      <c r="C119" s="85"/>
      <c r="D119" s="85"/>
      <c r="E119" s="85"/>
      <c r="F119" s="75">
        <v>0</v>
      </c>
      <c r="G119" s="84"/>
      <c r="H119" s="83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76" t="s">
        <v>106</v>
      </c>
      <c r="C120" s="85"/>
      <c r="D120" s="85"/>
      <c r="E120" s="85"/>
      <c r="F120" s="75">
        <v>0</v>
      </c>
      <c r="G120" s="84"/>
      <c r="H120" s="83">
        <f t="shared" si="5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76" t="s">
        <v>105</v>
      </c>
      <c r="C121" s="85"/>
      <c r="D121" s="85"/>
      <c r="E121" s="85"/>
      <c r="F121" s="75">
        <v>0</v>
      </c>
      <c r="G121" s="84"/>
      <c r="H121" s="83">
        <f t="shared" si="5"/>
        <v>0</v>
      </c>
      <c r="I121" s="8"/>
      <c r="J121" s="8"/>
      <c r="K121" s="200" t="s">
        <v>104</v>
      </c>
      <c r="L121" s="200"/>
      <c r="M121" s="200"/>
      <c r="N121" s="26"/>
      <c r="O121" s="11"/>
      <c r="P121" s="11"/>
      <c r="Q121" s="8"/>
      <c r="R121" s="8"/>
      <c r="S121" s="8"/>
    </row>
    <row r="122" spans="2:19" x14ac:dyDescent="0.25">
      <c r="B122" s="76" t="s">
        <v>103</v>
      </c>
      <c r="C122" s="85"/>
      <c r="D122" s="85"/>
      <c r="E122" s="85"/>
      <c r="F122" s="75">
        <v>0</v>
      </c>
      <c r="G122" s="84"/>
      <c r="H122" s="83">
        <f t="shared" si="5"/>
        <v>0</v>
      </c>
      <c r="I122" s="8"/>
      <c r="J122" s="8"/>
      <c r="K122" s="200"/>
      <c r="L122" s="200"/>
      <c r="M122" s="200"/>
      <c r="N122" s="26"/>
      <c r="O122" s="11"/>
      <c r="P122" s="11"/>
      <c r="Q122" s="8"/>
      <c r="R122" s="8"/>
      <c r="S122" s="8"/>
    </row>
    <row r="123" spans="2:19" x14ac:dyDescent="0.25">
      <c r="B123" s="76" t="s">
        <v>102</v>
      </c>
      <c r="C123" s="85"/>
      <c r="D123" s="85"/>
      <c r="E123" s="85"/>
      <c r="F123" s="75">
        <v>0</v>
      </c>
      <c r="G123" s="84"/>
      <c r="H123" s="83">
        <f t="shared" si="5"/>
        <v>0</v>
      </c>
      <c r="I123" s="8"/>
      <c r="J123" s="8"/>
      <c r="K123" s="180" t="s">
        <v>57</v>
      </c>
      <c r="L123" s="178" t="s">
        <v>29</v>
      </c>
      <c r="M123" s="178" t="s">
        <v>1</v>
      </c>
      <c r="N123" s="29"/>
      <c r="O123" s="192"/>
      <c r="P123" s="22"/>
      <c r="Q123" s="8"/>
      <c r="R123" s="8"/>
      <c r="S123" s="8"/>
    </row>
    <row r="124" spans="2:19" x14ac:dyDescent="0.25">
      <c r="B124" s="76" t="s">
        <v>30</v>
      </c>
      <c r="C124" s="85"/>
      <c r="D124" s="85"/>
      <c r="E124" s="85"/>
      <c r="F124" s="75">
        <v>1</v>
      </c>
      <c r="G124" s="84"/>
      <c r="H124" s="83">
        <f t="shared" si="5"/>
        <v>2.3255813953488372E-2</v>
      </c>
      <c r="I124" s="8"/>
      <c r="J124" s="8"/>
      <c r="K124" s="82" t="s">
        <v>60</v>
      </c>
      <c r="L124" s="81">
        <f>+F107+F108+F109+F110</f>
        <v>23</v>
      </c>
      <c r="M124" s="80">
        <f t="shared" ref="M124:M129" si="6">L124/$L$130</f>
        <v>0.53488372093023251</v>
      </c>
      <c r="N124" s="29"/>
      <c r="O124" s="192"/>
      <c r="P124" s="22"/>
      <c r="Q124" s="8"/>
      <c r="R124" s="8"/>
      <c r="S124" s="8"/>
    </row>
    <row r="125" spans="2:19" x14ac:dyDescent="0.25">
      <c r="B125" s="70" t="s">
        <v>101</v>
      </c>
      <c r="C125" s="73"/>
      <c r="D125" s="73"/>
      <c r="E125" s="73"/>
      <c r="F125" s="69">
        <v>0</v>
      </c>
      <c r="G125" s="72"/>
      <c r="H125" s="71">
        <f t="shared" si="5"/>
        <v>0</v>
      </c>
      <c r="I125" s="8"/>
      <c r="J125" s="8"/>
      <c r="K125" s="79" t="s">
        <v>100</v>
      </c>
      <c r="L125" s="78">
        <f>+F111+F112+F113+F114</f>
        <v>9</v>
      </c>
      <c r="M125" s="77">
        <f t="shared" si="6"/>
        <v>0.20930232558139536</v>
      </c>
      <c r="N125" s="29"/>
      <c r="O125" s="192"/>
      <c r="P125" s="22"/>
      <c r="Q125" s="8"/>
      <c r="R125" s="8"/>
      <c r="S125" s="8"/>
    </row>
    <row r="126" spans="2:19" x14ac:dyDescent="0.25">
      <c r="B126" s="70" t="s">
        <v>99</v>
      </c>
      <c r="C126" s="73"/>
      <c r="D126" s="73"/>
      <c r="E126" s="73"/>
      <c r="F126" s="69">
        <v>6</v>
      </c>
      <c r="G126" s="72"/>
      <c r="H126" s="71">
        <f t="shared" si="5"/>
        <v>0.13953488372093023</v>
      </c>
      <c r="I126" s="8"/>
      <c r="J126" s="8"/>
      <c r="K126" s="76" t="s">
        <v>59</v>
      </c>
      <c r="L126" s="75">
        <f>SUM(F115:F124)</f>
        <v>1</v>
      </c>
      <c r="M126" s="74">
        <f t="shared" si="6"/>
        <v>2.3255813953488372E-2</v>
      </c>
      <c r="N126" s="67"/>
      <c r="O126" s="8"/>
      <c r="P126" s="8"/>
      <c r="Q126" s="8"/>
      <c r="R126" s="8"/>
      <c r="S126" s="8"/>
    </row>
    <row r="127" spans="2:19" x14ac:dyDescent="0.25">
      <c r="B127" s="70" t="s">
        <v>98</v>
      </c>
      <c r="C127" s="73"/>
      <c r="D127" s="73"/>
      <c r="E127" s="73"/>
      <c r="F127" s="69">
        <v>0</v>
      </c>
      <c r="G127" s="72"/>
      <c r="H127" s="71">
        <f t="shared" si="5"/>
        <v>0</v>
      </c>
      <c r="I127" s="8"/>
      <c r="J127" s="8"/>
      <c r="K127" s="70" t="s">
        <v>58</v>
      </c>
      <c r="L127" s="69">
        <f>SUM(F125:F127)</f>
        <v>6</v>
      </c>
      <c r="M127" s="68">
        <f t="shared" si="6"/>
        <v>0.13953488372093023</v>
      </c>
      <c r="N127" s="67"/>
      <c r="O127" s="8"/>
      <c r="P127" s="8"/>
      <c r="Q127" s="8"/>
      <c r="R127" s="8"/>
      <c r="S127" s="8"/>
    </row>
    <row r="128" spans="2:19" x14ac:dyDescent="0.25">
      <c r="B128" s="66" t="s">
        <v>6</v>
      </c>
      <c r="C128" s="65"/>
      <c r="D128" s="65"/>
      <c r="E128" s="65"/>
      <c r="F128" s="64">
        <v>1</v>
      </c>
      <c r="G128" s="64"/>
      <c r="H128" s="63">
        <f t="shared" si="5"/>
        <v>2.3255813953488372E-2</v>
      </c>
      <c r="I128" s="8"/>
      <c r="J128" s="8"/>
      <c r="K128" s="60" t="s">
        <v>61</v>
      </c>
      <c r="L128" s="57">
        <f>F129</f>
        <v>3</v>
      </c>
      <c r="M128" s="62">
        <f t="shared" si="6"/>
        <v>6.9767441860465115E-2</v>
      </c>
      <c r="N128" s="61"/>
      <c r="O128" s="8"/>
      <c r="P128" s="8"/>
      <c r="Q128" s="8"/>
      <c r="R128" s="8"/>
      <c r="S128" s="8"/>
    </row>
    <row r="129" spans="2:19" ht="15.75" thickBot="1" x14ac:dyDescent="0.3">
      <c r="B129" s="60" t="s">
        <v>61</v>
      </c>
      <c r="C129" s="59"/>
      <c r="D129" s="59"/>
      <c r="E129" s="59"/>
      <c r="F129" s="58">
        <v>3</v>
      </c>
      <c r="G129" s="57"/>
      <c r="H129" s="56">
        <f t="shared" si="5"/>
        <v>6.9767441860465115E-2</v>
      </c>
      <c r="I129" s="8"/>
      <c r="J129" s="8"/>
      <c r="K129" s="51" t="s">
        <v>6</v>
      </c>
      <c r="L129" s="192">
        <f>F128</f>
        <v>1</v>
      </c>
      <c r="M129" s="49">
        <f t="shared" si="6"/>
        <v>2.3255813953488372E-2</v>
      </c>
      <c r="N129" s="8"/>
      <c r="O129" s="8"/>
      <c r="P129" s="8"/>
      <c r="Q129" s="8"/>
      <c r="R129" s="8"/>
      <c r="S129" s="8"/>
    </row>
    <row r="130" spans="2:19" x14ac:dyDescent="0.25">
      <c r="B130" s="195" t="s">
        <v>0</v>
      </c>
      <c r="C130" s="195"/>
      <c r="D130" s="195"/>
      <c r="E130" s="174"/>
      <c r="F130" s="174">
        <f>SUM(F107:F129)</f>
        <v>43</v>
      </c>
      <c r="G130" s="55"/>
      <c r="H130" s="175">
        <f>SUM(H107:H129)</f>
        <v>1</v>
      </c>
      <c r="I130" s="8"/>
      <c r="J130" s="8"/>
      <c r="K130" s="181" t="s">
        <v>0</v>
      </c>
      <c r="L130" s="174">
        <f>SUM(L124:L129)</f>
        <v>43</v>
      </c>
      <c r="M130" s="30">
        <f>SUM(M124:M129)</f>
        <v>1</v>
      </c>
      <c r="N130" s="8"/>
      <c r="O130" s="8"/>
      <c r="P130" s="8"/>
      <c r="Q130" s="8"/>
      <c r="R130" s="8"/>
      <c r="S130" s="8"/>
    </row>
    <row r="131" spans="2:19" ht="22.5" customHeight="1" x14ac:dyDescent="0.25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x14ac:dyDescent="0.25">
      <c r="B132" s="205" t="s">
        <v>97</v>
      </c>
      <c r="C132" s="205"/>
      <c r="D132" s="205"/>
      <c r="E132" s="205"/>
      <c r="F132" s="205"/>
      <c r="G132" s="205"/>
      <c r="H132" s="205"/>
      <c r="I132" s="54"/>
      <c r="J132" s="54"/>
      <c r="K132" s="206" t="s">
        <v>96</v>
      </c>
      <c r="L132" s="206"/>
      <c r="M132" s="206"/>
      <c r="N132" s="206"/>
      <c r="O132" s="206"/>
      <c r="P132" s="53"/>
      <c r="Q132" s="53"/>
      <c r="R132" s="8"/>
      <c r="S132" s="8"/>
    </row>
    <row r="133" spans="2:19" x14ac:dyDescent="0.25">
      <c r="B133" s="205"/>
      <c r="C133" s="205"/>
      <c r="D133" s="205"/>
      <c r="E133" s="205"/>
      <c r="F133" s="205"/>
      <c r="G133" s="205"/>
      <c r="H133" s="205"/>
      <c r="I133" s="54"/>
      <c r="J133" s="54"/>
      <c r="K133" s="206"/>
      <c r="L133" s="206"/>
      <c r="M133" s="206"/>
      <c r="N133" s="206"/>
      <c r="O133" s="206"/>
      <c r="P133" s="53"/>
      <c r="Q133" s="53"/>
      <c r="R133" s="8"/>
      <c r="S133" s="8"/>
    </row>
    <row r="134" spans="2:19" ht="15.75" thickBot="1" x14ac:dyDescent="0.3">
      <c r="B134" s="207" t="s">
        <v>95</v>
      </c>
      <c r="C134" s="208" t="s">
        <v>94</v>
      </c>
      <c r="D134" s="208"/>
      <c r="E134" s="180"/>
      <c r="F134" s="208">
        <v>2018</v>
      </c>
      <c r="G134" s="208"/>
      <c r="H134" s="208"/>
      <c r="I134" s="8"/>
      <c r="J134" s="8"/>
      <c r="K134" s="207" t="s">
        <v>93</v>
      </c>
      <c r="L134" s="207"/>
      <c r="M134" s="178" t="s">
        <v>29</v>
      </c>
      <c r="N134" s="178"/>
      <c r="O134" s="178" t="s">
        <v>1</v>
      </c>
      <c r="P134" s="24"/>
      <c r="Q134" s="24"/>
      <c r="R134" s="8"/>
      <c r="S134" s="8"/>
    </row>
    <row r="135" spans="2:19" x14ac:dyDescent="0.25">
      <c r="B135" s="207"/>
      <c r="C135" s="180" t="s">
        <v>29</v>
      </c>
      <c r="D135" s="180" t="s">
        <v>1</v>
      </c>
      <c r="E135" s="180"/>
      <c r="F135" s="180" t="s">
        <v>29</v>
      </c>
      <c r="G135" s="207" t="s">
        <v>1</v>
      </c>
      <c r="H135" s="207"/>
      <c r="I135" s="8"/>
      <c r="J135" s="8"/>
      <c r="K135" s="51" t="s">
        <v>92</v>
      </c>
      <c r="L135" s="34"/>
      <c r="M135" s="50">
        <v>28</v>
      </c>
      <c r="N135" s="192"/>
      <c r="O135" s="22">
        <f t="shared" ref="O135:O140" si="7">M135/$M$141</f>
        <v>0.65116279069767447</v>
      </c>
      <c r="P135" s="24"/>
      <c r="Q135" s="24"/>
      <c r="R135" s="8"/>
      <c r="S135" s="8"/>
    </row>
    <row r="136" spans="2:19" x14ac:dyDescent="0.25">
      <c r="B136" s="51" t="s">
        <v>91</v>
      </c>
      <c r="C136" s="190">
        <f>L124+L125</f>
        <v>32</v>
      </c>
      <c r="D136" s="29">
        <f>C136/$L$130</f>
        <v>0.7441860465116279</v>
      </c>
      <c r="E136" s="29"/>
      <c r="F136" s="190">
        <v>107</v>
      </c>
      <c r="G136" s="202">
        <f>F136/$F$139</f>
        <v>0.71812080536912748</v>
      </c>
      <c r="H136" s="202"/>
      <c r="I136" s="8"/>
      <c r="J136" s="8"/>
      <c r="K136" s="51" t="s">
        <v>90</v>
      </c>
      <c r="L136" s="190"/>
      <c r="M136" s="52">
        <v>4</v>
      </c>
      <c r="N136" s="29"/>
      <c r="O136" s="22">
        <f t="shared" si="7"/>
        <v>9.3023255813953487E-2</v>
      </c>
      <c r="P136" s="48"/>
      <c r="Q136" s="48"/>
      <c r="R136" s="8"/>
      <c r="S136" s="8"/>
    </row>
    <row r="137" spans="2:19" x14ac:dyDescent="0.25">
      <c r="B137" s="51" t="s">
        <v>89</v>
      </c>
      <c r="C137" s="190">
        <f>L127+L128+L129</f>
        <v>10</v>
      </c>
      <c r="D137" s="29">
        <f>C137/$L$130</f>
        <v>0.23255813953488372</v>
      </c>
      <c r="E137" s="29"/>
      <c r="F137" s="190">
        <v>35</v>
      </c>
      <c r="G137" s="202">
        <f>F137/$F$139</f>
        <v>0.2348993288590604</v>
      </c>
      <c r="H137" s="202"/>
      <c r="I137" s="8"/>
      <c r="J137" s="8"/>
      <c r="K137" s="51" t="s">
        <v>88</v>
      </c>
      <c r="L137" s="190"/>
      <c r="M137" s="52">
        <v>1</v>
      </c>
      <c r="N137" s="29"/>
      <c r="O137" s="22">
        <f t="shared" si="7"/>
        <v>2.3255813953488372E-2</v>
      </c>
      <c r="P137" s="48"/>
      <c r="Q137" s="48"/>
      <c r="R137" s="8"/>
      <c r="S137" s="8"/>
    </row>
    <row r="138" spans="2:19" ht="15.75" thickBot="1" x14ac:dyDescent="0.3">
      <c r="B138" s="51" t="s">
        <v>59</v>
      </c>
      <c r="C138" s="190">
        <f>L126</f>
        <v>1</v>
      </c>
      <c r="D138" s="29">
        <f>C138/$L$130</f>
        <v>2.3255813953488372E-2</v>
      </c>
      <c r="E138" s="29"/>
      <c r="F138" s="190">
        <v>7</v>
      </c>
      <c r="G138" s="202">
        <f>F138/$F$139</f>
        <v>4.6979865771812082E-2</v>
      </c>
      <c r="H138" s="202"/>
      <c r="I138" s="8"/>
      <c r="J138" s="8"/>
      <c r="K138" s="51" t="s">
        <v>87</v>
      </c>
      <c r="L138" s="190"/>
      <c r="M138" s="52">
        <v>0</v>
      </c>
      <c r="N138" s="29"/>
      <c r="O138" s="22">
        <f t="shared" si="7"/>
        <v>0</v>
      </c>
      <c r="P138" s="48"/>
      <c r="Q138" s="48"/>
      <c r="R138" s="8"/>
      <c r="S138" s="8"/>
    </row>
    <row r="139" spans="2:19" x14ac:dyDescent="0.25">
      <c r="B139" s="181" t="s">
        <v>0</v>
      </c>
      <c r="C139" s="174">
        <f>SUM(C136:C138)</f>
        <v>43</v>
      </c>
      <c r="D139" s="30">
        <f>SUM(D136:D138)</f>
        <v>1</v>
      </c>
      <c r="E139" s="30"/>
      <c r="F139" s="174">
        <f>SUM(F136:F138)</f>
        <v>149</v>
      </c>
      <c r="G139" s="174"/>
      <c r="H139" s="175">
        <f>SUM(G136:H138)</f>
        <v>1</v>
      </c>
      <c r="I139" s="8"/>
      <c r="J139" s="8"/>
      <c r="K139" s="51" t="s">
        <v>86</v>
      </c>
      <c r="L139" s="190"/>
      <c r="M139" s="52">
        <v>2</v>
      </c>
      <c r="N139" s="29"/>
      <c r="O139" s="22">
        <f t="shared" si="7"/>
        <v>4.6511627906976744E-2</v>
      </c>
      <c r="P139" s="48"/>
      <c r="Q139" s="48"/>
      <c r="R139" s="8"/>
      <c r="S139" s="8"/>
    </row>
    <row r="140" spans="2:19" ht="15.75" thickBot="1" x14ac:dyDescent="0.3">
      <c r="B140" s="185" t="s">
        <v>246</v>
      </c>
      <c r="I140" s="8"/>
      <c r="J140" s="8"/>
      <c r="K140" s="51" t="s">
        <v>5</v>
      </c>
      <c r="L140" s="192"/>
      <c r="M140" s="50">
        <v>8</v>
      </c>
      <c r="N140" s="49"/>
      <c r="O140" s="22">
        <f t="shared" si="7"/>
        <v>0.18604651162790697</v>
      </c>
      <c r="P140" s="48"/>
      <c r="Q140" s="48"/>
      <c r="R140" s="8"/>
      <c r="S140" s="8"/>
    </row>
    <row r="141" spans="2:19" x14ac:dyDescent="0.25">
      <c r="C141" s="8"/>
      <c r="D141" s="8"/>
      <c r="E141" s="8"/>
      <c r="F141" s="192"/>
      <c r="G141" s="192"/>
      <c r="H141" s="192"/>
      <c r="I141" s="8"/>
      <c r="J141" s="8"/>
      <c r="K141" s="203" t="s">
        <v>0</v>
      </c>
      <c r="L141" s="203"/>
      <c r="M141" s="47">
        <f>SUM(M135:M140)</f>
        <v>43</v>
      </c>
      <c r="N141" s="30"/>
      <c r="O141" s="175">
        <f>SUM(O135:O140)</f>
        <v>1</v>
      </c>
      <c r="P141" s="8"/>
      <c r="Q141" s="8"/>
      <c r="R141" s="8"/>
      <c r="S141" s="8"/>
    </row>
    <row r="142" spans="2:19" x14ac:dyDescent="0.25">
      <c r="B142" s="8"/>
      <c r="C142" s="8"/>
      <c r="D142" s="8"/>
      <c r="E142" s="8"/>
      <c r="F142" s="192"/>
      <c r="G142" s="192"/>
      <c r="H142" s="192"/>
      <c r="I142" s="8"/>
      <c r="J142" s="8"/>
      <c r="K142" s="46"/>
      <c r="L142" s="8"/>
      <c r="M142" s="8"/>
      <c r="N142" s="8"/>
      <c r="O142" s="192"/>
      <c r="P142" s="192"/>
      <c r="Q142" s="192"/>
      <c r="R142" s="8"/>
      <c r="S142" s="8"/>
    </row>
    <row r="143" spans="2:19" x14ac:dyDescent="0.25">
      <c r="B143" s="3" t="s">
        <v>85</v>
      </c>
      <c r="C143" s="44"/>
      <c r="D143" s="44"/>
      <c r="E143" s="44"/>
      <c r="F143" s="45"/>
      <c r="G143" s="45"/>
      <c r="H143" s="45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2:19" x14ac:dyDescent="0.25">
      <c r="B144" s="204" t="s">
        <v>84</v>
      </c>
      <c r="C144" s="204"/>
      <c r="D144" s="204"/>
      <c r="E144" s="26"/>
      <c r="F144" s="26"/>
      <c r="G144" s="192"/>
      <c r="H144" s="192"/>
      <c r="I144" s="8"/>
      <c r="J144" s="8"/>
      <c r="K144" s="204" t="s">
        <v>83</v>
      </c>
      <c r="L144" s="204"/>
      <c r="M144" s="204"/>
      <c r="N144" s="26"/>
      <c r="O144" s="26"/>
      <c r="P144" s="8"/>
      <c r="Q144" s="8"/>
      <c r="R144" s="8"/>
      <c r="S144" s="8"/>
    </row>
    <row r="145" spans="2:19" x14ac:dyDescent="0.25">
      <c r="B145" s="204"/>
      <c r="C145" s="204"/>
      <c r="D145" s="204"/>
      <c r="E145" s="26"/>
      <c r="F145" s="26"/>
      <c r="G145" s="192"/>
      <c r="H145" s="192"/>
      <c r="I145" s="8"/>
      <c r="J145" s="8"/>
      <c r="K145" s="204"/>
      <c r="L145" s="204"/>
      <c r="M145" s="204"/>
      <c r="N145" s="26"/>
      <c r="O145" s="26"/>
      <c r="P145" s="8"/>
      <c r="Q145" s="8"/>
      <c r="R145" s="8"/>
      <c r="S145" s="8"/>
    </row>
    <row r="146" spans="2:19" x14ac:dyDescent="0.25">
      <c r="B146" s="20" t="s">
        <v>7</v>
      </c>
      <c r="C146" s="178" t="s">
        <v>29</v>
      </c>
      <c r="D146" s="178" t="s">
        <v>1</v>
      </c>
      <c r="E146" s="8"/>
      <c r="F146" s="192"/>
      <c r="G146" s="192"/>
      <c r="H146" s="192"/>
      <c r="I146" s="8"/>
      <c r="J146" s="8"/>
      <c r="K146" s="20" t="s">
        <v>82</v>
      </c>
      <c r="L146" s="178" t="s">
        <v>29</v>
      </c>
      <c r="M146" s="178" t="s">
        <v>1</v>
      </c>
      <c r="N146" s="8"/>
      <c r="O146" s="192"/>
      <c r="P146" s="8"/>
      <c r="Q146" s="8"/>
      <c r="R146" s="8"/>
      <c r="S146" s="8"/>
    </row>
    <row r="147" spans="2:19" x14ac:dyDescent="0.25">
      <c r="B147" s="176" t="s">
        <v>81</v>
      </c>
      <c r="C147" s="191">
        <v>1</v>
      </c>
      <c r="D147" s="177">
        <f>C147/$C$152</f>
        <v>2.3255813953488372E-2</v>
      </c>
      <c r="E147" s="8"/>
      <c r="F147" s="192"/>
      <c r="G147" s="192"/>
      <c r="H147" s="192"/>
      <c r="I147" s="8"/>
      <c r="J147" s="8"/>
      <c r="K147" s="176" t="s">
        <v>23</v>
      </c>
      <c r="L147" s="191">
        <v>11</v>
      </c>
      <c r="M147" s="177">
        <f>L147/$C$101</f>
        <v>0.2558139534883721</v>
      </c>
      <c r="N147" s="8"/>
      <c r="O147" s="192"/>
      <c r="P147" s="8"/>
      <c r="Q147" s="8"/>
      <c r="R147" s="8"/>
      <c r="S147" s="8"/>
    </row>
    <row r="148" spans="2:19" x14ac:dyDescent="0.25">
      <c r="B148" s="176" t="s">
        <v>80</v>
      </c>
      <c r="C148" s="191">
        <v>13</v>
      </c>
      <c r="D148" s="177">
        <f>C148/$C$152</f>
        <v>0.30232558139534882</v>
      </c>
      <c r="E148" s="8"/>
      <c r="F148" s="192"/>
      <c r="G148" s="192"/>
      <c r="H148" s="192"/>
      <c r="I148" s="8"/>
      <c r="J148" s="8"/>
      <c r="K148" s="176" t="s">
        <v>24</v>
      </c>
      <c r="L148" s="191">
        <v>21</v>
      </c>
      <c r="M148" s="177">
        <f>L148/$C$101</f>
        <v>0.48837209302325579</v>
      </c>
      <c r="N148" s="8"/>
      <c r="O148" s="192"/>
      <c r="P148" s="8"/>
      <c r="Q148" s="8"/>
      <c r="R148" s="8"/>
      <c r="S148" s="8"/>
    </row>
    <row r="149" spans="2:19" ht="15.75" thickBot="1" x14ac:dyDescent="0.3">
      <c r="B149" s="176" t="s">
        <v>79</v>
      </c>
      <c r="C149" s="191">
        <v>22</v>
      </c>
      <c r="D149" s="177">
        <f>C149/$C$152</f>
        <v>0.51162790697674421</v>
      </c>
      <c r="E149" s="8"/>
      <c r="F149" s="192"/>
      <c r="G149" s="192"/>
      <c r="H149" s="43" t="s">
        <v>78</v>
      </c>
      <c r="I149" s="8"/>
      <c r="J149" s="8"/>
      <c r="K149" s="176" t="s">
        <v>25</v>
      </c>
      <c r="L149" s="191">
        <v>11</v>
      </c>
      <c r="M149" s="177">
        <f>L149/$C$101</f>
        <v>0.2558139534883721</v>
      </c>
      <c r="N149" s="8"/>
      <c r="O149" s="192"/>
      <c r="P149" s="8"/>
      <c r="Q149" s="8"/>
      <c r="R149" s="8"/>
      <c r="S149" s="8"/>
    </row>
    <row r="150" spans="2:19" x14ac:dyDescent="0.25">
      <c r="B150" s="176" t="s">
        <v>77</v>
      </c>
      <c r="C150" s="191">
        <v>2</v>
      </c>
      <c r="D150" s="177">
        <f>C150/$C$152</f>
        <v>4.6511627906976744E-2</v>
      </c>
      <c r="E150" s="8"/>
      <c r="F150" s="192"/>
      <c r="G150" s="192"/>
      <c r="H150" s="42">
        <f>D148+D149</f>
        <v>0.81395348837209303</v>
      </c>
      <c r="I150" s="8"/>
      <c r="J150" s="8"/>
      <c r="K150" s="174" t="s">
        <v>0</v>
      </c>
      <c r="L150" s="174">
        <f>SUM(L147:L149)</f>
        <v>43</v>
      </c>
      <c r="M150" s="175">
        <f>SUM(M147:M149)</f>
        <v>1</v>
      </c>
      <c r="N150" s="8"/>
      <c r="O150" s="192"/>
      <c r="P150" s="8"/>
      <c r="Q150" s="8"/>
      <c r="R150" s="8"/>
      <c r="S150" s="8"/>
    </row>
    <row r="151" spans="2:19" ht="15.75" thickBot="1" x14ac:dyDescent="0.3">
      <c r="B151" s="176" t="s">
        <v>25</v>
      </c>
      <c r="C151" s="191">
        <v>5</v>
      </c>
      <c r="D151" s="177">
        <f>C151/$C$152</f>
        <v>0.11627906976744186</v>
      </c>
      <c r="E151" s="8"/>
      <c r="F151" s="192"/>
      <c r="G151" s="192"/>
      <c r="H151" s="192"/>
      <c r="I151" s="8"/>
      <c r="J151" s="8"/>
      <c r="K151" s="21"/>
      <c r="L151" s="192"/>
      <c r="M151" s="22"/>
      <c r="N151" s="8"/>
      <c r="O151" s="192"/>
      <c r="P151" s="8"/>
      <c r="Q151" s="8"/>
      <c r="R151" s="8"/>
      <c r="S151" s="8"/>
    </row>
    <row r="152" spans="2:19" x14ac:dyDescent="0.25">
      <c r="B152" s="174" t="s">
        <v>0</v>
      </c>
      <c r="C152" s="174">
        <f>SUM(C147:C151)</f>
        <v>43</v>
      </c>
      <c r="D152" s="175">
        <f>SUM(D147:D151)</f>
        <v>0.99999999999999989</v>
      </c>
      <c r="E152" s="8"/>
      <c r="F152" s="192"/>
      <c r="G152" s="192"/>
      <c r="H152" s="192"/>
      <c r="I152" s="8"/>
      <c r="J152" s="8"/>
      <c r="N152" s="8"/>
      <c r="O152" s="192"/>
      <c r="P152" s="8"/>
      <c r="Q152" s="8"/>
      <c r="R152" s="8"/>
      <c r="S152" s="8"/>
    </row>
    <row r="153" spans="2:19" x14ac:dyDescent="0.25">
      <c r="C153" s="11"/>
      <c r="D153" s="11"/>
      <c r="K153" s="200" t="s">
        <v>76</v>
      </c>
      <c r="L153" s="200"/>
      <c r="M153" s="200"/>
      <c r="N153" s="200"/>
      <c r="O153" s="200"/>
    </row>
    <row r="154" spans="2:19" x14ac:dyDescent="0.25">
      <c r="K154" s="201" t="s">
        <v>75</v>
      </c>
      <c r="L154" s="201"/>
      <c r="M154" s="178" t="s">
        <v>29</v>
      </c>
      <c r="N154" s="178"/>
      <c r="O154" s="178" t="s">
        <v>1</v>
      </c>
    </row>
    <row r="155" spans="2:19" x14ac:dyDescent="0.25">
      <c r="B155" s="200" t="s">
        <v>74</v>
      </c>
      <c r="C155" s="200"/>
      <c r="D155" s="200"/>
      <c r="E155" s="200"/>
      <c r="F155" s="200"/>
      <c r="K155" s="197" t="s">
        <v>73</v>
      </c>
      <c r="L155" s="197"/>
      <c r="M155" s="191">
        <v>20</v>
      </c>
      <c r="N155" s="177"/>
      <c r="O155" s="177">
        <f t="shared" ref="O155:O161" si="8">M155/$M$162</f>
        <v>0.46511627906976744</v>
      </c>
    </row>
    <row r="156" spans="2:19" x14ac:dyDescent="0.25">
      <c r="B156" s="201" t="s">
        <v>72</v>
      </c>
      <c r="C156" s="201"/>
      <c r="D156" s="178" t="s">
        <v>29</v>
      </c>
      <c r="E156" s="201" t="s">
        <v>1</v>
      </c>
      <c r="F156" s="201"/>
      <c r="K156" s="197" t="s">
        <v>71</v>
      </c>
      <c r="L156" s="197"/>
      <c r="M156" s="191">
        <v>0</v>
      </c>
      <c r="N156" s="177"/>
      <c r="O156" s="177">
        <f t="shared" si="8"/>
        <v>0</v>
      </c>
    </row>
    <row r="157" spans="2:19" x14ac:dyDescent="0.25">
      <c r="B157" s="197" t="s">
        <v>70</v>
      </c>
      <c r="C157" s="197"/>
      <c r="D157" s="41">
        <v>29</v>
      </c>
      <c r="E157" s="199">
        <f>D157/$D$159</f>
        <v>0.67441860465116277</v>
      </c>
      <c r="F157" s="199"/>
      <c r="K157" s="197" t="s">
        <v>69</v>
      </c>
      <c r="L157" s="197"/>
      <c r="M157" s="191">
        <v>0</v>
      </c>
      <c r="N157" s="177"/>
      <c r="O157" s="177">
        <f t="shared" si="8"/>
        <v>0</v>
      </c>
    </row>
    <row r="158" spans="2:19" ht="15.75" thickBot="1" x14ac:dyDescent="0.3">
      <c r="B158" s="197" t="s">
        <v>68</v>
      </c>
      <c r="C158" s="197"/>
      <c r="D158" s="41">
        <v>14</v>
      </c>
      <c r="E158" s="199">
        <f>D158/$D$159</f>
        <v>0.32558139534883723</v>
      </c>
      <c r="F158" s="199"/>
      <c r="K158" s="197" t="s">
        <v>67</v>
      </c>
      <c r="L158" s="197"/>
      <c r="M158" s="191">
        <v>8</v>
      </c>
      <c r="N158" s="177"/>
      <c r="O158" s="177">
        <f t="shared" si="8"/>
        <v>0.18604651162790697</v>
      </c>
    </row>
    <row r="159" spans="2:19" x14ac:dyDescent="0.25">
      <c r="B159" s="195" t="s">
        <v>0</v>
      </c>
      <c r="C159" s="195"/>
      <c r="D159" s="40">
        <f>SUM(D157:D158)</f>
        <v>43</v>
      </c>
      <c r="E159" s="196">
        <f>SUM(E157:F158)</f>
        <v>1</v>
      </c>
      <c r="F159" s="196"/>
      <c r="K159" s="197" t="s">
        <v>66</v>
      </c>
      <c r="L159" s="197"/>
      <c r="M159" s="191">
        <v>1</v>
      </c>
      <c r="N159" s="177"/>
      <c r="O159" s="177">
        <f t="shared" si="8"/>
        <v>2.3255813953488372E-2</v>
      </c>
    </row>
    <row r="160" spans="2:19" x14ac:dyDescent="0.25">
      <c r="K160" s="197" t="s">
        <v>65</v>
      </c>
      <c r="L160" s="197"/>
      <c r="M160" s="191">
        <v>0</v>
      </c>
      <c r="N160" s="177"/>
      <c r="O160" s="177">
        <f t="shared" si="8"/>
        <v>0</v>
      </c>
    </row>
    <row r="161" spans="2:15" ht="15.75" thickBot="1" x14ac:dyDescent="0.3">
      <c r="K161" s="197" t="s">
        <v>5</v>
      </c>
      <c r="L161" s="197"/>
      <c r="M161" s="191">
        <v>14</v>
      </c>
      <c r="N161" s="177"/>
      <c r="O161" s="177">
        <f t="shared" si="8"/>
        <v>0.32558139534883723</v>
      </c>
    </row>
    <row r="162" spans="2:15" x14ac:dyDescent="0.25">
      <c r="B162" s="198" t="s">
        <v>170</v>
      </c>
      <c r="C162" s="198"/>
      <c r="D162" s="198"/>
      <c r="E162" s="198"/>
      <c r="F162" s="198"/>
      <c r="G162" s="198"/>
      <c r="H162" s="198"/>
      <c r="I162" s="39"/>
      <c r="K162" s="195" t="s">
        <v>0</v>
      </c>
      <c r="L162" s="195"/>
      <c r="M162" s="40">
        <f>SUM(M155:M161)</f>
        <v>43</v>
      </c>
      <c r="N162" s="175"/>
      <c r="O162" s="175">
        <f>SUM(O155:O161)</f>
        <v>1</v>
      </c>
    </row>
    <row r="163" spans="2:15" ht="52.5" customHeight="1" x14ac:dyDescent="0.25">
      <c r="B163" s="198"/>
      <c r="C163" s="198"/>
      <c r="D163" s="198"/>
      <c r="E163" s="198"/>
      <c r="F163" s="198"/>
      <c r="G163" s="198"/>
      <c r="H163" s="198"/>
      <c r="I163" s="39"/>
    </row>
    <row r="164" spans="2:15" x14ac:dyDescent="0.25">
      <c r="B164" s="194" t="s">
        <v>64</v>
      </c>
      <c r="C164" s="194"/>
      <c r="D164" s="194"/>
      <c r="E164" s="194"/>
      <c r="F164" s="194"/>
      <c r="G164" s="194"/>
      <c r="H164" s="194"/>
    </row>
    <row r="165" spans="2:15" ht="36.75" customHeight="1" x14ac:dyDescent="0.25"/>
    <row r="166" spans="2:15" x14ac:dyDescent="0.25">
      <c r="B166" s="38" t="s">
        <v>63</v>
      </c>
      <c r="K166" s="38"/>
    </row>
    <row r="167" spans="2:15" x14ac:dyDescent="0.25">
      <c r="B167" s="38" t="s">
        <v>62</v>
      </c>
      <c r="K167" s="38"/>
    </row>
  </sheetData>
  <mergeCells count="90">
    <mergeCell ref="K52:K53"/>
    <mergeCell ref="L52:M52"/>
    <mergeCell ref="O52:Q52"/>
    <mergeCell ref="L49:R49"/>
    <mergeCell ref="B5:S6"/>
    <mergeCell ref="B8:S8"/>
    <mergeCell ref="B10:S11"/>
    <mergeCell ref="I15:M16"/>
    <mergeCell ref="I32:K33"/>
    <mergeCell ref="K76:L77"/>
    <mergeCell ref="M76:O76"/>
    <mergeCell ref="M77:N77"/>
    <mergeCell ref="B46:G48"/>
    <mergeCell ref="I47:K48"/>
    <mergeCell ref="B57:H58"/>
    <mergeCell ref="K61:O61"/>
    <mergeCell ref="K75:O75"/>
    <mergeCell ref="K62:L63"/>
    <mergeCell ref="M62:O62"/>
    <mergeCell ref="K59:Q59"/>
    <mergeCell ref="B59:C60"/>
    <mergeCell ref="D59:D60"/>
    <mergeCell ref="F59:F60"/>
    <mergeCell ref="H59:H60"/>
    <mergeCell ref="K51:Q51"/>
    <mergeCell ref="B91:D92"/>
    <mergeCell ref="B88:H88"/>
    <mergeCell ref="M91:R92"/>
    <mergeCell ref="Q100:R100"/>
    <mergeCell ref="Q102:R102"/>
    <mergeCell ref="O94:P94"/>
    <mergeCell ref="Q94:R94"/>
    <mergeCell ref="O95:P95"/>
    <mergeCell ref="Q95:R95"/>
    <mergeCell ref="O93:P93"/>
    <mergeCell ref="Q93:R93"/>
    <mergeCell ref="B106:D106"/>
    <mergeCell ref="G106:H106"/>
    <mergeCell ref="I106:K106"/>
    <mergeCell ref="O101:P101"/>
    <mergeCell ref="Q101:R101"/>
    <mergeCell ref="O102:P102"/>
    <mergeCell ref="B105:H105"/>
    <mergeCell ref="O105:P105"/>
    <mergeCell ref="Q105:R105"/>
    <mergeCell ref="O103:P103"/>
    <mergeCell ref="Q103:R103"/>
    <mergeCell ref="O104:P104"/>
    <mergeCell ref="Q104:R104"/>
    <mergeCell ref="K121:M122"/>
    <mergeCell ref="O96:P96"/>
    <mergeCell ref="Q96:R96"/>
    <mergeCell ref="O97:P97"/>
    <mergeCell ref="Q97:R97"/>
    <mergeCell ref="O100:P100"/>
    <mergeCell ref="B130:D130"/>
    <mergeCell ref="B132:H133"/>
    <mergeCell ref="K132:O13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B144:D145"/>
    <mergeCell ref="K144:M145"/>
    <mergeCell ref="K153:O153"/>
    <mergeCell ref="K154:L154"/>
    <mergeCell ref="B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64:H164"/>
    <mergeCell ref="B159:C159"/>
    <mergeCell ref="E159:F159"/>
    <mergeCell ref="K159:L159"/>
    <mergeCell ref="K160:L160"/>
    <mergeCell ref="K161:L161"/>
    <mergeCell ref="B162:H163"/>
    <mergeCell ref="K162:L16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57"/>
  <sheetViews>
    <sheetView showGridLines="0" view="pageBreakPreview" zoomScale="145" zoomScaleNormal="100" zoomScaleSheetLayoutView="145" workbookViewId="0">
      <selection activeCell="B48" sqref="B48:C48"/>
    </sheetView>
  </sheetViews>
  <sheetFormatPr baseColWidth="10" defaultRowHeight="15" x14ac:dyDescent="0.25"/>
  <cols>
    <col min="1" max="1" width="0.5703125" style="101" customWidth="1"/>
    <col min="2" max="2" width="14.140625" style="101" customWidth="1"/>
    <col min="3" max="3" width="11.7109375" style="101" customWidth="1"/>
    <col min="4" max="4" width="11.42578125" style="101"/>
    <col min="5" max="5" width="1.140625" style="101" customWidth="1"/>
    <col min="6" max="6" width="9.5703125" style="122" customWidth="1"/>
    <col min="7" max="7" width="1.7109375" style="122" customWidth="1"/>
    <col min="8" max="8" width="7.140625" style="122" customWidth="1"/>
    <col min="9" max="9" width="9.5703125" style="101" customWidth="1"/>
    <col min="10" max="10" width="2.85546875" style="101" customWidth="1"/>
    <col min="11" max="11" width="16.140625" style="101" customWidth="1"/>
    <col min="12" max="12" width="11.7109375" style="101" customWidth="1"/>
    <col min="13" max="13" width="15.42578125" style="101" customWidth="1"/>
    <col min="14" max="14" width="1.140625" style="101" customWidth="1"/>
    <col min="15" max="15" width="10.42578125" style="101" customWidth="1"/>
    <col min="16" max="16" width="1.5703125" style="101" customWidth="1"/>
    <col min="17" max="17" width="7.7109375" style="101" customWidth="1"/>
    <col min="18" max="18" width="7" style="101" customWidth="1"/>
    <col min="19" max="19" width="2.85546875" style="101" customWidth="1"/>
    <col min="20" max="20" width="0.5703125" style="101" customWidth="1"/>
    <col min="21" max="16384" width="11.42578125" style="10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22" t="s">
        <v>241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2:19" ht="21" customHeight="1" x14ac:dyDescent="0.25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</row>
    <row r="7" spans="2:19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16.5" customHeight="1" x14ac:dyDescent="0.25">
      <c r="B8" s="237" t="s">
        <v>242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</row>
    <row r="9" spans="2:19" ht="6.75" customHeight="1" x14ac:dyDescent="0.25"/>
    <row r="10" spans="2:19" x14ac:dyDescent="0.25">
      <c r="B10" s="238" t="s">
        <v>240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</row>
    <row r="11" spans="2:19" ht="30.75" customHeight="1" x14ac:dyDescent="0.25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2:19" ht="8.25" customHeight="1" x14ac:dyDescent="0.25"/>
    <row r="13" spans="2:19" s="172" customFormat="1" ht="17.25" customHeight="1" x14ac:dyDescent="0.25">
      <c r="B13" s="239" t="s">
        <v>239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</row>
    <row r="14" spans="2:19" ht="3" customHeight="1" x14ac:dyDescent="0.25"/>
    <row r="15" spans="2:19" ht="15" customHeight="1" x14ac:dyDescent="0.2">
      <c r="B15" s="31" t="s">
        <v>238</v>
      </c>
      <c r="C15" s="19"/>
      <c r="D15" s="19"/>
      <c r="E15" s="19"/>
      <c r="F15" s="12"/>
      <c r="G15" s="12"/>
      <c r="H15" s="12"/>
      <c r="I15" s="200" t="s">
        <v>237</v>
      </c>
      <c r="J15" s="200"/>
      <c r="K15" s="200"/>
      <c r="L15" s="200"/>
      <c r="M15" s="200"/>
      <c r="N15" s="37"/>
      <c r="O15" s="19"/>
      <c r="P15" s="209"/>
      <c r="Q15" s="209"/>
      <c r="R15" s="209"/>
      <c r="S15" s="209"/>
    </row>
    <row r="16" spans="2:19" x14ac:dyDescent="0.25">
      <c r="B16" s="171" t="s">
        <v>243</v>
      </c>
      <c r="C16" s="19"/>
      <c r="D16" s="19"/>
      <c r="E16" s="19"/>
      <c r="F16" s="12"/>
      <c r="G16" s="12"/>
      <c r="H16" s="12"/>
      <c r="I16" s="200"/>
      <c r="J16" s="200"/>
      <c r="K16" s="200"/>
      <c r="L16" s="200"/>
      <c r="M16" s="200"/>
      <c r="N16" s="37"/>
      <c r="O16" s="19"/>
      <c r="P16" s="209"/>
      <c r="Q16" s="209"/>
      <c r="R16" s="209"/>
      <c r="S16" s="209"/>
    </row>
    <row r="17" spans="2:19" x14ac:dyDescent="0.25">
      <c r="C17" s="19"/>
      <c r="D17" s="19"/>
      <c r="E17" s="19"/>
      <c r="F17" s="12"/>
      <c r="G17" s="12"/>
      <c r="H17" s="12"/>
      <c r="I17" s="2" t="s">
        <v>167</v>
      </c>
      <c r="J17" s="2"/>
      <c r="K17" s="2">
        <v>2019</v>
      </c>
      <c r="L17" s="2">
        <v>2018</v>
      </c>
      <c r="M17" s="2" t="s">
        <v>27</v>
      </c>
      <c r="N17" s="37"/>
      <c r="O17" s="23"/>
      <c r="P17" s="23"/>
      <c r="Q17" s="23"/>
      <c r="R17" s="23"/>
      <c r="S17" s="19"/>
    </row>
    <row r="18" spans="2:19" ht="15" customHeight="1" x14ac:dyDescent="0.25">
      <c r="C18" s="19"/>
      <c r="D18" s="19"/>
      <c r="E18" s="19"/>
      <c r="F18" s="12"/>
      <c r="G18" s="12"/>
      <c r="H18" s="12"/>
      <c r="I18" s="36" t="s">
        <v>12</v>
      </c>
      <c r="J18" s="12"/>
      <c r="K18" s="12">
        <v>42</v>
      </c>
      <c r="L18" s="12">
        <v>44</v>
      </c>
      <c r="M18" s="33">
        <f t="shared" ref="M18:M30" si="0">K18/L18-1</f>
        <v>-4.5454545454545414E-2</v>
      </c>
      <c r="N18" s="23"/>
      <c r="O18" s="33"/>
      <c r="P18" s="33"/>
      <c r="Q18" s="12"/>
      <c r="R18" s="12"/>
      <c r="S18" s="23"/>
    </row>
    <row r="19" spans="2:19" ht="15" customHeight="1" x14ac:dyDescent="0.25">
      <c r="B19" s="19"/>
      <c r="C19" s="19"/>
      <c r="D19" s="19"/>
      <c r="E19" s="19"/>
      <c r="F19" s="12"/>
      <c r="G19" s="12"/>
      <c r="H19" s="12"/>
      <c r="I19" s="36" t="s">
        <v>13</v>
      </c>
      <c r="J19" s="12"/>
      <c r="K19" s="12">
        <v>27</v>
      </c>
      <c r="L19" s="12">
        <v>22</v>
      </c>
      <c r="M19" s="33">
        <f t="shared" si="0"/>
        <v>0.22727272727272729</v>
      </c>
      <c r="N19" s="23"/>
      <c r="O19" s="33"/>
      <c r="P19" s="33"/>
      <c r="Q19" s="12"/>
      <c r="R19" s="12"/>
      <c r="S19" s="23"/>
    </row>
    <row r="20" spans="2:19" ht="15" customHeight="1" thickBot="1" x14ac:dyDescent="0.3">
      <c r="B20" s="19"/>
      <c r="C20" s="19"/>
      <c r="D20" s="19"/>
      <c r="E20" s="19"/>
      <c r="F20" s="12"/>
      <c r="G20" s="12"/>
      <c r="H20" s="12"/>
      <c r="I20" s="36" t="s">
        <v>14</v>
      </c>
      <c r="J20" s="12"/>
      <c r="K20" s="12">
        <v>38</v>
      </c>
      <c r="L20" s="12">
        <v>16</v>
      </c>
      <c r="M20" s="33">
        <f t="shared" si="0"/>
        <v>1.375</v>
      </c>
      <c r="N20" s="23"/>
      <c r="O20" s="33"/>
      <c r="P20" s="33"/>
      <c r="Q20" s="12"/>
      <c r="R20" s="12"/>
      <c r="S20" s="23"/>
    </row>
    <row r="21" spans="2:19" ht="15" hidden="1" customHeight="1" x14ac:dyDescent="0.25">
      <c r="B21" s="19"/>
      <c r="C21" s="19"/>
      <c r="D21" s="19"/>
      <c r="E21" s="19"/>
      <c r="F21" s="12"/>
      <c r="G21" s="12"/>
      <c r="H21" s="12"/>
      <c r="I21" s="36" t="s">
        <v>15</v>
      </c>
      <c r="J21" s="12"/>
      <c r="K21" s="12"/>
      <c r="L21" s="12">
        <v>21</v>
      </c>
      <c r="M21" s="33">
        <f t="shared" si="0"/>
        <v>-1</v>
      </c>
      <c r="N21" s="23"/>
      <c r="O21" s="33"/>
      <c r="P21" s="33"/>
      <c r="Q21" s="12"/>
      <c r="R21" s="12"/>
      <c r="S21" s="23"/>
    </row>
    <row r="22" spans="2:19" ht="15" hidden="1" customHeight="1" x14ac:dyDescent="0.25">
      <c r="B22" s="19"/>
      <c r="C22" s="19"/>
      <c r="D22" s="19"/>
      <c r="E22" s="19"/>
      <c r="F22" s="12"/>
      <c r="G22" s="12"/>
      <c r="H22" s="12"/>
      <c r="I22" s="36" t="s">
        <v>16</v>
      </c>
      <c r="J22" s="12"/>
      <c r="K22" s="12"/>
      <c r="L22" s="12">
        <v>31</v>
      </c>
      <c r="M22" s="33">
        <f t="shared" si="0"/>
        <v>-1</v>
      </c>
      <c r="N22" s="23"/>
      <c r="O22" s="33"/>
      <c r="P22" s="33"/>
      <c r="Q22" s="12"/>
      <c r="R22" s="12"/>
      <c r="S22" s="23"/>
    </row>
    <row r="23" spans="2:19" ht="15" hidden="1" customHeight="1" x14ac:dyDescent="0.25">
      <c r="B23" s="19"/>
      <c r="C23" s="19"/>
      <c r="D23" s="19"/>
      <c r="E23" s="19"/>
      <c r="F23" s="12"/>
      <c r="G23" s="12"/>
      <c r="H23" s="12"/>
      <c r="I23" s="36" t="s">
        <v>17</v>
      </c>
      <c r="J23" s="12"/>
      <c r="K23" s="12"/>
      <c r="L23" s="12">
        <v>29</v>
      </c>
      <c r="M23" s="33">
        <f t="shared" si="0"/>
        <v>-1</v>
      </c>
      <c r="N23" s="23"/>
      <c r="O23" s="33"/>
      <c r="P23" s="33"/>
      <c r="Q23" s="12"/>
      <c r="R23" s="12"/>
      <c r="S23" s="23"/>
    </row>
    <row r="24" spans="2:19" ht="15" hidden="1" customHeight="1" x14ac:dyDescent="0.25">
      <c r="B24" s="19"/>
      <c r="C24" s="19"/>
      <c r="D24" s="19"/>
      <c r="E24" s="19"/>
      <c r="F24" s="12"/>
      <c r="G24" s="12"/>
      <c r="H24" s="12"/>
      <c r="I24" s="36" t="s">
        <v>18</v>
      </c>
      <c r="J24" s="12"/>
      <c r="K24" s="12"/>
      <c r="L24" s="12">
        <v>21</v>
      </c>
      <c r="M24" s="33">
        <f t="shared" si="0"/>
        <v>-1</v>
      </c>
      <c r="N24" s="23"/>
      <c r="O24" s="33"/>
      <c r="P24" s="33"/>
      <c r="Q24" s="12"/>
      <c r="R24" s="12"/>
      <c r="S24" s="23"/>
    </row>
    <row r="25" spans="2:19" ht="15" hidden="1" customHeight="1" x14ac:dyDescent="0.25">
      <c r="B25" s="19"/>
      <c r="C25" s="19"/>
      <c r="D25" s="19"/>
      <c r="E25" s="19"/>
      <c r="F25" s="12"/>
      <c r="G25" s="12"/>
      <c r="H25" s="12"/>
      <c r="I25" s="36" t="s">
        <v>19</v>
      </c>
      <c r="J25" s="12"/>
      <c r="K25" s="12"/>
      <c r="L25" s="12">
        <v>24</v>
      </c>
      <c r="M25" s="33">
        <f t="shared" si="0"/>
        <v>-1</v>
      </c>
      <c r="N25" s="23"/>
      <c r="O25" s="33"/>
      <c r="P25" s="33"/>
      <c r="Q25" s="12"/>
      <c r="R25" s="12"/>
      <c r="S25" s="23"/>
    </row>
    <row r="26" spans="2:19" ht="15" hidden="1" customHeight="1" x14ac:dyDescent="0.25">
      <c r="B26" s="19"/>
      <c r="C26" s="19"/>
      <c r="D26" s="19"/>
      <c r="E26" s="19"/>
      <c r="F26" s="12"/>
      <c r="G26" s="12"/>
      <c r="H26" s="12"/>
      <c r="I26" s="36" t="s">
        <v>26</v>
      </c>
      <c r="J26" s="12"/>
      <c r="K26" s="12"/>
      <c r="L26" s="12">
        <v>11</v>
      </c>
      <c r="M26" s="33">
        <f t="shared" si="0"/>
        <v>-1</v>
      </c>
      <c r="N26" s="23"/>
      <c r="O26" s="33"/>
      <c r="P26" s="33"/>
      <c r="Q26" s="12"/>
      <c r="R26" s="12"/>
      <c r="S26" s="23"/>
    </row>
    <row r="27" spans="2:19" ht="15" hidden="1" customHeight="1" x14ac:dyDescent="0.25">
      <c r="B27" s="19"/>
      <c r="C27" s="19"/>
      <c r="D27" s="19"/>
      <c r="E27" s="19"/>
      <c r="F27" s="12"/>
      <c r="G27" s="12"/>
      <c r="H27" s="12"/>
      <c r="I27" s="36" t="s">
        <v>20</v>
      </c>
      <c r="J27" s="12"/>
      <c r="K27" s="12"/>
      <c r="L27" s="12">
        <v>24</v>
      </c>
      <c r="M27" s="33">
        <f t="shared" si="0"/>
        <v>-1</v>
      </c>
      <c r="N27" s="23"/>
      <c r="O27" s="33"/>
      <c r="P27" s="33"/>
      <c r="Q27" s="12"/>
      <c r="R27" s="12"/>
      <c r="S27" s="23"/>
    </row>
    <row r="28" spans="2:19" ht="15" hidden="1" customHeight="1" x14ac:dyDescent="0.25">
      <c r="B28" s="19"/>
      <c r="C28" s="19"/>
      <c r="D28" s="19"/>
      <c r="E28" s="19"/>
      <c r="F28" s="12"/>
      <c r="G28" s="12"/>
      <c r="H28" s="12"/>
      <c r="I28" s="36" t="s">
        <v>21</v>
      </c>
      <c r="J28" s="12"/>
      <c r="K28" s="12"/>
      <c r="L28" s="12">
        <v>37</v>
      </c>
      <c r="M28" s="33">
        <f t="shared" si="0"/>
        <v>-1</v>
      </c>
      <c r="N28" s="23"/>
      <c r="O28" s="33"/>
      <c r="P28" s="33"/>
      <c r="Q28" s="12"/>
      <c r="R28" s="12"/>
      <c r="S28" s="23"/>
    </row>
    <row r="29" spans="2:19" ht="15" hidden="1" customHeight="1" thickBot="1" x14ac:dyDescent="0.3">
      <c r="B29" s="19"/>
      <c r="C29" s="19"/>
      <c r="D29" s="19"/>
      <c r="E29" s="19"/>
      <c r="F29" s="12"/>
      <c r="G29" s="12"/>
      <c r="H29" s="12"/>
      <c r="I29" s="36" t="s">
        <v>22</v>
      </c>
      <c r="J29" s="12"/>
      <c r="K29" s="12"/>
      <c r="L29" s="12">
        <v>24</v>
      </c>
      <c r="M29" s="33">
        <f t="shared" si="0"/>
        <v>-1</v>
      </c>
      <c r="N29" s="23"/>
      <c r="O29" s="33"/>
      <c r="P29" s="33"/>
      <c r="Q29" s="12"/>
      <c r="R29" s="12"/>
      <c r="S29" s="23"/>
    </row>
    <row r="30" spans="2:19" x14ac:dyDescent="0.25">
      <c r="B30" s="19"/>
      <c r="C30" s="19"/>
      <c r="D30" s="19"/>
      <c r="E30" s="19"/>
      <c r="F30" s="12"/>
      <c r="G30" s="12"/>
      <c r="H30" s="12"/>
      <c r="I30" s="14" t="s">
        <v>0</v>
      </c>
      <c r="J30" s="14"/>
      <c r="K30" s="14">
        <f>SUM(K18:K20)</f>
        <v>107</v>
      </c>
      <c r="L30" s="14">
        <f>SUM(L18:L19)</f>
        <v>66</v>
      </c>
      <c r="M30" s="16">
        <f t="shared" si="0"/>
        <v>0.6212121212121211</v>
      </c>
      <c r="N30" s="23"/>
      <c r="O30" s="33"/>
      <c r="P30" s="33"/>
      <c r="Q30" s="12"/>
      <c r="R30" s="12"/>
      <c r="S30" s="23"/>
    </row>
    <row r="31" spans="2:19" x14ac:dyDescent="0.25">
      <c r="B31" s="19"/>
      <c r="C31" s="19"/>
      <c r="D31" s="19"/>
      <c r="E31" s="19"/>
      <c r="F31" s="12"/>
      <c r="G31" s="12"/>
      <c r="H31" s="12"/>
      <c r="N31" s="19"/>
      <c r="O31" s="19"/>
      <c r="P31" s="19"/>
      <c r="Q31" s="19"/>
      <c r="R31" s="19"/>
      <c r="S31" s="19"/>
    </row>
    <row r="32" spans="2:19" ht="26.25" customHeight="1" x14ac:dyDescent="0.25">
      <c r="B32" s="19"/>
      <c r="C32" s="19"/>
      <c r="D32" s="19"/>
      <c r="E32" s="19"/>
      <c r="F32" s="12"/>
      <c r="G32" s="12"/>
      <c r="H32" s="12"/>
      <c r="I32" s="235" t="s">
        <v>236</v>
      </c>
      <c r="J32" s="235"/>
      <c r="K32" s="235"/>
      <c r="L32" s="19"/>
      <c r="M32" s="19"/>
      <c r="N32" s="19"/>
      <c r="O32" s="19"/>
      <c r="P32" s="19"/>
      <c r="Q32" s="19"/>
      <c r="R32" s="19"/>
      <c r="S32" s="19"/>
    </row>
    <row r="33" spans="2:19" x14ac:dyDescent="0.25">
      <c r="B33" s="19"/>
      <c r="C33" s="19"/>
      <c r="D33" s="19"/>
      <c r="E33" s="19"/>
      <c r="F33" s="12"/>
      <c r="G33" s="12"/>
      <c r="H33" s="12"/>
      <c r="I33" s="2" t="s">
        <v>52</v>
      </c>
      <c r="J33" s="236" t="s">
        <v>235</v>
      </c>
      <c r="K33" s="236"/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19"/>
      <c r="C34" s="19"/>
      <c r="D34" s="19"/>
      <c r="E34" s="19"/>
      <c r="F34" s="12"/>
      <c r="G34" s="12"/>
      <c r="H34" s="12"/>
      <c r="I34" s="13">
        <v>2009</v>
      </c>
      <c r="J34" s="12"/>
      <c r="K34" s="170">
        <v>64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19"/>
      <c r="C35" s="19"/>
      <c r="D35" s="19"/>
      <c r="E35" s="19"/>
      <c r="F35" s="12"/>
      <c r="G35" s="12"/>
      <c r="H35" s="12"/>
      <c r="I35" s="13">
        <v>2010</v>
      </c>
      <c r="J35" s="12"/>
      <c r="K35" s="170">
        <v>47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19"/>
      <c r="C36" s="19"/>
      <c r="D36" s="19"/>
      <c r="E36" s="19"/>
      <c r="F36" s="12"/>
      <c r="G36" s="12"/>
      <c r="H36" s="12"/>
      <c r="I36" s="13">
        <v>2011</v>
      </c>
      <c r="J36" s="12"/>
      <c r="K36" s="170">
        <v>66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19"/>
      <c r="C37" s="19"/>
      <c r="D37" s="19"/>
      <c r="E37" s="19"/>
      <c r="F37" s="12"/>
      <c r="G37" s="12"/>
      <c r="H37" s="12"/>
      <c r="I37" s="13">
        <v>2012</v>
      </c>
      <c r="J37" s="12"/>
      <c r="K37" s="170">
        <v>91</v>
      </c>
      <c r="L37" s="12"/>
      <c r="M37" s="12"/>
      <c r="N37" s="12"/>
      <c r="O37" s="12"/>
      <c r="P37" s="12"/>
      <c r="Q37" s="12"/>
      <c r="R37" s="12"/>
      <c r="S37" s="12"/>
    </row>
    <row r="38" spans="2:19" x14ac:dyDescent="0.25">
      <c r="B38" s="19"/>
      <c r="C38" s="19"/>
      <c r="D38" s="19"/>
      <c r="E38" s="19"/>
      <c r="F38" s="12"/>
      <c r="G38" s="12"/>
      <c r="H38" s="12"/>
      <c r="I38" s="13">
        <v>2013</v>
      </c>
      <c r="J38" s="12"/>
      <c r="K38" s="170">
        <v>151</v>
      </c>
      <c r="L38" s="19"/>
      <c r="M38" s="19"/>
      <c r="N38" s="19"/>
      <c r="O38" s="19"/>
      <c r="P38" s="19"/>
      <c r="Q38" s="19"/>
      <c r="R38" s="19"/>
      <c r="S38" s="19"/>
    </row>
    <row r="39" spans="2:19" x14ac:dyDescent="0.25">
      <c r="B39" s="19"/>
      <c r="C39" s="19"/>
      <c r="D39" s="19"/>
      <c r="E39" s="19"/>
      <c r="F39" s="12"/>
      <c r="G39" s="12"/>
      <c r="H39" s="12"/>
      <c r="I39" s="13">
        <v>2014</v>
      </c>
      <c r="J39" s="12"/>
      <c r="K39" s="170">
        <v>186</v>
      </c>
      <c r="L39" s="19"/>
      <c r="M39" s="19"/>
      <c r="N39" s="19"/>
      <c r="O39" s="19"/>
      <c r="P39" s="19"/>
      <c r="Q39" s="19"/>
      <c r="R39" s="19"/>
      <c r="S39" s="19"/>
    </row>
    <row r="40" spans="2:19" x14ac:dyDescent="0.25">
      <c r="B40" s="19"/>
      <c r="C40" s="19"/>
      <c r="D40" s="19"/>
      <c r="E40" s="19"/>
      <c r="F40" s="12"/>
      <c r="G40" s="12"/>
      <c r="H40" s="12"/>
      <c r="I40" s="13">
        <v>2015</v>
      </c>
      <c r="J40" s="12"/>
      <c r="K40" s="170">
        <v>198</v>
      </c>
      <c r="L40" s="19"/>
      <c r="M40" s="19"/>
      <c r="N40" s="19"/>
      <c r="O40" s="19"/>
      <c r="P40" s="19"/>
      <c r="Q40" s="19"/>
      <c r="R40" s="19"/>
      <c r="S40" s="19"/>
    </row>
    <row r="41" spans="2:19" x14ac:dyDescent="0.25">
      <c r="B41" s="19"/>
      <c r="C41" s="19"/>
      <c r="D41" s="19"/>
      <c r="E41" s="19"/>
      <c r="F41" s="12"/>
      <c r="G41" s="12"/>
      <c r="H41" s="12"/>
      <c r="I41" s="13">
        <v>2016</v>
      </c>
      <c r="J41" s="12"/>
      <c r="K41" s="170">
        <v>258</v>
      </c>
      <c r="L41" s="19"/>
      <c r="M41" s="19"/>
      <c r="N41" s="19"/>
      <c r="O41" s="19"/>
      <c r="P41" s="19"/>
      <c r="Q41" s="19"/>
      <c r="R41" s="19"/>
      <c r="S41" s="19"/>
    </row>
    <row r="42" spans="2:19" x14ac:dyDescent="0.25">
      <c r="B42" s="19"/>
      <c r="C42" s="19"/>
      <c r="D42" s="19"/>
      <c r="E42" s="19"/>
      <c r="F42" s="12"/>
      <c r="G42" s="12"/>
      <c r="H42" s="12"/>
      <c r="I42" s="13">
        <v>2017</v>
      </c>
      <c r="J42" s="12"/>
      <c r="K42" s="170">
        <v>247</v>
      </c>
      <c r="L42" s="19"/>
      <c r="M42" s="19"/>
      <c r="N42" s="19"/>
      <c r="O42" s="19"/>
      <c r="P42" s="19"/>
      <c r="Q42" s="19"/>
      <c r="R42" s="19"/>
      <c r="S42" s="19"/>
    </row>
    <row r="43" spans="2:19" x14ac:dyDescent="0.25">
      <c r="B43" s="19"/>
      <c r="C43" s="19"/>
      <c r="D43" s="19"/>
      <c r="E43" s="19"/>
      <c r="F43" s="12"/>
      <c r="G43" s="12"/>
      <c r="H43" s="12"/>
      <c r="I43" s="13">
        <v>2018</v>
      </c>
      <c r="J43" s="12"/>
      <c r="K43" s="170">
        <v>304</v>
      </c>
      <c r="L43" s="19"/>
      <c r="M43" s="19"/>
      <c r="N43" s="19"/>
      <c r="O43" s="19"/>
      <c r="P43" s="19"/>
      <c r="Q43" s="19"/>
      <c r="R43" s="19"/>
      <c r="S43" s="19"/>
    </row>
    <row r="44" spans="2:19" ht="15.75" thickBot="1" x14ac:dyDescent="0.3">
      <c r="B44" s="19"/>
      <c r="C44" s="19"/>
      <c r="D44" s="19"/>
      <c r="E44" s="19"/>
      <c r="F44" s="12"/>
      <c r="G44" s="12"/>
      <c r="H44" s="12"/>
      <c r="I44" s="13" t="s">
        <v>166</v>
      </c>
      <c r="J44" s="12"/>
      <c r="K44" s="170">
        <f>K30</f>
        <v>107</v>
      </c>
      <c r="L44" s="19"/>
      <c r="M44" s="19"/>
      <c r="N44" s="19"/>
      <c r="O44" s="19"/>
      <c r="P44" s="19"/>
      <c r="Q44" s="19"/>
      <c r="R44" s="19"/>
      <c r="S44" s="19"/>
    </row>
    <row r="45" spans="2:19" x14ac:dyDescent="0.25">
      <c r="B45" s="19"/>
      <c r="C45" s="19"/>
      <c r="D45" s="19"/>
      <c r="E45" s="19"/>
      <c r="F45" s="12"/>
      <c r="G45" s="12"/>
      <c r="H45" s="12"/>
      <c r="I45" s="14" t="s">
        <v>0</v>
      </c>
      <c r="J45" s="14"/>
      <c r="K45" s="17">
        <f>SUM(K34:K44)</f>
        <v>1719</v>
      </c>
      <c r="L45" s="19"/>
      <c r="M45" s="19"/>
      <c r="N45" s="19"/>
      <c r="O45" s="19"/>
      <c r="P45" s="19"/>
      <c r="Q45" s="19"/>
      <c r="R45" s="19"/>
      <c r="S45" s="19"/>
    </row>
    <row r="46" spans="2:19" x14ac:dyDescent="0.25">
      <c r="B46" s="19"/>
      <c r="C46" s="19"/>
      <c r="D46" s="19"/>
      <c r="E46" s="19"/>
      <c r="F46" s="12"/>
      <c r="G46" s="12"/>
      <c r="H46" s="12"/>
      <c r="I46" s="165" t="s">
        <v>244</v>
      </c>
      <c r="J46" s="169"/>
      <c r="K46" s="19"/>
      <c r="L46" s="19"/>
      <c r="M46" s="165" t="s">
        <v>244</v>
      </c>
      <c r="N46" s="19"/>
      <c r="O46" s="19"/>
      <c r="P46" s="19"/>
      <c r="Q46" s="19"/>
      <c r="R46" s="19"/>
      <c r="S46" s="19"/>
    </row>
    <row r="47" spans="2:19" ht="41.25" customHeight="1" x14ac:dyDescent="0.25">
      <c r="B47" s="200" t="s">
        <v>245</v>
      </c>
      <c r="C47" s="200"/>
      <c r="D47" s="200"/>
      <c r="E47" s="200"/>
      <c r="F47" s="200"/>
      <c r="G47" s="200"/>
      <c r="H47" s="20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 ht="24.75" customHeight="1" x14ac:dyDescent="0.25">
      <c r="B48" s="207" t="s">
        <v>255</v>
      </c>
      <c r="C48" s="207"/>
      <c r="D48" s="105" t="s">
        <v>159</v>
      </c>
      <c r="E48" s="105"/>
      <c r="F48" s="2" t="s">
        <v>94</v>
      </c>
      <c r="G48" s="2"/>
      <c r="H48" s="2" t="s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5">
      <c r="B49" s="104" t="s">
        <v>158</v>
      </c>
      <c r="C49" s="168"/>
      <c r="D49" s="103">
        <v>454</v>
      </c>
      <c r="E49" s="168"/>
      <c r="F49" s="103">
        <v>42</v>
      </c>
      <c r="G49" s="103"/>
      <c r="H49" s="102">
        <f t="shared" ref="H49:H74" si="1">D49+F49</f>
        <v>496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5">
      <c r="B50" s="104" t="s">
        <v>10</v>
      </c>
      <c r="C50" s="168"/>
      <c r="D50" s="103">
        <v>116</v>
      </c>
      <c r="E50" s="168"/>
      <c r="F50" s="103">
        <v>7</v>
      </c>
      <c r="G50" s="103"/>
      <c r="H50" s="102">
        <f t="shared" si="1"/>
        <v>123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5">
      <c r="B51" s="104" t="s">
        <v>56</v>
      </c>
      <c r="C51" s="168"/>
      <c r="D51" s="103">
        <v>85</v>
      </c>
      <c r="E51" s="168"/>
      <c r="F51" s="103">
        <v>3</v>
      </c>
      <c r="G51" s="103"/>
      <c r="H51" s="102">
        <f t="shared" si="1"/>
        <v>88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5">
      <c r="B52" s="104" t="s">
        <v>36</v>
      </c>
      <c r="C52" s="168"/>
      <c r="D52" s="103">
        <v>77</v>
      </c>
      <c r="E52" s="168"/>
      <c r="F52" s="103">
        <v>4</v>
      </c>
      <c r="G52" s="103"/>
      <c r="H52" s="102">
        <f t="shared" si="1"/>
        <v>81</v>
      </c>
      <c r="I52" s="19"/>
      <c r="J52" s="19"/>
      <c r="L52" s="26"/>
      <c r="M52" s="26"/>
      <c r="N52" s="26"/>
      <c r="O52" s="26"/>
      <c r="P52" s="26"/>
      <c r="Q52" s="26"/>
      <c r="R52" s="19"/>
      <c r="S52" s="19"/>
    </row>
    <row r="53" spans="2:19" x14ac:dyDescent="0.25">
      <c r="B53" s="104" t="s">
        <v>42</v>
      </c>
      <c r="C53" s="168"/>
      <c r="D53" s="103">
        <v>73</v>
      </c>
      <c r="E53" s="168"/>
      <c r="F53" s="103">
        <v>2</v>
      </c>
      <c r="G53" s="103"/>
      <c r="H53" s="102">
        <f t="shared" si="1"/>
        <v>75</v>
      </c>
      <c r="I53" s="19"/>
      <c r="J53" s="19"/>
      <c r="R53" s="19"/>
      <c r="S53" s="19"/>
    </row>
    <row r="54" spans="2:19" x14ac:dyDescent="0.25">
      <c r="B54" s="104" t="s">
        <v>55</v>
      </c>
      <c r="C54" s="168"/>
      <c r="D54" s="103">
        <v>69</v>
      </c>
      <c r="E54" s="168"/>
      <c r="F54" s="103">
        <v>5</v>
      </c>
      <c r="G54" s="103"/>
      <c r="H54" s="102">
        <f t="shared" si="1"/>
        <v>74</v>
      </c>
      <c r="I54" s="19"/>
      <c r="J54" s="19"/>
      <c r="K54" s="200" t="s">
        <v>234</v>
      </c>
      <c r="L54" s="200"/>
      <c r="M54" s="200"/>
      <c r="N54" s="200"/>
      <c r="O54" s="200"/>
      <c r="P54" s="200"/>
      <c r="Q54" s="200"/>
      <c r="R54" s="19"/>
      <c r="S54" s="19"/>
    </row>
    <row r="55" spans="2:19" x14ac:dyDescent="0.25">
      <c r="B55" s="104" t="s">
        <v>37</v>
      </c>
      <c r="C55" s="168"/>
      <c r="D55" s="103">
        <v>63</v>
      </c>
      <c r="E55" s="168"/>
      <c r="F55" s="103">
        <v>5</v>
      </c>
      <c r="G55" s="103"/>
      <c r="H55" s="102">
        <f t="shared" si="1"/>
        <v>68</v>
      </c>
      <c r="I55" s="19"/>
      <c r="J55" s="19"/>
      <c r="K55" s="200"/>
      <c r="L55" s="200"/>
      <c r="M55" s="200"/>
      <c r="N55" s="200"/>
      <c r="O55" s="200"/>
      <c r="P55" s="200"/>
      <c r="Q55" s="200"/>
      <c r="R55" s="19"/>
      <c r="S55" s="19"/>
    </row>
    <row r="56" spans="2:19" ht="15.75" thickBot="1" x14ac:dyDescent="0.3">
      <c r="B56" s="104" t="s">
        <v>32</v>
      </c>
      <c r="C56" s="168"/>
      <c r="D56" s="103">
        <v>66</v>
      </c>
      <c r="E56" s="168"/>
      <c r="F56" s="103">
        <v>1</v>
      </c>
      <c r="G56" s="103"/>
      <c r="H56" s="102">
        <f t="shared" si="1"/>
        <v>67</v>
      </c>
      <c r="I56" s="19"/>
      <c r="J56" s="19"/>
      <c r="K56" s="216" t="s">
        <v>164</v>
      </c>
      <c r="L56" s="208" t="s">
        <v>233</v>
      </c>
      <c r="M56" s="208"/>
      <c r="N56" s="2"/>
      <c r="O56" s="208">
        <v>2018</v>
      </c>
      <c r="P56" s="208"/>
      <c r="Q56" s="208"/>
      <c r="R56" s="19"/>
      <c r="S56" s="19"/>
    </row>
    <row r="57" spans="2:19" x14ac:dyDescent="0.25">
      <c r="B57" s="104" t="s">
        <v>35</v>
      </c>
      <c r="C57" s="168"/>
      <c r="D57" s="103">
        <v>60</v>
      </c>
      <c r="E57" s="168"/>
      <c r="F57" s="103">
        <v>2</v>
      </c>
      <c r="G57" s="103"/>
      <c r="H57" s="102">
        <f t="shared" si="1"/>
        <v>62</v>
      </c>
      <c r="I57" s="19"/>
      <c r="J57" s="19"/>
      <c r="K57" s="216"/>
      <c r="L57" s="2" t="s">
        <v>29</v>
      </c>
      <c r="M57" s="2" t="s">
        <v>1</v>
      </c>
      <c r="N57" s="2"/>
      <c r="O57" s="2" t="s">
        <v>29</v>
      </c>
      <c r="P57" s="2"/>
      <c r="Q57" s="2" t="s">
        <v>1</v>
      </c>
      <c r="R57" s="19"/>
      <c r="S57" s="19"/>
    </row>
    <row r="58" spans="2:19" x14ac:dyDescent="0.25">
      <c r="B58" s="96" t="s">
        <v>43</v>
      </c>
      <c r="C58" s="19"/>
      <c r="D58" s="173">
        <v>59</v>
      </c>
      <c r="E58" s="19"/>
      <c r="F58" s="173">
        <v>2</v>
      </c>
      <c r="G58" s="173"/>
      <c r="H58" s="13">
        <f t="shared" si="1"/>
        <v>61</v>
      </c>
      <c r="I58" s="19"/>
      <c r="J58" s="19"/>
      <c r="K58" s="96" t="s">
        <v>163</v>
      </c>
      <c r="L58" s="12">
        <v>95</v>
      </c>
      <c r="M58" s="15">
        <f>L58/$L$60</f>
        <v>0.88785046728971961</v>
      </c>
      <c r="N58" s="15"/>
      <c r="O58" s="12">
        <v>252</v>
      </c>
      <c r="P58" s="12"/>
      <c r="Q58" s="15">
        <f>O58/$O$60</f>
        <v>0.82894736842105265</v>
      </c>
      <c r="R58" s="19"/>
      <c r="S58" s="19"/>
    </row>
    <row r="59" spans="2:19" ht="15.75" thickBot="1" x14ac:dyDescent="0.3">
      <c r="B59" s="96" t="s">
        <v>33</v>
      </c>
      <c r="C59" s="19"/>
      <c r="D59" s="12">
        <v>46</v>
      </c>
      <c r="E59" s="19"/>
      <c r="F59" s="12">
        <v>5</v>
      </c>
      <c r="G59" s="12"/>
      <c r="H59" s="13">
        <f t="shared" si="1"/>
        <v>51</v>
      </c>
      <c r="I59" s="19"/>
      <c r="J59" s="19"/>
      <c r="K59" s="96" t="s">
        <v>162</v>
      </c>
      <c r="L59" s="12">
        <v>12</v>
      </c>
      <c r="M59" s="15">
        <f>L59/$L$60</f>
        <v>0.11214953271028037</v>
      </c>
      <c r="N59" s="15"/>
      <c r="O59" s="12">
        <v>52</v>
      </c>
      <c r="P59" s="12"/>
      <c r="Q59" s="15">
        <f>O59/O60</f>
        <v>0.17105263157894737</v>
      </c>
      <c r="R59" s="19"/>
      <c r="S59" s="19"/>
    </row>
    <row r="60" spans="2:19" x14ac:dyDescent="0.25">
      <c r="B60" s="96" t="s">
        <v>39</v>
      </c>
      <c r="C60" s="19"/>
      <c r="D60" s="173">
        <v>51</v>
      </c>
      <c r="E60" s="19"/>
      <c r="F60" s="173">
        <v>0</v>
      </c>
      <c r="G60" s="173"/>
      <c r="H60" s="13">
        <f t="shared" si="1"/>
        <v>51</v>
      </c>
      <c r="I60" s="19"/>
      <c r="J60" s="19"/>
      <c r="K60" s="14" t="s">
        <v>0</v>
      </c>
      <c r="L60" s="14">
        <f>SUM(L58:L59)</f>
        <v>107</v>
      </c>
      <c r="M60" s="16">
        <f>SUM(M58:M59)</f>
        <v>1</v>
      </c>
      <c r="N60" s="16"/>
      <c r="O60" s="14">
        <f>SUM(O58:O59)</f>
        <v>304</v>
      </c>
      <c r="P60" s="14"/>
      <c r="Q60" s="16">
        <f>SUM(Q58:Q59)</f>
        <v>1</v>
      </c>
      <c r="R60" s="19"/>
      <c r="S60" s="19"/>
    </row>
    <row r="61" spans="2:19" x14ac:dyDescent="0.25">
      <c r="B61" s="96" t="s">
        <v>151</v>
      </c>
      <c r="C61" s="19"/>
      <c r="D61" s="173">
        <v>43</v>
      </c>
      <c r="E61" s="19"/>
      <c r="F61" s="173">
        <v>6</v>
      </c>
      <c r="G61" s="173"/>
      <c r="H61" s="13">
        <f t="shared" si="1"/>
        <v>49</v>
      </c>
      <c r="I61" s="19"/>
      <c r="J61" s="19"/>
      <c r="K61" s="165" t="s">
        <v>244</v>
      </c>
      <c r="L61" s="12"/>
      <c r="M61" s="15"/>
      <c r="N61" s="15"/>
      <c r="O61" s="12"/>
      <c r="P61" s="12"/>
      <c r="Q61" s="15"/>
      <c r="R61" s="19"/>
      <c r="S61" s="19"/>
    </row>
    <row r="62" spans="2:19" x14ac:dyDescent="0.25">
      <c r="B62" s="96" t="s">
        <v>44</v>
      </c>
      <c r="C62" s="19"/>
      <c r="D62" s="12">
        <v>43</v>
      </c>
      <c r="E62" s="19"/>
      <c r="F62" s="12">
        <v>2</v>
      </c>
      <c r="G62" s="12"/>
      <c r="H62" s="13">
        <f t="shared" si="1"/>
        <v>45</v>
      </c>
      <c r="I62" s="19"/>
      <c r="J62" s="19"/>
      <c r="P62" s="19"/>
      <c r="Q62" s="19"/>
      <c r="R62" s="19"/>
      <c r="S62" s="19"/>
    </row>
    <row r="63" spans="2:19" x14ac:dyDescent="0.25">
      <c r="B63" s="96" t="s">
        <v>31</v>
      </c>
      <c r="C63" s="19"/>
      <c r="D63" s="12">
        <v>39</v>
      </c>
      <c r="E63" s="19"/>
      <c r="F63" s="12">
        <v>5</v>
      </c>
      <c r="G63" s="12"/>
      <c r="H63" s="13">
        <f t="shared" si="1"/>
        <v>44</v>
      </c>
      <c r="I63" s="19"/>
      <c r="J63" s="19"/>
      <c r="K63" s="19" t="s">
        <v>232</v>
      </c>
      <c r="L63" s="19"/>
      <c r="M63" s="19"/>
      <c r="N63" s="19"/>
      <c r="O63" s="19"/>
      <c r="P63" s="19"/>
      <c r="Q63" s="19"/>
      <c r="R63" s="19"/>
      <c r="S63" s="19"/>
    </row>
    <row r="64" spans="2:19" x14ac:dyDescent="0.25">
      <c r="B64" s="96" t="s">
        <v>40</v>
      </c>
      <c r="C64" s="19"/>
      <c r="D64" s="12">
        <v>37</v>
      </c>
      <c r="E64" s="19"/>
      <c r="F64" s="12">
        <v>4</v>
      </c>
      <c r="G64" s="12"/>
      <c r="H64" s="13">
        <f t="shared" si="1"/>
        <v>41</v>
      </c>
      <c r="I64" s="19"/>
      <c r="J64" s="19"/>
      <c r="K64" s="216" t="s">
        <v>145</v>
      </c>
      <c r="L64" s="216"/>
      <c r="M64" s="207" t="s">
        <v>29</v>
      </c>
      <c r="N64" s="207"/>
      <c r="O64" s="2" t="s">
        <v>1</v>
      </c>
      <c r="P64" s="26"/>
      <c r="Q64" s="26"/>
      <c r="R64" s="26"/>
      <c r="S64" s="19"/>
    </row>
    <row r="65" spans="2:19" x14ac:dyDescent="0.25">
      <c r="B65" s="96" t="s">
        <v>47</v>
      </c>
      <c r="C65" s="19"/>
      <c r="D65" s="12">
        <v>36</v>
      </c>
      <c r="E65" s="19"/>
      <c r="F65" s="12">
        <v>2</v>
      </c>
      <c r="G65" s="12"/>
      <c r="H65" s="13">
        <f t="shared" si="1"/>
        <v>38</v>
      </c>
      <c r="I65" s="19"/>
      <c r="J65" s="19"/>
      <c r="K65" s="96" t="s">
        <v>231</v>
      </c>
      <c r="L65" s="12"/>
      <c r="M65" s="100">
        <v>32</v>
      </c>
      <c r="N65" s="100"/>
      <c r="O65" s="15">
        <f t="shared" ref="O65:O75" si="2">M65/$M$76</f>
        <v>0.29906542056074764</v>
      </c>
      <c r="P65" s="26"/>
      <c r="Q65" s="26"/>
      <c r="R65" s="26"/>
      <c r="S65" s="19"/>
    </row>
    <row r="66" spans="2:19" x14ac:dyDescent="0.25">
      <c r="B66" s="96" t="s">
        <v>51</v>
      </c>
      <c r="C66" s="19"/>
      <c r="D66" s="173">
        <v>36</v>
      </c>
      <c r="E66" s="19"/>
      <c r="F66" s="173">
        <v>1</v>
      </c>
      <c r="G66" s="173"/>
      <c r="H66" s="13">
        <f t="shared" si="1"/>
        <v>37</v>
      </c>
      <c r="I66" s="19"/>
      <c r="J66" s="19"/>
      <c r="K66" s="96" t="s">
        <v>230</v>
      </c>
      <c r="L66" s="12"/>
      <c r="M66" s="100">
        <v>16</v>
      </c>
      <c r="N66" s="100"/>
      <c r="O66" s="15">
        <f t="shared" si="2"/>
        <v>0.14953271028037382</v>
      </c>
      <c r="P66" s="23"/>
      <c r="Q66" s="231"/>
      <c r="R66" s="231"/>
      <c r="S66" s="19"/>
    </row>
    <row r="67" spans="2:19" x14ac:dyDescent="0.25">
      <c r="B67" s="96" t="s">
        <v>48</v>
      </c>
      <c r="C67" s="19"/>
      <c r="D67" s="12">
        <v>35</v>
      </c>
      <c r="E67" s="19"/>
      <c r="F67" s="12">
        <v>1</v>
      </c>
      <c r="G67" s="12"/>
      <c r="H67" s="13">
        <f t="shared" si="1"/>
        <v>36</v>
      </c>
      <c r="I67" s="19"/>
      <c r="J67" s="19"/>
      <c r="K67" s="96" t="s">
        <v>143</v>
      </c>
      <c r="L67" s="12"/>
      <c r="M67" s="100">
        <v>18</v>
      </c>
      <c r="N67" s="100"/>
      <c r="O67" s="15">
        <f t="shared" si="2"/>
        <v>0.16822429906542055</v>
      </c>
      <c r="P67" s="23"/>
      <c r="Q67" s="23"/>
      <c r="R67" s="23"/>
      <c r="S67" s="19"/>
    </row>
    <row r="68" spans="2:19" x14ac:dyDescent="0.25">
      <c r="B68" s="96" t="s">
        <v>50</v>
      </c>
      <c r="C68" s="19"/>
      <c r="D68" s="12">
        <v>24</v>
      </c>
      <c r="E68" s="19"/>
      <c r="F68" s="12">
        <v>1</v>
      </c>
      <c r="G68" s="12"/>
      <c r="H68" s="13">
        <f t="shared" si="1"/>
        <v>25</v>
      </c>
      <c r="I68" s="19"/>
      <c r="J68" s="19"/>
      <c r="K68" s="96" t="s">
        <v>142</v>
      </c>
      <c r="L68" s="12"/>
      <c r="M68" s="100">
        <v>8</v>
      </c>
      <c r="N68" s="100"/>
      <c r="O68" s="15">
        <f t="shared" si="2"/>
        <v>7.476635514018691E-2</v>
      </c>
      <c r="P68" s="15"/>
      <c r="Q68" s="100"/>
      <c r="R68" s="15"/>
      <c r="S68" s="19"/>
    </row>
    <row r="69" spans="2:19" x14ac:dyDescent="0.25">
      <c r="B69" s="96" t="s">
        <v>45</v>
      </c>
      <c r="C69" s="19"/>
      <c r="D69" s="12">
        <v>25</v>
      </c>
      <c r="E69" s="19"/>
      <c r="F69" s="12">
        <v>0</v>
      </c>
      <c r="G69" s="12"/>
      <c r="H69" s="13">
        <f t="shared" si="1"/>
        <v>25</v>
      </c>
      <c r="I69" s="19"/>
      <c r="J69" s="19"/>
      <c r="K69" s="96" t="s">
        <v>229</v>
      </c>
      <c r="L69" s="12"/>
      <c r="M69" s="100">
        <v>4</v>
      </c>
      <c r="N69" s="100"/>
      <c r="O69" s="15">
        <f t="shared" si="2"/>
        <v>3.7383177570093455E-2</v>
      </c>
      <c r="P69" s="15"/>
      <c r="Q69" s="100"/>
      <c r="R69" s="15"/>
      <c r="S69" s="19"/>
    </row>
    <row r="70" spans="2:19" x14ac:dyDescent="0.25">
      <c r="B70" s="96" t="s">
        <v>46</v>
      </c>
      <c r="C70" s="19"/>
      <c r="D70" s="12">
        <v>23</v>
      </c>
      <c r="E70" s="19"/>
      <c r="F70" s="12">
        <v>0</v>
      </c>
      <c r="G70" s="12"/>
      <c r="H70" s="13">
        <f t="shared" si="1"/>
        <v>23</v>
      </c>
      <c r="I70" s="19"/>
      <c r="J70" s="19"/>
      <c r="K70" s="96" t="s">
        <v>228</v>
      </c>
      <c r="L70" s="12"/>
      <c r="M70" s="100">
        <v>9</v>
      </c>
      <c r="N70" s="100"/>
      <c r="O70" s="15">
        <f t="shared" si="2"/>
        <v>8.4112149532710276E-2</v>
      </c>
      <c r="P70" s="15"/>
      <c r="Q70" s="100"/>
      <c r="R70" s="15"/>
      <c r="S70" s="19"/>
    </row>
    <row r="71" spans="2:19" x14ac:dyDescent="0.25">
      <c r="B71" s="96" t="s">
        <v>54</v>
      </c>
      <c r="C71" s="19"/>
      <c r="D71" s="12">
        <v>16</v>
      </c>
      <c r="E71" s="19"/>
      <c r="F71" s="12">
        <v>3</v>
      </c>
      <c r="G71" s="12"/>
      <c r="H71" s="13">
        <f t="shared" si="1"/>
        <v>19</v>
      </c>
      <c r="I71" s="19"/>
      <c r="J71" s="19"/>
      <c r="K71" s="96" t="s">
        <v>227</v>
      </c>
      <c r="L71" s="12"/>
      <c r="M71" s="100">
        <v>1</v>
      </c>
      <c r="N71" s="100"/>
      <c r="O71" s="15">
        <f t="shared" si="2"/>
        <v>9.3457943925233638E-3</v>
      </c>
      <c r="P71" s="15"/>
      <c r="Q71" s="100"/>
      <c r="R71" s="15"/>
      <c r="S71" s="19"/>
    </row>
    <row r="72" spans="2:19" x14ac:dyDescent="0.25">
      <c r="B72" s="96" t="s">
        <v>11</v>
      </c>
      <c r="C72" s="19"/>
      <c r="D72" s="12">
        <v>18</v>
      </c>
      <c r="E72" s="19"/>
      <c r="F72" s="12">
        <v>1</v>
      </c>
      <c r="G72" s="12"/>
      <c r="H72" s="13">
        <f t="shared" si="1"/>
        <v>19</v>
      </c>
      <c r="I72" s="19"/>
      <c r="J72" s="19"/>
      <c r="K72" s="96" t="s">
        <v>226</v>
      </c>
      <c r="L72" s="12"/>
      <c r="M72" s="100">
        <v>5</v>
      </c>
      <c r="N72" s="100"/>
      <c r="O72" s="15">
        <f t="shared" si="2"/>
        <v>4.6728971962616821E-2</v>
      </c>
      <c r="P72" s="15"/>
      <c r="Q72" s="100"/>
      <c r="R72" s="15"/>
      <c r="S72" s="19"/>
    </row>
    <row r="73" spans="2:19" x14ac:dyDescent="0.25">
      <c r="B73" s="96" t="s">
        <v>38</v>
      </c>
      <c r="C73" s="19"/>
      <c r="D73" s="12">
        <v>11</v>
      </c>
      <c r="E73" s="19"/>
      <c r="F73" s="12">
        <v>2</v>
      </c>
      <c r="G73" s="12"/>
      <c r="H73" s="13">
        <f t="shared" si="1"/>
        <v>13</v>
      </c>
      <c r="I73" s="19"/>
      <c r="J73" s="19"/>
      <c r="K73" s="96" t="s">
        <v>225</v>
      </c>
      <c r="L73" s="12"/>
      <c r="M73" s="100">
        <v>7</v>
      </c>
      <c r="N73" s="100"/>
      <c r="O73" s="15">
        <f t="shared" si="2"/>
        <v>6.5420560747663545E-2</v>
      </c>
      <c r="P73" s="15"/>
      <c r="Q73" s="100"/>
      <c r="R73" s="15"/>
      <c r="S73" s="19"/>
    </row>
    <row r="74" spans="2:19" ht="15.75" thickBot="1" x14ac:dyDescent="0.3">
      <c r="B74" s="96" t="s">
        <v>49</v>
      </c>
      <c r="C74" s="19"/>
      <c r="D74" s="12">
        <v>7</v>
      </c>
      <c r="E74" s="19"/>
      <c r="F74" s="12">
        <v>1</v>
      </c>
      <c r="G74" s="12"/>
      <c r="H74" s="13">
        <f t="shared" si="1"/>
        <v>8</v>
      </c>
      <c r="I74" s="167"/>
      <c r="J74" s="19"/>
      <c r="K74" s="96" t="s">
        <v>224</v>
      </c>
      <c r="L74" s="12"/>
      <c r="M74" s="100">
        <v>3</v>
      </c>
      <c r="N74" s="100"/>
      <c r="O74" s="15">
        <f t="shared" si="2"/>
        <v>2.8037383177570093E-2</v>
      </c>
      <c r="S74" s="19"/>
    </row>
    <row r="75" spans="2:19" ht="15.75" thickBot="1" x14ac:dyDescent="0.3">
      <c r="B75" s="14" t="s">
        <v>0</v>
      </c>
      <c r="C75" s="14"/>
      <c r="D75" s="164">
        <f>SUM(D49:D74)</f>
        <v>1612</v>
      </c>
      <c r="E75" s="166">
        <f>SUM(E49:E74)</f>
        <v>0</v>
      </c>
      <c r="F75" s="164">
        <f>SUM(F49:F74)</f>
        <v>107</v>
      </c>
      <c r="G75" s="164"/>
      <c r="H75" s="164">
        <f>SUM(H49:H74)</f>
        <v>1719</v>
      </c>
      <c r="I75" s="19"/>
      <c r="J75" s="19"/>
      <c r="K75" s="96" t="s">
        <v>28</v>
      </c>
      <c r="L75" s="12"/>
      <c r="M75" s="100">
        <v>4</v>
      </c>
      <c r="N75" s="100"/>
      <c r="O75" s="15">
        <f t="shared" si="2"/>
        <v>3.7383177570093455E-2</v>
      </c>
      <c r="S75" s="19"/>
    </row>
    <row r="76" spans="2:19" x14ac:dyDescent="0.25">
      <c r="B76" s="165" t="s">
        <v>244</v>
      </c>
      <c r="C76" s="19"/>
      <c r="D76" s="19"/>
      <c r="E76" s="19"/>
      <c r="F76" s="12"/>
      <c r="G76" s="12"/>
      <c r="H76" s="12"/>
      <c r="I76" s="26"/>
      <c r="J76" s="37"/>
      <c r="K76" s="14" t="s">
        <v>0</v>
      </c>
      <c r="L76" s="14"/>
      <c r="M76" s="164">
        <f>SUM(M65:M75)</f>
        <v>107</v>
      </c>
      <c r="N76" s="164"/>
      <c r="O76" s="16">
        <f>SUM(O65:O75)</f>
        <v>1</v>
      </c>
      <c r="S76" s="19"/>
    </row>
    <row r="77" spans="2:19" ht="13.5" customHeight="1" x14ac:dyDescent="0.25">
      <c r="G77" s="32"/>
      <c r="H77" s="163"/>
      <c r="I77" s="32"/>
      <c r="J77" s="15"/>
      <c r="S77" s="19"/>
    </row>
    <row r="78" spans="2:19" ht="6" customHeight="1" x14ac:dyDescent="0.25">
      <c r="B78" s="19"/>
      <c r="C78" s="19"/>
      <c r="D78" s="19"/>
      <c r="E78" s="19"/>
      <c r="F78" s="12"/>
      <c r="G78" s="12"/>
      <c r="H78" s="1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2:19" x14ac:dyDescent="0.25">
      <c r="B79" s="129" t="s">
        <v>223</v>
      </c>
      <c r="C79" s="129"/>
      <c r="D79" s="129"/>
      <c r="E79" s="129"/>
      <c r="F79" s="130"/>
      <c r="G79" s="130"/>
      <c r="H79" s="130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</row>
    <row r="80" spans="2:19" ht="21" customHeight="1" x14ac:dyDescent="0.25">
      <c r="B80" s="200" t="s">
        <v>222</v>
      </c>
      <c r="C80" s="200"/>
      <c r="D80" s="200"/>
      <c r="E80" s="37"/>
      <c r="F80" s="95"/>
      <c r="G80" s="95"/>
      <c r="H80" s="95"/>
      <c r="I80" s="26"/>
      <c r="J80" s="26"/>
      <c r="K80" s="19"/>
      <c r="L80" s="19"/>
      <c r="M80" s="200" t="s">
        <v>221</v>
      </c>
      <c r="N80" s="200"/>
      <c r="O80" s="200"/>
      <c r="P80" s="200"/>
      <c r="Q80" s="200"/>
      <c r="R80" s="200"/>
      <c r="S80" s="19"/>
    </row>
    <row r="81" spans="2:19" ht="15" customHeight="1" x14ac:dyDescent="0.25">
      <c r="B81" s="200"/>
      <c r="C81" s="200"/>
      <c r="D81" s="200"/>
      <c r="E81" s="37"/>
      <c r="F81" s="95"/>
      <c r="G81" s="95"/>
      <c r="H81" s="95"/>
      <c r="I81" s="26"/>
      <c r="J81" s="26"/>
      <c r="K81" s="19"/>
      <c r="L81" s="19"/>
      <c r="M81" s="200"/>
      <c r="N81" s="200"/>
      <c r="O81" s="200"/>
      <c r="P81" s="200"/>
      <c r="Q81" s="200"/>
      <c r="R81" s="200"/>
      <c r="S81" s="19"/>
    </row>
    <row r="82" spans="2:19" ht="15" customHeight="1" x14ac:dyDescent="0.25">
      <c r="B82" s="128" t="s">
        <v>7</v>
      </c>
      <c r="C82" s="2" t="s">
        <v>29</v>
      </c>
      <c r="D82" s="2" t="s">
        <v>1</v>
      </c>
      <c r="E82" s="23"/>
      <c r="F82" s="12"/>
      <c r="G82" s="12"/>
      <c r="H82" s="36" t="s">
        <v>133</v>
      </c>
      <c r="I82" s="19"/>
      <c r="J82" s="19"/>
      <c r="K82" s="19"/>
      <c r="L82" s="19"/>
      <c r="M82" s="128" t="s">
        <v>132</v>
      </c>
      <c r="N82" s="162"/>
      <c r="O82" s="216" t="s">
        <v>29</v>
      </c>
      <c r="P82" s="216"/>
      <c r="Q82" s="216" t="s">
        <v>1</v>
      </c>
      <c r="R82" s="216"/>
      <c r="S82" s="19"/>
    </row>
    <row r="83" spans="2:19" x14ac:dyDescent="0.25">
      <c r="B83" s="36" t="s">
        <v>8</v>
      </c>
      <c r="C83" s="12">
        <v>0</v>
      </c>
      <c r="D83" s="161">
        <f t="shared" ref="D83:D89" si="3">C83/$C$90</f>
        <v>0</v>
      </c>
      <c r="E83" s="15"/>
      <c r="F83" s="12"/>
      <c r="G83" s="12"/>
      <c r="H83" s="159">
        <f>SUM(D83:D86)</f>
        <v>0</v>
      </c>
      <c r="I83" s="19"/>
      <c r="J83" s="19"/>
      <c r="K83" s="19"/>
      <c r="L83" s="19"/>
      <c r="M83" s="96" t="s">
        <v>23</v>
      </c>
      <c r="N83" s="19"/>
      <c r="O83" s="209">
        <v>1</v>
      </c>
      <c r="P83" s="209"/>
      <c r="Q83" s="210">
        <f>O83/$O$85</f>
        <v>9.3457943925233638E-3</v>
      </c>
      <c r="R83" s="210"/>
      <c r="S83" s="19"/>
    </row>
    <row r="84" spans="2:19" ht="15.75" thickBot="1" x14ac:dyDescent="0.3">
      <c r="B84" s="36" t="s">
        <v>9</v>
      </c>
      <c r="C84" s="12">
        <v>0</v>
      </c>
      <c r="D84" s="161">
        <f t="shared" si="3"/>
        <v>0</v>
      </c>
      <c r="E84" s="15"/>
      <c r="F84" s="12"/>
      <c r="G84" s="12"/>
      <c r="H84" s="36"/>
      <c r="I84" s="19"/>
      <c r="J84" s="19"/>
      <c r="K84" s="19"/>
      <c r="L84" s="19"/>
      <c r="M84" s="96" t="s">
        <v>24</v>
      </c>
      <c r="N84" s="19"/>
      <c r="O84" s="209">
        <v>106</v>
      </c>
      <c r="P84" s="209"/>
      <c r="Q84" s="210">
        <f>O84/$O$85</f>
        <v>0.99065420560747663</v>
      </c>
      <c r="R84" s="210"/>
      <c r="S84" s="19"/>
    </row>
    <row r="85" spans="2:19" x14ac:dyDescent="0.25">
      <c r="B85" s="36" t="s">
        <v>220</v>
      </c>
      <c r="C85" s="12">
        <v>0</v>
      </c>
      <c r="D85" s="161">
        <f t="shared" si="3"/>
        <v>0</v>
      </c>
      <c r="E85" s="15"/>
      <c r="F85" s="12"/>
      <c r="G85" s="12"/>
      <c r="H85" s="36" t="s">
        <v>128</v>
      </c>
      <c r="I85" s="19"/>
      <c r="J85" s="19"/>
      <c r="K85" s="19"/>
      <c r="L85" s="19"/>
      <c r="M85" s="14" t="s">
        <v>0</v>
      </c>
      <c r="N85" s="158"/>
      <c r="O85" s="232">
        <f>SUM(O83:P84)</f>
        <v>107</v>
      </c>
      <c r="P85" s="232"/>
      <c r="Q85" s="230">
        <f>SUM(Q83:R84)</f>
        <v>1</v>
      </c>
      <c r="R85" s="230"/>
      <c r="S85" s="19"/>
    </row>
    <row r="86" spans="2:19" x14ac:dyDescent="0.25">
      <c r="B86" s="36" t="s">
        <v>81</v>
      </c>
      <c r="C86" s="12">
        <v>0</v>
      </c>
      <c r="D86" s="161">
        <f t="shared" si="3"/>
        <v>0</v>
      </c>
      <c r="E86" s="15"/>
      <c r="F86" s="12"/>
      <c r="G86" s="12"/>
      <c r="H86" s="159">
        <f>SUM(D87:D88)</f>
        <v>0.99065420560747652</v>
      </c>
      <c r="I86" s="19"/>
      <c r="J86" s="19"/>
      <c r="K86" s="19"/>
      <c r="L86" s="19"/>
      <c r="S86" s="19"/>
    </row>
    <row r="87" spans="2:19" x14ac:dyDescent="0.25">
      <c r="B87" s="36" t="s">
        <v>80</v>
      </c>
      <c r="C87" s="12">
        <v>48</v>
      </c>
      <c r="D87" s="161">
        <f t="shared" si="3"/>
        <v>0.44859813084112149</v>
      </c>
      <c r="E87" s="15"/>
      <c r="F87" s="12"/>
      <c r="G87" s="12"/>
      <c r="H87" s="36"/>
      <c r="I87" s="19"/>
      <c r="J87" s="19"/>
      <c r="K87" s="19"/>
      <c r="L87" s="19"/>
      <c r="M87" s="19" t="s">
        <v>219</v>
      </c>
      <c r="N87" s="26"/>
      <c r="O87" s="26"/>
      <c r="P87" s="19"/>
      <c r="Q87" s="19"/>
      <c r="R87" s="19"/>
      <c r="S87" s="19"/>
    </row>
    <row r="88" spans="2:19" x14ac:dyDescent="0.25">
      <c r="B88" s="36" t="s">
        <v>79</v>
      </c>
      <c r="C88" s="12">
        <v>58</v>
      </c>
      <c r="D88" s="161">
        <f t="shared" si="3"/>
        <v>0.54205607476635509</v>
      </c>
      <c r="E88" s="15"/>
      <c r="F88" s="12"/>
      <c r="G88" s="12"/>
      <c r="H88" s="36"/>
      <c r="I88" s="19"/>
      <c r="J88" s="19"/>
      <c r="K88" s="19"/>
      <c r="L88" s="19"/>
      <c r="M88" s="128" t="s">
        <v>122</v>
      </c>
      <c r="N88" s="162"/>
      <c r="O88" s="216" t="s">
        <v>29</v>
      </c>
      <c r="P88" s="216"/>
      <c r="Q88" s="216" t="s">
        <v>1</v>
      </c>
      <c r="R88" s="216"/>
      <c r="S88" s="19"/>
    </row>
    <row r="89" spans="2:19" ht="15.75" thickBot="1" x14ac:dyDescent="0.3">
      <c r="B89" s="36" t="s">
        <v>77</v>
      </c>
      <c r="C89" s="12">
        <v>1</v>
      </c>
      <c r="D89" s="161">
        <f t="shared" si="3"/>
        <v>9.3457943925233638E-3</v>
      </c>
      <c r="E89" s="15"/>
      <c r="F89" s="12"/>
      <c r="G89" s="12"/>
      <c r="H89" s="36" t="s">
        <v>123</v>
      </c>
      <c r="I89" s="19"/>
      <c r="J89" s="19"/>
      <c r="K89" s="19"/>
      <c r="L89" s="19"/>
      <c r="M89" s="96" t="s">
        <v>92</v>
      </c>
      <c r="N89" s="19"/>
      <c r="O89" s="209">
        <v>16</v>
      </c>
      <c r="P89" s="209"/>
      <c r="Q89" s="210">
        <f>O89/$O$92</f>
        <v>0.14953271028037382</v>
      </c>
      <c r="R89" s="210"/>
      <c r="S89" s="19"/>
    </row>
    <row r="90" spans="2:19" x14ac:dyDescent="0.25">
      <c r="B90" s="14" t="s">
        <v>0</v>
      </c>
      <c r="C90" s="14">
        <f>SUM(C83:C89)</f>
        <v>107</v>
      </c>
      <c r="D90" s="160">
        <f>SUM(D83:D89)</f>
        <v>0.99999999999999989</v>
      </c>
      <c r="E90" s="32"/>
      <c r="F90" s="12"/>
      <c r="G90" s="12"/>
      <c r="H90" s="159">
        <f>SUM(D89)</f>
        <v>9.3457943925233638E-3</v>
      </c>
      <c r="I90" s="19"/>
      <c r="J90" s="19"/>
      <c r="K90" s="19"/>
      <c r="L90" s="19"/>
      <c r="M90" s="96" t="s">
        <v>121</v>
      </c>
      <c r="N90" s="19"/>
      <c r="O90" s="209">
        <v>78</v>
      </c>
      <c r="P90" s="209"/>
      <c r="Q90" s="210">
        <f>O90/$O$92</f>
        <v>0.7289719626168224</v>
      </c>
      <c r="R90" s="210"/>
      <c r="S90" s="19"/>
    </row>
    <row r="91" spans="2:19" ht="15.75" thickBot="1" x14ac:dyDescent="0.3">
      <c r="B91" s="19"/>
      <c r="C91" s="19"/>
      <c r="D91" s="19"/>
      <c r="E91" s="19"/>
      <c r="F91" s="12"/>
      <c r="G91" s="12"/>
      <c r="H91" s="12"/>
      <c r="I91" s="19"/>
      <c r="J91" s="19"/>
      <c r="K91" s="19"/>
      <c r="L91" s="19"/>
      <c r="M91" s="96" t="s">
        <v>120</v>
      </c>
      <c r="N91" s="19"/>
      <c r="O91" s="234">
        <v>13</v>
      </c>
      <c r="P91" s="234"/>
      <c r="Q91" s="233">
        <f>O91/$O$92</f>
        <v>0.12149532710280374</v>
      </c>
      <c r="R91" s="233"/>
      <c r="S91" s="19"/>
    </row>
    <row r="92" spans="2:19" ht="18.75" customHeight="1" x14ac:dyDescent="0.25">
      <c r="B92" s="200" t="s">
        <v>218</v>
      </c>
      <c r="C92" s="200"/>
      <c r="D92" s="200"/>
      <c r="E92" s="200"/>
      <c r="F92" s="200"/>
      <c r="G92" s="200"/>
      <c r="H92" s="200"/>
      <c r="I92" s="19"/>
      <c r="J92" s="19"/>
      <c r="K92" s="19"/>
      <c r="L92" s="19"/>
      <c r="M92" s="14" t="s">
        <v>0</v>
      </c>
      <c r="N92" s="158"/>
      <c r="O92" s="232">
        <f>SUM(O89:P91)</f>
        <v>107</v>
      </c>
      <c r="P92" s="232"/>
      <c r="Q92" s="230">
        <f>SUM(Q89:R91)</f>
        <v>1</v>
      </c>
      <c r="R92" s="230"/>
      <c r="S92" s="19"/>
    </row>
    <row r="93" spans="2:19" x14ac:dyDescent="0.25">
      <c r="B93" s="207" t="s">
        <v>118</v>
      </c>
      <c r="C93" s="207"/>
      <c r="D93" s="207"/>
      <c r="E93" s="2"/>
      <c r="F93" s="2" t="s">
        <v>29</v>
      </c>
      <c r="G93" s="207" t="s">
        <v>1</v>
      </c>
      <c r="H93" s="207"/>
      <c r="I93" s="231"/>
      <c r="J93" s="231"/>
      <c r="K93" s="231"/>
      <c r="L93" s="19"/>
      <c r="M93" s="157"/>
      <c r="N93" s="19"/>
      <c r="O93" s="19"/>
      <c r="P93" s="19"/>
      <c r="Q93" s="19"/>
      <c r="R93" s="19"/>
      <c r="S93" s="19"/>
    </row>
    <row r="94" spans="2:19" ht="15" customHeight="1" x14ac:dyDescent="0.25">
      <c r="B94" s="79" t="s">
        <v>217</v>
      </c>
      <c r="C94" s="88"/>
      <c r="D94" s="88"/>
      <c r="E94" s="88"/>
      <c r="F94" s="78">
        <v>13</v>
      </c>
      <c r="G94" s="156"/>
      <c r="H94" s="155">
        <f t="shared" ref="H94:H131" si="4">F94/$F$132</f>
        <v>0.12149532710280374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2:19" ht="15" customHeight="1" x14ac:dyDescent="0.25">
      <c r="B95" s="79" t="s">
        <v>3</v>
      </c>
      <c r="C95" s="88"/>
      <c r="D95" s="88"/>
      <c r="E95" s="88"/>
      <c r="F95" s="78">
        <v>42</v>
      </c>
      <c r="G95" s="156"/>
      <c r="H95" s="155">
        <f t="shared" si="4"/>
        <v>0.3925233644859813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ht="15" customHeight="1" x14ac:dyDescent="0.25">
      <c r="B96" s="79" t="s">
        <v>216</v>
      </c>
      <c r="C96" s="88"/>
      <c r="D96" s="88"/>
      <c r="E96" s="88"/>
      <c r="F96" s="78">
        <v>2</v>
      </c>
      <c r="G96" s="156"/>
      <c r="H96" s="155">
        <f t="shared" si="4"/>
        <v>1.8691588785046728E-2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ht="15" customHeight="1" x14ac:dyDescent="0.25">
      <c r="B97" s="79" t="s">
        <v>215</v>
      </c>
      <c r="C97" s="88"/>
      <c r="D97" s="88"/>
      <c r="E97" s="88"/>
      <c r="F97" s="78">
        <v>0</v>
      </c>
      <c r="G97" s="156"/>
      <c r="H97" s="155">
        <f t="shared" si="4"/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5" customHeight="1" x14ac:dyDescent="0.25">
      <c r="B98" s="82" t="s">
        <v>214</v>
      </c>
      <c r="C98" s="93"/>
      <c r="D98" s="93"/>
      <c r="E98" s="93"/>
      <c r="F98" s="81">
        <v>3</v>
      </c>
      <c r="G98" s="152"/>
      <c r="H98" s="151">
        <f t="shared" si="4"/>
        <v>2.8037383177570093E-2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5" customHeight="1" x14ac:dyDescent="0.25">
      <c r="B99" s="82" t="s">
        <v>4</v>
      </c>
      <c r="C99" s="93"/>
      <c r="D99" s="93"/>
      <c r="E99" s="93"/>
      <c r="F99" s="81">
        <v>33</v>
      </c>
      <c r="G99" s="152"/>
      <c r="H99" s="151">
        <f t="shared" si="4"/>
        <v>0.30841121495327101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ht="15" customHeight="1" x14ac:dyDescent="0.25">
      <c r="B100" s="82" t="s">
        <v>113</v>
      </c>
      <c r="C100" s="93"/>
      <c r="D100" s="93"/>
      <c r="E100" s="93"/>
      <c r="F100" s="81">
        <v>2</v>
      </c>
      <c r="G100" s="152"/>
      <c r="H100" s="151">
        <f t="shared" si="4"/>
        <v>1.8691588785046728E-2</v>
      </c>
      <c r="I100" s="19"/>
      <c r="J100" s="19"/>
      <c r="L100" s="19"/>
      <c r="M100" s="19"/>
      <c r="N100" s="19"/>
      <c r="O100" s="19"/>
      <c r="P100" s="19"/>
      <c r="Q100" s="19"/>
      <c r="R100" s="19"/>
      <c r="S100" s="19"/>
    </row>
    <row r="101" spans="2:19" ht="15" customHeight="1" x14ac:dyDescent="0.25">
      <c r="B101" s="154" t="s">
        <v>213</v>
      </c>
      <c r="C101" s="153"/>
      <c r="D101" s="153"/>
      <c r="E101" s="153"/>
      <c r="F101" s="81">
        <v>1</v>
      </c>
      <c r="G101" s="152"/>
      <c r="H101" s="151">
        <f t="shared" si="4"/>
        <v>9.3457943925233638E-3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ht="15" customHeight="1" x14ac:dyDescent="0.25">
      <c r="B102" s="82" t="s">
        <v>212</v>
      </c>
      <c r="C102" s="93"/>
      <c r="D102" s="93"/>
      <c r="E102" s="93"/>
      <c r="F102" s="81">
        <v>0</v>
      </c>
      <c r="G102" s="152"/>
      <c r="H102" s="151">
        <f t="shared" si="4"/>
        <v>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ht="15" customHeight="1" x14ac:dyDescent="0.25">
      <c r="B103" s="146" t="s">
        <v>111</v>
      </c>
      <c r="C103" s="145"/>
      <c r="D103" s="145"/>
      <c r="E103" s="145"/>
      <c r="F103" s="144">
        <v>0</v>
      </c>
      <c r="G103" s="143"/>
      <c r="H103" s="142">
        <f t="shared" si="4"/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ht="15" customHeight="1" x14ac:dyDescent="0.25">
      <c r="B104" s="146" t="s">
        <v>110</v>
      </c>
      <c r="C104" s="145"/>
      <c r="D104" s="145"/>
      <c r="E104" s="145"/>
      <c r="F104" s="144">
        <v>0</v>
      </c>
      <c r="G104" s="143"/>
      <c r="H104" s="142">
        <f t="shared" si="4"/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5" customHeight="1" x14ac:dyDescent="0.25">
      <c r="B105" s="146" t="s">
        <v>107</v>
      </c>
      <c r="C105" s="145"/>
      <c r="D105" s="145"/>
      <c r="E105" s="145"/>
      <c r="F105" s="144">
        <v>0</v>
      </c>
      <c r="G105" s="143"/>
      <c r="H105" s="142">
        <f t="shared" si="4"/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2:19" ht="15" customHeight="1" x14ac:dyDescent="0.25">
      <c r="B106" s="146" t="s">
        <v>108</v>
      </c>
      <c r="C106" s="145"/>
      <c r="D106" s="145"/>
      <c r="E106" s="145"/>
      <c r="F106" s="144">
        <v>0</v>
      </c>
      <c r="G106" s="143"/>
      <c r="H106" s="142">
        <f t="shared" si="4"/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ht="15" customHeight="1" x14ac:dyDescent="0.25">
      <c r="B107" s="146" t="s">
        <v>106</v>
      </c>
      <c r="C107" s="145"/>
      <c r="D107" s="145"/>
      <c r="E107" s="145"/>
      <c r="F107" s="144">
        <v>0</v>
      </c>
      <c r="G107" s="143"/>
      <c r="H107" s="142">
        <f t="shared" si="4"/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ht="15" customHeight="1" x14ac:dyDescent="0.25">
      <c r="B108" s="146" t="s">
        <v>109</v>
      </c>
      <c r="C108" s="145"/>
      <c r="D108" s="145"/>
      <c r="E108" s="145"/>
      <c r="F108" s="144">
        <v>3</v>
      </c>
      <c r="G108" s="143"/>
      <c r="H108" s="142">
        <f t="shared" si="4"/>
        <v>2.8037383177570093E-2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ht="15" customHeight="1" x14ac:dyDescent="0.25">
      <c r="B109" s="146" t="s">
        <v>211</v>
      </c>
      <c r="C109" s="145"/>
      <c r="D109" s="145"/>
      <c r="E109" s="145"/>
      <c r="F109" s="144">
        <v>0</v>
      </c>
      <c r="G109" s="143"/>
      <c r="H109" s="142">
        <f t="shared" si="4"/>
        <v>0</v>
      </c>
      <c r="I109" s="19"/>
      <c r="J109" s="19"/>
      <c r="O109" s="19"/>
      <c r="P109" s="19"/>
      <c r="Q109" s="19"/>
      <c r="R109" s="19"/>
      <c r="S109" s="19"/>
    </row>
    <row r="110" spans="2:19" ht="15" customHeight="1" x14ac:dyDescent="0.25">
      <c r="B110" s="146" t="s">
        <v>210</v>
      </c>
      <c r="C110" s="145"/>
      <c r="D110" s="145"/>
      <c r="E110" s="145"/>
      <c r="F110" s="144">
        <v>0</v>
      </c>
      <c r="G110" s="143"/>
      <c r="H110" s="142">
        <f t="shared" si="4"/>
        <v>0</v>
      </c>
      <c r="I110" s="19"/>
      <c r="J110" s="19"/>
      <c r="K110" s="200" t="s">
        <v>209</v>
      </c>
      <c r="L110" s="200"/>
      <c r="M110" s="200"/>
      <c r="N110" s="200"/>
      <c r="O110" s="19"/>
      <c r="P110" s="19"/>
      <c r="Q110" s="19"/>
      <c r="R110" s="19"/>
      <c r="S110" s="19"/>
    </row>
    <row r="111" spans="2:19" ht="15" customHeight="1" x14ac:dyDescent="0.25">
      <c r="B111" s="146" t="s">
        <v>208</v>
      </c>
      <c r="C111" s="145"/>
      <c r="D111" s="145"/>
      <c r="E111" s="145"/>
      <c r="F111" s="144">
        <v>0</v>
      </c>
      <c r="G111" s="143"/>
      <c r="H111" s="142">
        <f t="shared" si="4"/>
        <v>0</v>
      </c>
      <c r="I111" s="19"/>
      <c r="J111" s="19"/>
      <c r="K111" s="200"/>
      <c r="L111" s="200"/>
      <c r="M111" s="200"/>
      <c r="N111" s="200"/>
      <c r="O111" s="19"/>
      <c r="P111" s="19"/>
      <c r="Q111" s="19"/>
      <c r="R111" s="19"/>
      <c r="S111" s="19"/>
    </row>
    <row r="112" spans="2:19" ht="15" customHeight="1" x14ac:dyDescent="0.25">
      <c r="B112" s="146" t="s">
        <v>207</v>
      </c>
      <c r="C112" s="145"/>
      <c r="D112" s="145"/>
      <c r="E112" s="145"/>
      <c r="F112" s="144">
        <v>0</v>
      </c>
      <c r="G112" s="143"/>
      <c r="H112" s="142">
        <f t="shared" si="4"/>
        <v>0</v>
      </c>
      <c r="I112" s="19"/>
      <c r="J112" s="19"/>
      <c r="K112" s="2" t="s">
        <v>57</v>
      </c>
      <c r="L112" s="2" t="s">
        <v>29</v>
      </c>
      <c r="M112" s="2" t="s">
        <v>1</v>
      </c>
      <c r="N112" s="19"/>
      <c r="O112" s="19"/>
      <c r="P112" s="19"/>
      <c r="Q112" s="19"/>
      <c r="R112" s="19"/>
      <c r="S112" s="19"/>
    </row>
    <row r="113" spans="2:19" ht="15" customHeight="1" x14ac:dyDescent="0.25">
      <c r="B113" s="146" t="s">
        <v>206</v>
      </c>
      <c r="C113" s="145"/>
      <c r="D113" s="145"/>
      <c r="E113" s="145"/>
      <c r="F113" s="144">
        <v>0</v>
      </c>
      <c r="G113" s="143"/>
      <c r="H113" s="142">
        <f t="shared" si="4"/>
        <v>0</v>
      </c>
      <c r="I113" s="19"/>
      <c r="J113" s="19"/>
      <c r="K113" s="79" t="s">
        <v>60</v>
      </c>
      <c r="L113" s="78">
        <f>SUM(F94:F97)</f>
        <v>57</v>
      </c>
      <c r="M113" s="77">
        <f>L113/$L$118</f>
        <v>0.53271028037383172</v>
      </c>
      <c r="N113" s="19"/>
      <c r="O113" s="19"/>
      <c r="P113" s="19"/>
      <c r="Q113" s="19"/>
      <c r="R113" s="19"/>
      <c r="S113" s="19"/>
    </row>
    <row r="114" spans="2:19" ht="15" customHeight="1" x14ac:dyDescent="0.25">
      <c r="B114" s="146" t="s">
        <v>205</v>
      </c>
      <c r="C114" s="145"/>
      <c r="D114" s="145"/>
      <c r="E114" s="145"/>
      <c r="F114" s="144">
        <v>0</v>
      </c>
      <c r="G114" s="143"/>
      <c r="H114" s="142">
        <f t="shared" si="4"/>
        <v>0</v>
      </c>
      <c r="I114" s="19"/>
      <c r="J114" s="19"/>
      <c r="K114" s="82" t="s">
        <v>100</v>
      </c>
      <c r="L114" s="81">
        <f>SUM(F98:F102)</f>
        <v>39</v>
      </c>
      <c r="M114" s="80">
        <f>L114/$L$118</f>
        <v>0.3644859813084112</v>
      </c>
      <c r="N114" s="19"/>
      <c r="O114" s="19"/>
      <c r="P114" s="19"/>
      <c r="Q114" s="19"/>
      <c r="R114" s="19"/>
      <c r="S114" s="19"/>
    </row>
    <row r="115" spans="2:19" ht="15" customHeight="1" x14ac:dyDescent="0.25">
      <c r="B115" s="146" t="s">
        <v>204</v>
      </c>
      <c r="C115" s="145"/>
      <c r="D115" s="145"/>
      <c r="E115" s="145"/>
      <c r="F115" s="144">
        <v>0</v>
      </c>
      <c r="G115" s="143"/>
      <c r="H115" s="142">
        <f t="shared" si="4"/>
        <v>0</v>
      </c>
      <c r="I115" s="19"/>
      <c r="J115" s="19"/>
      <c r="K115" s="146" t="s">
        <v>59</v>
      </c>
      <c r="L115" s="144">
        <f>SUM(F103:F121)</f>
        <v>4</v>
      </c>
      <c r="M115" s="150">
        <f>L115/$L$118</f>
        <v>3.7383177570093455E-2</v>
      </c>
      <c r="N115" s="19"/>
      <c r="O115" s="19"/>
      <c r="P115" s="19"/>
      <c r="Q115" s="19"/>
      <c r="R115" s="19"/>
      <c r="S115" s="19"/>
    </row>
    <row r="116" spans="2:19" ht="15" customHeight="1" x14ac:dyDescent="0.25">
      <c r="B116" s="146" t="s">
        <v>203</v>
      </c>
      <c r="C116" s="145"/>
      <c r="D116" s="145"/>
      <c r="E116" s="145"/>
      <c r="F116" s="144">
        <v>1</v>
      </c>
      <c r="G116" s="143"/>
      <c r="H116" s="142">
        <f t="shared" si="4"/>
        <v>9.3457943925233638E-3</v>
      </c>
      <c r="I116" s="19"/>
      <c r="J116" s="19"/>
      <c r="K116" s="60" t="s">
        <v>58</v>
      </c>
      <c r="L116" s="58">
        <f>SUM(F122:F130)</f>
        <v>3</v>
      </c>
      <c r="M116" s="149">
        <f>L116/$L$118</f>
        <v>2.8037383177570093E-2</v>
      </c>
      <c r="N116" s="19"/>
      <c r="O116" s="19"/>
      <c r="P116" s="19"/>
      <c r="Q116" s="19"/>
      <c r="R116" s="19"/>
      <c r="S116" s="19"/>
    </row>
    <row r="117" spans="2:19" ht="15" customHeight="1" thickBot="1" x14ac:dyDescent="0.3">
      <c r="B117" s="146" t="s">
        <v>202</v>
      </c>
      <c r="C117" s="145"/>
      <c r="D117" s="145"/>
      <c r="E117" s="145"/>
      <c r="F117" s="144">
        <v>0</v>
      </c>
      <c r="G117" s="143"/>
      <c r="H117" s="142">
        <f t="shared" si="4"/>
        <v>0</v>
      </c>
      <c r="I117" s="19"/>
      <c r="J117" s="19"/>
      <c r="K117" s="137" t="s">
        <v>61</v>
      </c>
      <c r="L117" s="134">
        <f>F131</f>
        <v>4</v>
      </c>
      <c r="M117" s="148">
        <f>L117/$L$118</f>
        <v>3.7383177570093455E-2</v>
      </c>
      <c r="N117" s="19"/>
      <c r="O117" s="19"/>
      <c r="P117" s="19"/>
      <c r="Q117" s="19"/>
      <c r="R117" s="19"/>
      <c r="S117" s="19"/>
    </row>
    <row r="118" spans="2:19" ht="15" customHeight="1" x14ac:dyDescent="0.25">
      <c r="B118" s="146" t="s">
        <v>201</v>
      </c>
      <c r="C118" s="145"/>
      <c r="D118" s="145"/>
      <c r="E118" s="145"/>
      <c r="F118" s="144">
        <v>0</v>
      </c>
      <c r="G118" s="143"/>
      <c r="H118" s="142">
        <f t="shared" si="4"/>
        <v>0</v>
      </c>
      <c r="I118" s="19"/>
      <c r="J118" s="19"/>
      <c r="K118" s="14" t="s">
        <v>0</v>
      </c>
      <c r="L118" s="14">
        <f>SUM(L113:L117)</f>
        <v>107</v>
      </c>
      <c r="M118" s="147">
        <f>SUM(M113:M117)</f>
        <v>0.99999999999999989</v>
      </c>
      <c r="N118" s="19"/>
      <c r="O118" s="26"/>
      <c r="P118" s="26"/>
      <c r="Q118" s="19"/>
      <c r="R118" s="19"/>
      <c r="S118" s="19"/>
    </row>
    <row r="119" spans="2:19" ht="15" customHeight="1" x14ac:dyDescent="0.25">
      <c r="B119" s="146" t="s">
        <v>103</v>
      </c>
      <c r="C119" s="145"/>
      <c r="D119" s="145"/>
      <c r="E119" s="145"/>
      <c r="F119" s="144">
        <v>0</v>
      </c>
      <c r="G119" s="143"/>
      <c r="H119" s="142">
        <f t="shared" si="4"/>
        <v>0</v>
      </c>
      <c r="I119" s="19"/>
      <c r="J119" s="19"/>
      <c r="O119" s="26"/>
      <c r="P119" s="26"/>
      <c r="Q119" s="19"/>
      <c r="R119" s="19"/>
      <c r="S119" s="19"/>
    </row>
    <row r="120" spans="2:19" ht="15" customHeight="1" x14ac:dyDescent="0.25">
      <c r="B120" s="146" t="s">
        <v>102</v>
      </c>
      <c r="C120" s="145"/>
      <c r="D120" s="145"/>
      <c r="E120" s="145"/>
      <c r="F120" s="144">
        <v>0</v>
      </c>
      <c r="G120" s="143"/>
      <c r="H120" s="142">
        <f t="shared" si="4"/>
        <v>0</v>
      </c>
      <c r="I120" s="19"/>
      <c r="J120" s="19"/>
      <c r="N120" s="29"/>
      <c r="O120" s="12"/>
      <c r="P120" s="15"/>
      <c r="Q120" s="19"/>
      <c r="R120" s="19"/>
      <c r="S120" s="19"/>
    </row>
    <row r="121" spans="2:19" ht="15" customHeight="1" x14ac:dyDescent="0.25">
      <c r="B121" s="146" t="s">
        <v>105</v>
      </c>
      <c r="C121" s="145"/>
      <c r="D121" s="145"/>
      <c r="E121" s="145"/>
      <c r="F121" s="144">
        <v>0</v>
      </c>
      <c r="G121" s="143"/>
      <c r="H121" s="142">
        <f t="shared" si="4"/>
        <v>0</v>
      </c>
      <c r="I121" s="19"/>
      <c r="J121" s="19"/>
      <c r="N121" s="29"/>
      <c r="O121" s="12"/>
      <c r="P121" s="15"/>
      <c r="Q121" s="19"/>
      <c r="R121" s="19"/>
      <c r="S121" s="19"/>
    </row>
    <row r="122" spans="2:19" ht="15" customHeight="1" x14ac:dyDescent="0.25">
      <c r="B122" s="60" t="s">
        <v>200</v>
      </c>
      <c r="C122" s="59"/>
      <c r="D122" s="59"/>
      <c r="E122" s="59"/>
      <c r="F122" s="58">
        <v>1</v>
      </c>
      <c r="G122" s="140"/>
      <c r="H122" s="139">
        <f t="shared" si="4"/>
        <v>9.3457943925233638E-3</v>
      </c>
      <c r="I122" s="19"/>
      <c r="J122" s="19"/>
      <c r="N122" s="29"/>
      <c r="O122" s="12"/>
      <c r="P122" s="15"/>
      <c r="Q122" s="19"/>
      <c r="R122" s="19"/>
      <c r="S122" s="19"/>
    </row>
    <row r="123" spans="2:19" ht="15" customHeight="1" x14ac:dyDescent="0.25">
      <c r="B123" s="60" t="s">
        <v>199</v>
      </c>
      <c r="C123" s="59"/>
      <c r="D123" s="59"/>
      <c r="E123" s="59"/>
      <c r="F123" s="58">
        <v>0</v>
      </c>
      <c r="G123" s="140"/>
      <c r="H123" s="139">
        <f t="shared" si="4"/>
        <v>0</v>
      </c>
      <c r="I123" s="19"/>
      <c r="J123" s="19"/>
      <c r="N123" s="29"/>
      <c r="O123" s="12"/>
      <c r="P123" s="15"/>
      <c r="Q123" s="19"/>
      <c r="R123" s="19"/>
      <c r="S123" s="19"/>
    </row>
    <row r="124" spans="2:19" ht="15" customHeight="1" x14ac:dyDescent="0.25">
      <c r="B124" s="60" t="s">
        <v>198</v>
      </c>
      <c r="C124" s="59"/>
      <c r="D124" s="59"/>
      <c r="E124" s="59"/>
      <c r="F124" s="58">
        <v>0</v>
      </c>
      <c r="G124" s="140"/>
      <c r="H124" s="139">
        <f t="shared" si="4"/>
        <v>0</v>
      </c>
      <c r="I124" s="19"/>
      <c r="J124" s="19"/>
      <c r="N124" s="29"/>
      <c r="O124" s="12"/>
      <c r="P124" s="15"/>
      <c r="Q124" s="19"/>
      <c r="R124" s="19"/>
      <c r="S124" s="19"/>
    </row>
    <row r="125" spans="2:19" ht="15" customHeight="1" x14ac:dyDescent="0.25">
      <c r="B125" s="60" t="s">
        <v>197</v>
      </c>
      <c r="C125" s="59"/>
      <c r="D125" s="59"/>
      <c r="E125" s="59"/>
      <c r="F125" s="58">
        <v>0</v>
      </c>
      <c r="G125" s="140"/>
      <c r="H125" s="139">
        <f t="shared" si="4"/>
        <v>0</v>
      </c>
      <c r="I125" s="19"/>
      <c r="J125" s="19"/>
      <c r="N125" s="29"/>
      <c r="O125" s="12"/>
      <c r="P125" s="15"/>
      <c r="Q125" s="19"/>
      <c r="R125" s="19"/>
      <c r="S125" s="19"/>
    </row>
    <row r="126" spans="2:19" ht="15" customHeight="1" x14ac:dyDescent="0.25">
      <c r="B126" s="60" t="s">
        <v>196</v>
      </c>
      <c r="C126" s="59"/>
      <c r="D126" s="59"/>
      <c r="E126" s="59"/>
      <c r="F126" s="58">
        <v>0</v>
      </c>
      <c r="G126" s="140"/>
      <c r="H126" s="139">
        <f t="shared" si="4"/>
        <v>0</v>
      </c>
      <c r="I126" s="19"/>
      <c r="J126" s="19"/>
      <c r="N126" s="29"/>
      <c r="O126" s="12"/>
      <c r="P126" s="15"/>
      <c r="Q126" s="19"/>
      <c r="R126" s="19"/>
      <c r="S126" s="19"/>
    </row>
    <row r="127" spans="2:19" ht="15" customHeight="1" x14ac:dyDescent="0.25">
      <c r="B127" s="60" t="s">
        <v>101</v>
      </c>
      <c r="C127" s="59"/>
      <c r="D127" s="59"/>
      <c r="E127" s="59"/>
      <c r="F127" s="58">
        <v>0</v>
      </c>
      <c r="G127" s="140"/>
      <c r="H127" s="139">
        <f t="shared" si="4"/>
        <v>0</v>
      </c>
      <c r="I127" s="19"/>
      <c r="J127" s="19"/>
      <c r="N127" s="29"/>
      <c r="O127" s="12"/>
      <c r="P127" s="15"/>
      <c r="Q127" s="19"/>
      <c r="R127" s="19"/>
      <c r="S127" s="19"/>
    </row>
    <row r="128" spans="2:19" ht="15" customHeight="1" x14ac:dyDescent="0.25">
      <c r="B128" s="60" t="s">
        <v>195</v>
      </c>
      <c r="C128" s="59"/>
      <c r="D128" s="59"/>
      <c r="E128" s="59"/>
      <c r="F128" s="58">
        <v>0</v>
      </c>
      <c r="G128" s="140"/>
      <c r="H128" s="139">
        <f t="shared" si="4"/>
        <v>0</v>
      </c>
      <c r="I128" s="19"/>
      <c r="J128" s="19"/>
      <c r="N128" s="141"/>
      <c r="O128" s="19"/>
      <c r="P128" s="19"/>
      <c r="Q128" s="19"/>
      <c r="R128" s="19"/>
      <c r="S128" s="19"/>
    </row>
    <row r="129" spans="2:19" ht="15" customHeight="1" x14ac:dyDescent="0.25">
      <c r="B129" s="60" t="s">
        <v>6</v>
      </c>
      <c r="C129" s="59"/>
      <c r="D129" s="59"/>
      <c r="E129" s="59"/>
      <c r="F129" s="58">
        <v>2</v>
      </c>
      <c r="G129" s="140"/>
      <c r="H129" s="139">
        <f t="shared" si="4"/>
        <v>1.8691588785046728E-2</v>
      </c>
      <c r="I129" s="19"/>
      <c r="J129" s="19"/>
      <c r="N129" s="141"/>
      <c r="O129" s="19"/>
      <c r="P129" s="19"/>
      <c r="Q129" s="19"/>
      <c r="R129" s="19"/>
      <c r="S129" s="19"/>
    </row>
    <row r="130" spans="2:19" ht="15" customHeight="1" x14ac:dyDescent="0.25">
      <c r="B130" s="60" t="s">
        <v>194</v>
      </c>
      <c r="C130" s="59"/>
      <c r="D130" s="59"/>
      <c r="E130" s="59"/>
      <c r="F130" s="58">
        <v>0</v>
      </c>
      <c r="G130" s="140"/>
      <c r="H130" s="139">
        <f t="shared" si="4"/>
        <v>0</v>
      </c>
      <c r="I130" s="19"/>
      <c r="J130" s="19"/>
      <c r="N130" s="138"/>
      <c r="O130" s="19"/>
      <c r="P130" s="19"/>
      <c r="Q130" s="19"/>
      <c r="R130" s="19"/>
      <c r="S130" s="19"/>
    </row>
    <row r="131" spans="2:19" ht="15" customHeight="1" thickBot="1" x14ac:dyDescent="0.3">
      <c r="B131" s="137" t="s">
        <v>61</v>
      </c>
      <c r="C131" s="136"/>
      <c r="D131" s="136"/>
      <c r="E131" s="136"/>
      <c r="F131" s="135">
        <v>4</v>
      </c>
      <c r="G131" s="134"/>
      <c r="H131" s="133">
        <f t="shared" si="4"/>
        <v>3.7383177570093455E-2</v>
      </c>
      <c r="I131" s="19"/>
      <c r="J131" s="19"/>
      <c r="N131" s="19"/>
      <c r="O131" s="19"/>
      <c r="P131" s="19"/>
      <c r="Q131" s="19"/>
      <c r="R131" s="19"/>
      <c r="S131" s="19"/>
    </row>
    <row r="132" spans="2:19" ht="15" customHeight="1" x14ac:dyDescent="0.25">
      <c r="B132" s="203" t="s">
        <v>0</v>
      </c>
      <c r="C132" s="203"/>
      <c r="D132" s="203"/>
      <c r="E132" s="14"/>
      <c r="F132" s="14">
        <f>SUM(F94:F131)</f>
        <v>107</v>
      </c>
      <c r="G132" s="132"/>
      <c r="H132" s="16">
        <f>SUM(H94:H131)</f>
        <v>1</v>
      </c>
      <c r="I132" s="19"/>
      <c r="J132" s="19"/>
      <c r="N132" s="19"/>
      <c r="O132" s="19"/>
      <c r="P132" s="19"/>
      <c r="Q132" s="19"/>
      <c r="R132" s="19"/>
      <c r="S132" s="19"/>
    </row>
    <row r="133" spans="2:19" x14ac:dyDescent="0.25">
      <c r="B133" s="131" t="s">
        <v>193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x14ac:dyDescent="0.25">
      <c r="B134" s="19"/>
      <c r="C134" s="19"/>
      <c r="D134" s="19"/>
      <c r="E134" s="19"/>
      <c r="F134" s="12"/>
      <c r="G134" s="12"/>
      <c r="H134" s="12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x14ac:dyDescent="0.25">
      <c r="B135" s="129" t="s">
        <v>192</v>
      </c>
      <c r="C135" s="129"/>
      <c r="D135" s="129"/>
      <c r="E135" s="129"/>
      <c r="F135" s="130"/>
      <c r="G135" s="130"/>
      <c r="H135" s="130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</row>
    <row r="136" spans="2:19" ht="26.25" customHeight="1" x14ac:dyDescent="0.25">
      <c r="B136" s="200" t="s">
        <v>191</v>
      </c>
      <c r="C136" s="200"/>
      <c r="D136" s="200"/>
      <c r="E136" s="200"/>
      <c r="F136" s="200"/>
      <c r="G136" s="12"/>
      <c r="H136" s="12"/>
      <c r="I136" s="19"/>
      <c r="J136" s="19"/>
      <c r="K136" s="200" t="s">
        <v>190</v>
      </c>
      <c r="L136" s="200"/>
      <c r="M136" s="200"/>
      <c r="N136" s="26"/>
      <c r="O136" s="26"/>
      <c r="P136" s="19"/>
      <c r="Q136" s="19"/>
      <c r="R136" s="19"/>
      <c r="S136" s="19"/>
    </row>
    <row r="137" spans="2:19" ht="15" customHeight="1" x14ac:dyDescent="0.25">
      <c r="B137" s="200"/>
      <c r="C137" s="200"/>
      <c r="D137" s="200"/>
      <c r="E137" s="200"/>
      <c r="F137" s="200"/>
      <c r="G137" s="12"/>
      <c r="H137" s="12"/>
      <c r="I137" s="19"/>
      <c r="J137" s="19"/>
      <c r="K137" s="200"/>
      <c r="L137" s="200"/>
      <c r="M137" s="200"/>
      <c r="N137" s="26"/>
      <c r="O137" s="26"/>
      <c r="P137" s="19"/>
      <c r="Q137" s="19"/>
      <c r="R137" s="19"/>
      <c r="S137" s="19"/>
    </row>
    <row r="138" spans="2:19" x14ac:dyDescent="0.25">
      <c r="B138" s="128" t="s">
        <v>189</v>
      </c>
      <c r="C138" s="2" t="s">
        <v>29</v>
      </c>
      <c r="D138" s="2" t="s">
        <v>1</v>
      </c>
      <c r="E138" s="19"/>
      <c r="F138" s="12"/>
      <c r="G138" s="12"/>
      <c r="H138" s="12"/>
      <c r="I138" s="19"/>
      <c r="J138" s="19"/>
      <c r="K138" s="2" t="s">
        <v>188</v>
      </c>
      <c r="L138" s="2" t="s">
        <v>29</v>
      </c>
      <c r="M138" s="2" t="s">
        <v>1</v>
      </c>
      <c r="N138" s="19"/>
      <c r="O138" s="12"/>
      <c r="P138" s="19"/>
      <c r="Q138" s="19"/>
      <c r="R138" s="19"/>
      <c r="S138" s="19"/>
    </row>
    <row r="139" spans="2:19" x14ac:dyDescent="0.25">
      <c r="B139" s="36" t="s">
        <v>187</v>
      </c>
      <c r="C139" s="12">
        <v>1</v>
      </c>
      <c r="D139" s="15">
        <f>C139/$C$90</f>
        <v>9.3457943925233638E-3</v>
      </c>
      <c r="E139" s="19"/>
      <c r="F139" s="12"/>
      <c r="G139" s="12"/>
      <c r="H139" s="12"/>
      <c r="I139" s="19"/>
      <c r="J139" s="19"/>
      <c r="K139" s="36" t="s">
        <v>186</v>
      </c>
      <c r="L139" s="12">
        <v>61</v>
      </c>
      <c r="M139" s="15">
        <f>L139/$C$90</f>
        <v>0.57009345794392519</v>
      </c>
      <c r="N139" s="19"/>
      <c r="O139" s="12"/>
      <c r="P139" s="19"/>
      <c r="Q139" s="19"/>
      <c r="R139" s="19"/>
      <c r="S139" s="19"/>
    </row>
    <row r="140" spans="2:19" x14ac:dyDescent="0.25">
      <c r="B140" s="36" t="s">
        <v>80</v>
      </c>
      <c r="C140" s="12">
        <v>36</v>
      </c>
      <c r="D140" s="15">
        <f>C140/$C$90</f>
        <v>0.3364485981308411</v>
      </c>
      <c r="E140" s="19"/>
      <c r="F140" s="12"/>
      <c r="G140" s="12"/>
      <c r="H140" s="12"/>
      <c r="I140" s="19"/>
      <c r="J140" s="19"/>
      <c r="K140" s="36" t="s">
        <v>185</v>
      </c>
      <c r="L140" s="12">
        <v>41</v>
      </c>
      <c r="M140" s="15">
        <f>L140/$C$90</f>
        <v>0.38317757009345793</v>
      </c>
      <c r="N140" s="19"/>
      <c r="O140" s="12"/>
      <c r="P140" s="19"/>
      <c r="Q140" s="19"/>
      <c r="R140" s="19"/>
      <c r="S140" s="19"/>
    </row>
    <row r="141" spans="2:19" x14ac:dyDescent="0.25">
      <c r="B141" s="36" t="s">
        <v>79</v>
      </c>
      <c r="C141" s="12">
        <v>67</v>
      </c>
      <c r="D141" s="15">
        <f>C141/$C$90</f>
        <v>0.62616822429906538</v>
      </c>
      <c r="E141" s="19"/>
      <c r="F141" s="12"/>
      <c r="G141" s="12"/>
      <c r="H141" s="7" t="s">
        <v>78</v>
      </c>
      <c r="I141" s="19"/>
      <c r="J141" s="19"/>
      <c r="K141" s="36" t="s">
        <v>184</v>
      </c>
      <c r="L141" s="12">
        <v>2</v>
      </c>
      <c r="M141" s="15">
        <f>L141/$C$90</f>
        <v>1.8691588785046728E-2</v>
      </c>
      <c r="N141" s="19"/>
      <c r="O141" s="12"/>
      <c r="P141" s="19"/>
      <c r="Q141" s="19"/>
      <c r="R141" s="19"/>
      <c r="S141" s="19"/>
    </row>
    <row r="142" spans="2:19" ht="15.75" thickBot="1" x14ac:dyDescent="0.3">
      <c r="B142" s="36" t="s">
        <v>77</v>
      </c>
      <c r="C142" s="12">
        <v>2</v>
      </c>
      <c r="D142" s="15">
        <f>C142/$C$90</f>
        <v>1.8691588785046728E-2</v>
      </c>
      <c r="E142" s="19"/>
      <c r="F142" s="12"/>
      <c r="G142" s="12"/>
      <c r="H142" s="127">
        <f>SUM(D140:D141)</f>
        <v>0.96261682242990654</v>
      </c>
      <c r="I142" s="19"/>
      <c r="J142" s="19"/>
      <c r="K142" s="36" t="s">
        <v>183</v>
      </c>
      <c r="L142" s="12">
        <v>3</v>
      </c>
      <c r="M142" s="15">
        <f>L142/$C$90</f>
        <v>2.8037383177570093E-2</v>
      </c>
      <c r="N142" s="19"/>
      <c r="O142" s="12"/>
      <c r="P142" s="19"/>
      <c r="Q142" s="19"/>
      <c r="R142" s="19"/>
      <c r="S142" s="19"/>
    </row>
    <row r="143" spans="2:19" ht="15.75" thickBot="1" x14ac:dyDescent="0.3">
      <c r="B143" s="36" t="s">
        <v>28</v>
      </c>
      <c r="C143" s="12">
        <v>1</v>
      </c>
      <c r="D143" s="15">
        <f>C143/$C$90</f>
        <v>9.3457943925233638E-3</v>
      </c>
      <c r="E143" s="19"/>
      <c r="F143" s="12"/>
      <c r="G143" s="12"/>
      <c r="H143" s="12"/>
      <c r="I143" s="19"/>
      <c r="J143" s="19"/>
      <c r="K143" s="14" t="s">
        <v>0</v>
      </c>
      <c r="L143" s="14">
        <f>SUM(L139:L142)</f>
        <v>107</v>
      </c>
      <c r="M143" s="16">
        <f>SUM(M139:M142)</f>
        <v>0.99999999999999989</v>
      </c>
      <c r="N143" s="19"/>
      <c r="O143" s="12"/>
      <c r="P143" s="19"/>
      <c r="Q143" s="19"/>
      <c r="R143" s="19"/>
      <c r="S143" s="19"/>
    </row>
    <row r="144" spans="2:19" x14ac:dyDescent="0.25">
      <c r="B144" s="14" t="s">
        <v>0</v>
      </c>
      <c r="C144" s="14">
        <f>SUM(C139:C143)</f>
        <v>107</v>
      </c>
      <c r="D144" s="16">
        <f>SUM(D139:D143)</f>
        <v>0.99999999999999989</v>
      </c>
      <c r="E144" s="19"/>
      <c r="F144" s="12"/>
      <c r="G144" s="12"/>
      <c r="H144" s="12"/>
      <c r="I144" s="19"/>
      <c r="J144" s="19"/>
      <c r="N144" s="19"/>
      <c r="O144" s="12"/>
      <c r="P144" s="19"/>
      <c r="Q144" s="19"/>
      <c r="R144" s="19"/>
      <c r="S144" s="19"/>
    </row>
    <row r="145" spans="2:15" ht="15" customHeight="1" x14ac:dyDescent="0.25">
      <c r="K145" s="204" t="s">
        <v>182</v>
      </c>
      <c r="L145" s="204"/>
      <c r="M145" s="204"/>
      <c r="N145" s="204"/>
      <c r="O145" s="204"/>
    </row>
    <row r="146" spans="2:15" ht="15" customHeight="1" x14ac:dyDescent="0.25">
      <c r="B146" s="19" t="s">
        <v>181</v>
      </c>
      <c r="C146" s="19"/>
      <c r="D146" s="19"/>
      <c r="K146" s="204"/>
      <c r="L146" s="204"/>
      <c r="M146" s="204"/>
      <c r="N146" s="204"/>
      <c r="O146" s="204"/>
    </row>
    <row r="147" spans="2:15" ht="15.75" customHeight="1" x14ac:dyDescent="0.25">
      <c r="B147" s="126" t="s">
        <v>2</v>
      </c>
      <c r="C147" s="2" t="s">
        <v>29</v>
      </c>
      <c r="D147" s="207" t="s">
        <v>1</v>
      </c>
      <c r="E147" s="207"/>
      <c r="K147" s="207" t="s">
        <v>75</v>
      </c>
      <c r="L147" s="207"/>
      <c r="M147" s="2" t="s">
        <v>29</v>
      </c>
      <c r="N147" s="2"/>
      <c r="O147" s="2" t="s">
        <v>1</v>
      </c>
    </row>
    <row r="148" spans="2:15" x14ac:dyDescent="0.25">
      <c r="B148" s="96" t="s">
        <v>180</v>
      </c>
      <c r="C148" s="41">
        <v>29</v>
      </c>
      <c r="D148" s="199">
        <f>C148/$C$151</f>
        <v>0.27102803738317754</v>
      </c>
      <c r="E148" s="199"/>
      <c r="K148" s="36" t="s">
        <v>73</v>
      </c>
      <c r="L148" s="6"/>
      <c r="M148" s="12">
        <v>47</v>
      </c>
      <c r="N148" s="15"/>
      <c r="O148" s="15">
        <f t="shared" ref="O148:O153" si="5">M148/$M$154</f>
        <v>0.43925233644859812</v>
      </c>
    </row>
    <row r="149" spans="2:15" x14ac:dyDescent="0.25">
      <c r="B149" s="96" t="s">
        <v>179</v>
      </c>
      <c r="C149" s="41">
        <v>77</v>
      </c>
      <c r="D149" s="199">
        <f>C149/$C$151</f>
        <v>0.71962616822429903</v>
      </c>
      <c r="E149" s="199"/>
      <c r="K149" s="36" t="s">
        <v>178</v>
      </c>
      <c r="L149" s="6"/>
      <c r="M149" s="12">
        <v>13</v>
      </c>
      <c r="N149" s="15"/>
      <c r="O149" s="15">
        <f t="shared" si="5"/>
        <v>0.12149532710280374</v>
      </c>
    </row>
    <row r="150" spans="2:15" ht="15.75" thickBot="1" x14ac:dyDescent="0.3">
      <c r="B150" s="96" t="s">
        <v>28</v>
      </c>
      <c r="C150" s="41">
        <v>1</v>
      </c>
      <c r="D150" s="199">
        <f>C150/$C$151</f>
        <v>9.3457943925233638E-3</v>
      </c>
      <c r="E150" s="199"/>
      <c r="K150" s="36" t="s">
        <v>177</v>
      </c>
      <c r="L150" s="6"/>
      <c r="M150" s="12">
        <v>37</v>
      </c>
      <c r="N150" s="15"/>
      <c r="O150" s="15">
        <f t="shared" si="5"/>
        <v>0.34579439252336447</v>
      </c>
    </row>
    <row r="151" spans="2:15" x14ac:dyDescent="0.25">
      <c r="B151" s="125" t="s">
        <v>0</v>
      </c>
      <c r="C151" s="124">
        <f>SUM(C148:C150)</f>
        <v>107</v>
      </c>
      <c r="D151" s="228">
        <f>SUM(D148:E150)</f>
        <v>0.99999999999999989</v>
      </c>
      <c r="E151" s="228"/>
      <c r="K151" s="36" t="s">
        <v>176</v>
      </c>
      <c r="L151" s="6"/>
      <c r="M151" s="12">
        <v>0</v>
      </c>
      <c r="N151" s="15"/>
      <c r="O151" s="15">
        <f t="shared" si="5"/>
        <v>0</v>
      </c>
    </row>
    <row r="152" spans="2:15" x14ac:dyDescent="0.25">
      <c r="B152" s="19"/>
      <c r="C152" s="41"/>
      <c r="D152" s="229"/>
      <c r="E152" s="229"/>
      <c r="K152" s="36" t="s">
        <v>175</v>
      </c>
      <c r="L152" s="6"/>
      <c r="M152" s="12">
        <v>3</v>
      </c>
      <c r="N152" s="15"/>
      <c r="O152" s="15">
        <f t="shared" si="5"/>
        <v>2.8037383177570093E-2</v>
      </c>
    </row>
    <row r="153" spans="2:15" ht="15.75" thickBot="1" x14ac:dyDescent="0.3">
      <c r="B153" s="226" t="s">
        <v>174</v>
      </c>
      <c r="C153" s="226"/>
      <c r="D153" s="226"/>
      <c r="E153" s="226"/>
      <c r="F153" s="226"/>
      <c r="G153" s="226"/>
      <c r="H153" s="226"/>
      <c r="I153" s="226"/>
      <c r="K153" s="36" t="s">
        <v>28</v>
      </c>
      <c r="L153" s="6"/>
      <c r="M153" s="12">
        <v>7</v>
      </c>
      <c r="N153" s="15"/>
      <c r="O153" s="15">
        <f t="shared" si="5"/>
        <v>6.5420560747663545E-2</v>
      </c>
    </row>
    <row r="154" spans="2:15" x14ac:dyDescent="0.25">
      <c r="B154" s="227" t="s">
        <v>173</v>
      </c>
      <c r="C154" s="227"/>
      <c r="D154" s="227"/>
      <c r="E154" s="227"/>
      <c r="F154" s="227"/>
      <c r="G154" s="227"/>
      <c r="H154" s="227"/>
      <c r="I154" s="227"/>
      <c r="K154" s="203" t="s">
        <v>0</v>
      </c>
      <c r="L154" s="203"/>
      <c r="M154" s="124">
        <f>SUM(M148:M153)</f>
        <v>107</v>
      </c>
      <c r="N154" s="16"/>
      <c r="O154" s="16">
        <f>SUM(O148:O153)</f>
        <v>1</v>
      </c>
    </row>
    <row r="155" spans="2:15" ht="56.25" customHeight="1" x14ac:dyDescent="0.25">
      <c r="B155" s="227"/>
      <c r="C155" s="227"/>
      <c r="D155" s="227"/>
      <c r="E155" s="227"/>
      <c r="F155" s="227"/>
      <c r="G155" s="227"/>
      <c r="H155" s="227"/>
      <c r="I155" s="227"/>
    </row>
    <row r="156" spans="2:15" x14ac:dyDescent="0.25">
      <c r="B156" s="123" t="s">
        <v>172</v>
      </c>
    </row>
    <row r="157" spans="2:15" ht="15" customHeight="1" x14ac:dyDescent="0.25">
      <c r="B157" s="123" t="s">
        <v>171</v>
      </c>
    </row>
  </sheetData>
  <sortState ref="B49:H74">
    <sortCondition descending="1" ref="H49:H74"/>
  </sortState>
  <mergeCells count="56">
    <mergeCell ref="B80:D81"/>
    <mergeCell ref="O82:P82"/>
    <mergeCell ref="Q82:R82"/>
    <mergeCell ref="Q83:R83"/>
    <mergeCell ref="O83:P83"/>
    <mergeCell ref="M80:R81"/>
    <mergeCell ref="B5:S6"/>
    <mergeCell ref="B8:S8"/>
    <mergeCell ref="B10:S11"/>
    <mergeCell ref="I15:M16"/>
    <mergeCell ref="P15:S16"/>
    <mergeCell ref="B13:S13"/>
    <mergeCell ref="K64:L64"/>
    <mergeCell ref="M64:N64"/>
    <mergeCell ref="Q66:R66"/>
    <mergeCell ref="I32:K32"/>
    <mergeCell ref="J33:K33"/>
    <mergeCell ref="B47:H47"/>
    <mergeCell ref="B48:C48"/>
    <mergeCell ref="K56:K57"/>
    <mergeCell ref="L56:M56"/>
    <mergeCell ref="K54:Q55"/>
    <mergeCell ref="O56:Q56"/>
    <mergeCell ref="Q89:R89"/>
    <mergeCell ref="Q90:R90"/>
    <mergeCell ref="Q91:R91"/>
    <mergeCell ref="O84:P84"/>
    <mergeCell ref="Q84:R84"/>
    <mergeCell ref="O85:P85"/>
    <mergeCell ref="Q85:R85"/>
    <mergeCell ref="Q88:R88"/>
    <mergeCell ref="O89:P89"/>
    <mergeCell ref="O90:P90"/>
    <mergeCell ref="O91:P91"/>
    <mergeCell ref="O88:P88"/>
    <mergeCell ref="Q92:R92"/>
    <mergeCell ref="B93:D93"/>
    <mergeCell ref="G93:H93"/>
    <mergeCell ref="I93:K93"/>
    <mergeCell ref="B136:F137"/>
    <mergeCell ref="K136:M137"/>
    <mergeCell ref="B132:D132"/>
    <mergeCell ref="O92:P92"/>
    <mergeCell ref="K110:N111"/>
    <mergeCell ref="B92:H92"/>
    <mergeCell ref="K145:O146"/>
    <mergeCell ref="B153:I153"/>
    <mergeCell ref="B154:I155"/>
    <mergeCell ref="D147:E147"/>
    <mergeCell ref="K147:L147"/>
    <mergeCell ref="K154:L154"/>
    <mergeCell ref="D148:E148"/>
    <mergeCell ref="D149:E149"/>
    <mergeCell ref="D150:E150"/>
    <mergeCell ref="D151:E151"/>
    <mergeCell ref="D152:E15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2019-04-12T22:15:14Z</dcterms:modified>
</cp:coreProperties>
</file>