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 activeTab="1"/>
  </bookViews>
  <sheets>
    <sheet name="Feminicidio" sheetId="2" r:id="rId1"/>
    <sheet name="Tentativ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 localSheetId="1">#REF!</definedName>
    <definedName name="A">#REF!</definedName>
    <definedName name="AAA" localSheetId="0">[1]Casos!#REF!</definedName>
    <definedName name="AAA" localSheetId="1">[1]Casos!#REF!</definedName>
    <definedName name="AAA">[1]Casos!#REF!</definedName>
    <definedName name="aaaaaa" localSheetId="0">#REF!</definedName>
    <definedName name="aaaaaa" localSheetId="1">#REF!</definedName>
    <definedName name="aaaaaa">#REF!</definedName>
    <definedName name="AB" localSheetId="0">#REF!</definedName>
    <definedName name="AB" localSheetId="1">#REF!</definedName>
    <definedName name="AB">#REF!</definedName>
    <definedName name="ABAN" localSheetId="0">#REF!</definedName>
    <definedName name="ABAN" localSheetId="1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 localSheetId="1">#REF!</definedName>
    <definedName name="AÑO">#REF!</definedName>
    <definedName name="AÑOS" localSheetId="0">#REF!</definedName>
    <definedName name="AÑOS" localSheetId="1">#REF!</definedName>
    <definedName name="AÑOS">#REF!</definedName>
    <definedName name="_xlnm.Print_Area" localSheetId="1">Tentativa!$A$1:$T$157</definedName>
    <definedName name="AUTORIA" localSheetId="0">#REF!</definedName>
    <definedName name="AUTORIA" localSheetId="1">#REF!</definedName>
    <definedName name="AUTORIA">#REF!</definedName>
    <definedName name="CEM" localSheetId="0">#REF!</definedName>
    <definedName name="CEM" localSheetId="1">#REF!</definedName>
    <definedName name="CEM">#REF!</definedName>
    <definedName name="conocimiento_caso" localSheetId="0">#REF!</definedName>
    <definedName name="conocimiento_caso" localSheetId="1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 localSheetId="1">#REF!</definedName>
    <definedName name="DE">#REF!</definedName>
    <definedName name="DEPA" localSheetId="0">#REF!</definedName>
    <definedName name="DEPA" localSheetId="1">#REF!</definedName>
    <definedName name="DEPA">#REF!</definedName>
    <definedName name="dia" localSheetId="0">#REF!</definedName>
    <definedName name="dia" localSheetId="1">#REF!</definedName>
    <definedName name="dia">#REF!</definedName>
    <definedName name="DIST" localSheetId="0">[3]Casos!#REF!</definedName>
    <definedName name="DIST" localSheetId="1">[3]Casos!#REF!</definedName>
    <definedName name="DIST">[4]Casos!#REF!</definedName>
    <definedName name="DISTRITO" localSheetId="0">#REF!</definedName>
    <definedName name="DISTRITO" localSheetId="1">#REF!</definedName>
    <definedName name="DISTRITO">#REF!</definedName>
    <definedName name="DPTO" localSheetId="0">[3]Casos!#REF!</definedName>
    <definedName name="DPTO" localSheetId="1">[3]Casos!#REF!</definedName>
    <definedName name="DPTO">[4]Casos!#REF!</definedName>
    <definedName name="DR" localSheetId="0">#REF!</definedName>
    <definedName name="DR" localSheetId="1">#REF!</definedName>
    <definedName name="DR">#REF!</definedName>
    <definedName name="E" localSheetId="0">#REF!</definedName>
    <definedName name="E" localSheetId="1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 localSheetId="1">[1]Casos!#REF!</definedName>
    <definedName name="EEE">[1]Casos!#REF!</definedName>
    <definedName name="GÉNERO" localSheetId="0">#REF!</definedName>
    <definedName name="GÉNERO" localSheetId="1">#REF!</definedName>
    <definedName name="GÉNERO">#REF!</definedName>
    <definedName name="genero1" localSheetId="0">#REF!</definedName>
    <definedName name="genero1" localSheetId="1">#REF!</definedName>
    <definedName name="genero1">#REF!</definedName>
    <definedName name="GENRO" localSheetId="0">#REF!</definedName>
    <definedName name="GENRO" localSheetId="1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 localSheetId="1">#REF!</definedName>
    <definedName name="GRADO">#REF!</definedName>
    <definedName name="HIJOS" localSheetId="0">#REF!</definedName>
    <definedName name="HIJOS" localSheetId="1">#REF!</definedName>
    <definedName name="HIJOS">#REF!</definedName>
    <definedName name="HOMICIDIO" localSheetId="0">#REF!</definedName>
    <definedName name="HOMICIDIO" localSheetId="1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 localSheetId="1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 localSheetId="1">#REF!</definedName>
    <definedName name="LABOR">#REF!</definedName>
    <definedName name="LUGAR" localSheetId="0">#REF!</definedName>
    <definedName name="LUGAR" localSheetId="1">#REF!</definedName>
    <definedName name="LUGAR">#REF!</definedName>
    <definedName name="Marca_temporal" localSheetId="0">#REF!</definedName>
    <definedName name="Marca_temporal" localSheetId="1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 localSheetId="1">#REF!</definedName>
    <definedName name="N">#REF!</definedName>
    <definedName name="NDDDSFDSF" localSheetId="0">#REF!</definedName>
    <definedName name="NDDDSFDSF" localSheetId="1">#REF!</definedName>
    <definedName name="NDDDSFDSF">#REF!</definedName>
    <definedName name="Nro_de_oficio" localSheetId="0">#REF!</definedName>
    <definedName name="Nro_de_oficio" localSheetId="1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[3]Casos!#REF!</definedName>
    <definedName name="PROV" localSheetId="1">[3]Casos!#REF!</definedName>
    <definedName name="PROV">[4]Casos!#REF!</definedName>
    <definedName name="PROVINCIA" localSheetId="0">#REF!</definedName>
    <definedName name="PROVINCIA" localSheetId="1">#REF!</definedName>
    <definedName name="PROVINCIA">#REF!</definedName>
    <definedName name="RESPUESTA" localSheetId="0">#REF!</definedName>
    <definedName name="RESPUESTA" localSheetId="1">#REF!</definedName>
    <definedName name="RESPUESTA">#REF!</definedName>
    <definedName name="RITA" localSheetId="0">[1]Casos!#REF!</definedName>
    <definedName name="RITA" localSheetId="1">[1]Casos!#REF!</definedName>
    <definedName name="RITA">[1]Casos!#REF!</definedName>
    <definedName name="S" localSheetId="0">#REF!</definedName>
    <definedName name="S" localSheetId="1">#REF!</definedName>
    <definedName name="S">#REF!</definedName>
    <definedName name="SEXO" localSheetId="0">#REF!</definedName>
    <definedName name="SEXO" localSheetId="1">#REF!</definedName>
    <definedName name="SEXO">#REF!</definedName>
    <definedName name="SITUACION" localSheetId="0">#REF!</definedName>
    <definedName name="SITUACION" localSheetId="1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 localSheetId="1">#REF!</definedName>
    <definedName name="SSSS">#REF!</definedName>
    <definedName name="SSSSSSS" localSheetId="0">#REF!</definedName>
    <definedName name="SSSSSSS" localSheetId="1">#REF!</definedName>
    <definedName name="SSSSSSS">#REF!</definedName>
    <definedName name="SSSSSSSSSS">'[10]Base 2012'!$E$1</definedName>
    <definedName name="SSSSSSSSSSS" localSheetId="0">#REF!</definedName>
    <definedName name="SSSSSSSSSSS" localSheetId="1">#REF!</definedName>
    <definedName name="SSSSSSSSSSS">#REF!</definedName>
    <definedName name="SSSSSSSSSSSSSS" localSheetId="0">#REF!</definedName>
    <definedName name="SSSSSSSSSSSSSS" localSheetId="1">#REF!</definedName>
    <definedName name="SSSSSSSSSSSSSS">#REF!</definedName>
    <definedName name="SSSSSSSSSSSSSSSSSS" localSheetId="0">#REF!</definedName>
    <definedName name="SSSSSSSSSSSSSSSSSS" localSheetId="1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 localSheetId="1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K30" i="3"/>
  <c r="K44" i="3" s="1"/>
  <c r="K45" i="3" s="1"/>
  <c r="L30" i="3"/>
  <c r="H49" i="3"/>
  <c r="H50" i="3"/>
  <c r="H51" i="3"/>
  <c r="H52" i="3"/>
  <c r="H53" i="3"/>
  <c r="H54" i="3"/>
  <c r="H55" i="3"/>
  <c r="H56" i="3"/>
  <c r="H57" i="3"/>
  <c r="H58" i="3"/>
  <c r="H59" i="3"/>
  <c r="Q59" i="3"/>
  <c r="H60" i="3"/>
  <c r="L60" i="3"/>
  <c r="M58" i="3" s="1"/>
  <c r="O60" i="3"/>
  <c r="Q58" i="3" s="1"/>
  <c r="Q60" i="3" s="1"/>
  <c r="H61" i="3"/>
  <c r="H62" i="3"/>
  <c r="H63" i="3"/>
  <c r="H64" i="3"/>
  <c r="H65" i="3"/>
  <c r="H66" i="3"/>
  <c r="O66" i="3"/>
  <c r="H67" i="3"/>
  <c r="H68" i="3"/>
  <c r="H69" i="3"/>
  <c r="H70" i="3"/>
  <c r="H71" i="3"/>
  <c r="O71" i="3"/>
  <c r="H72" i="3"/>
  <c r="H73" i="3"/>
  <c r="H74" i="3"/>
  <c r="O74" i="3"/>
  <c r="D75" i="3"/>
  <c r="E75" i="3"/>
  <c r="F75" i="3"/>
  <c r="O75" i="3"/>
  <c r="M76" i="3"/>
  <c r="O68" i="3" s="1"/>
  <c r="D85" i="3"/>
  <c r="O85" i="3"/>
  <c r="Q84" i="3" s="1"/>
  <c r="D87" i="3"/>
  <c r="Q89" i="3"/>
  <c r="C90" i="3"/>
  <c r="D89" i="3" s="1"/>
  <c r="H90" i="3" s="1"/>
  <c r="O92" i="3"/>
  <c r="Q90" i="3" s="1"/>
  <c r="H94" i="3"/>
  <c r="H99" i="3"/>
  <c r="H107" i="3"/>
  <c r="H110" i="3"/>
  <c r="L113" i="3"/>
  <c r="L114" i="3"/>
  <c r="L115" i="3"/>
  <c r="L116" i="3"/>
  <c r="L117" i="3"/>
  <c r="H119" i="3"/>
  <c r="H126" i="3"/>
  <c r="H127" i="3"/>
  <c r="F132" i="3"/>
  <c r="H101" i="3" s="1"/>
  <c r="D139" i="3"/>
  <c r="M139" i="3"/>
  <c r="L143" i="3"/>
  <c r="M140" i="3" s="1"/>
  <c r="C144" i="3"/>
  <c r="D142" i="3" s="1"/>
  <c r="C151" i="3"/>
  <c r="D148" i="3" s="1"/>
  <c r="M154" i="3"/>
  <c r="O150" i="3" s="1"/>
  <c r="H75" i="3" l="1"/>
  <c r="D143" i="3"/>
  <c r="H125" i="3"/>
  <c r="L118" i="3"/>
  <c r="M113" i="3" s="1"/>
  <c r="H98" i="3"/>
  <c r="M30" i="3"/>
  <c r="M142" i="3"/>
  <c r="H122" i="3"/>
  <c r="H113" i="3"/>
  <c r="H97" i="3"/>
  <c r="D86" i="3"/>
  <c r="O70" i="3"/>
  <c r="M59" i="3"/>
  <c r="M60" i="3" s="1"/>
  <c r="H106" i="3"/>
  <c r="Q91" i="3"/>
  <c r="Q92" i="3" s="1"/>
  <c r="Q83" i="3"/>
  <c r="D149" i="3"/>
  <c r="H130" i="3"/>
  <c r="H116" i="3"/>
  <c r="H105" i="3"/>
  <c r="D83" i="3"/>
  <c r="O67" i="3"/>
  <c r="H102" i="3"/>
  <c r="Q85" i="3"/>
  <c r="M114" i="3"/>
  <c r="O153" i="3"/>
  <c r="D141" i="3"/>
  <c r="D150" i="3"/>
  <c r="D151" i="3" s="1"/>
  <c r="D140" i="3"/>
  <c r="H128" i="3"/>
  <c r="H120" i="3"/>
  <c r="H114" i="3"/>
  <c r="H108" i="3"/>
  <c r="H100" i="3"/>
  <c r="D88" i="3"/>
  <c r="H86" i="3" s="1"/>
  <c r="D84" i="3"/>
  <c r="O148" i="3"/>
  <c r="O152" i="3"/>
  <c r="O151" i="3"/>
  <c r="H124" i="3"/>
  <c r="H118" i="3"/>
  <c r="H112" i="3"/>
  <c r="H104" i="3"/>
  <c r="H96" i="3"/>
  <c r="M141" i="3"/>
  <c r="H131" i="3"/>
  <c r="H123" i="3"/>
  <c r="H115" i="3"/>
  <c r="H111" i="3"/>
  <c r="H103" i="3"/>
  <c r="H95" i="3"/>
  <c r="O73" i="3"/>
  <c r="O69" i="3"/>
  <c r="O65" i="3"/>
  <c r="O149" i="3"/>
  <c r="H129" i="3"/>
  <c r="H121" i="3"/>
  <c r="H117" i="3"/>
  <c r="H109" i="3"/>
  <c r="O72" i="3"/>
  <c r="M116" i="3" l="1"/>
  <c r="M117" i="3"/>
  <c r="M115" i="3"/>
  <c r="M143" i="3"/>
  <c r="H142" i="3"/>
  <c r="O76" i="3"/>
  <c r="H83" i="3"/>
  <c r="D90" i="3"/>
  <c r="M118" i="3"/>
  <c r="H132" i="3"/>
  <c r="D144" i="3"/>
  <c r="O154" i="3"/>
  <c r="M18" i="2"/>
  <c r="M19" i="2"/>
  <c r="M20" i="2"/>
  <c r="M21" i="2"/>
  <c r="M22" i="2"/>
  <c r="M23" i="2"/>
  <c r="M24" i="2"/>
  <c r="M25" i="2"/>
  <c r="M26" i="2"/>
  <c r="M27" i="2"/>
  <c r="M28" i="2"/>
  <c r="M29" i="2"/>
  <c r="K30" i="2"/>
  <c r="L30" i="2"/>
  <c r="M30" i="2"/>
  <c r="K45" i="2"/>
  <c r="K46" i="2" s="1"/>
  <c r="M56" i="2"/>
  <c r="Q56" i="2"/>
  <c r="M57" i="2"/>
  <c r="L58" i="2"/>
  <c r="M54" i="2" s="1"/>
  <c r="O58" i="2"/>
  <c r="Q57" i="2" s="1"/>
  <c r="H61" i="2"/>
  <c r="H62" i="2"/>
  <c r="H63" i="2"/>
  <c r="H64" i="2"/>
  <c r="H65" i="2"/>
  <c r="H66" i="2"/>
  <c r="O66" i="2"/>
  <c r="H67" i="2"/>
  <c r="H87" i="2" s="1"/>
  <c r="O67" i="2"/>
  <c r="H68" i="2"/>
  <c r="H69" i="2"/>
  <c r="H70" i="2"/>
  <c r="O70" i="2"/>
  <c r="H71" i="2"/>
  <c r="O71" i="2"/>
  <c r="H72" i="2"/>
  <c r="H73" i="2"/>
  <c r="M73" i="2"/>
  <c r="O64" i="2" s="1"/>
  <c r="H74" i="2"/>
  <c r="H75" i="2"/>
  <c r="H76" i="2"/>
  <c r="H77" i="2"/>
  <c r="H78" i="2"/>
  <c r="H79" i="2"/>
  <c r="H80" i="2"/>
  <c r="O80" i="2"/>
  <c r="H81" i="2"/>
  <c r="H82" i="2"/>
  <c r="H83" i="2"/>
  <c r="H84" i="2"/>
  <c r="O84" i="2"/>
  <c r="H85" i="2"/>
  <c r="H86" i="2"/>
  <c r="D87" i="2"/>
  <c r="E87" i="2"/>
  <c r="F87" i="2"/>
  <c r="M87" i="2"/>
  <c r="O81" i="2" s="1"/>
  <c r="Q95" i="2"/>
  <c r="D96" i="2"/>
  <c r="Q96" i="2"/>
  <c r="O97" i="2"/>
  <c r="Q94" i="2" s="1"/>
  <c r="Q97" i="2" s="1"/>
  <c r="D99" i="2"/>
  <c r="D100" i="2"/>
  <c r="I101" i="2" s="1"/>
  <c r="C101" i="2"/>
  <c r="D97" i="2" s="1"/>
  <c r="E101" i="2"/>
  <c r="F101" i="2"/>
  <c r="Q102" i="2"/>
  <c r="Q103" i="2"/>
  <c r="Q104" i="2"/>
  <c r="O105" i="2"/>
  <c r="Q101" i="2" s="1"/>
  <c r="Q105" i="2" s="1"/>
  <c r="L124" i="2"/>
  <c r="L130" i="2" s="1"/>
  <c r="L125" i="2"/>
  <c r="M125" i="2" s="1"/>
  <c r="L126" i="2"/>
  <c r="M126" i="2" s="1"/>
  <c r="L127" i="2"/>
  <c r="L128" i="2"/>
  <c r="L129" i="2"/>
  <c r="F130" i="2"/>
  <c r="H112" i="2" s="1"/>
  <c r="G136" i="2"/>
  <c r="H139" i="2" s="1"/>
  <c r="O136" i="2"/>
  <c r="C138" i="2"/>
  <c r="D138" i="2" s="1"/>
  <c r="G138" i="2"/>
  <c r="O138" i="2"/>
  <c r="F139" i="2"/>
  <c r="G137" i="2" s="1"/>
  <c r="M141" i="2"/>
  <c r="O135" i="2" s="1"/>
  <c r="M147" i="2"/>
  <c r="M148" i="2"/>
  <c r="M149" i="2"/>
  <c r="M150" i="2" s="1"/>
  <c r="D150" i="2"/>
  <c r="L150" i="2"/>
  <c r="C152" i="2"/>
  <c r="D148" i="2" s="1"/>
  <c r="O156" i="2"/>
  <c r="E157" i="2"/>
  <c r="D160" i="2"/>
  <c r="E158" i="2" s="1"/>
  <c r="O160" i="2"/>
  <c r="M162" i="2"/>
  <c r="O158" i="2" s="1"/>
  <c r="M129" i="2" l="1"/>
  <c r="M124" i="2"/>
  <c r="M128" i="2"/>
  <c r="H150" i="2"/>
  <c r="M127" i="2"/>
  <c r="H110" i="2"/>
  <c r="H117" i="2"/>
  <c r="O161" i="2"/>
  <c r="O157" i="2"/>
  <c r="D147" i="2"/>
  <c r="C137" i="2"/>
  <c r="D137" i="2" s="1"/>
  <c r="H125" i="2"/>
  <c r="H119" i="2"/>
  <c r="H111" i="2"/>
  <c r="H109" i="2"/>
  <c r="O155" i="2"/>
  <c r="O140" i="2"/>
  <c r="H124" i="2"/>
  <c r="H116" i="2"/>
  <c r="K108" i="2"/>
  <c r="D98" i="2"/>
  <c r="I97" i="2" s="1"/>
  <c r="D95" i="2"/>
  <c r="O83" i="2"/>
  <c r="O79" i="2"/>
  <c r="Q55" i="2"/>
  <c r="O159" i="2"/>
  <c r="D149" i="2"/>
  <c r="O139" i="2"/>
  <c r="C136" i="2"/>
  <c r="H129" i="2"/>
  <c r="H123" i="2"/>
  <c r="H115" i="2"/>
  <c r="H108" i="2"/>
  <c r="O69" i="2"/>
  <c r="O65" i="2"/>
  <c r="O73" i="2" s="1"/>
  <c r="M55" i="2"/>
  <c r="M58" i="2" s="1"/>
  <c r="E159" i="2"/>
  <c r="E160" i="2" s="1"/>
  <c r="O137" i="2"/>
  <c r="O141" i="2" s="1"/>
  <c r="H126" i="2"/>
  <c r="H122" i="2"/>
  <c r="H114" i="2"/>
  <c r="H107" i="2"/>
  <c r="O86" i="2"/>
  <c r="O82" i="2"/>
  <c r="O78" i="2"/>
  <c r="Q54" i="2"/>
  <c r="H118" i="2"/>
  <c r="H127" i="2"/>
  <c r="D151" i="2"/>
  <c r="H121" i="2"/>
  <c r="H113" i="2"/>
  <c r="D94" i="2"/>
  <c r="O72" i="2"/>
  <c r="O68" i="2"/>
  <c r="H128" i="2"/>
  <c r="H120" i="2"/>
  <c r="O85" i="2"/>
  <c r="H130" i="2" l="1"/>
  <c r="D152" i="2"/>
  <c r="O162" i="2"/>
  <c r="M130" i="2"/>
  <c r="Q58" i="2"/>
  <c r="D101" i="2"/>
  <c r="I94" i="2"/>
  <c r="O87" i="2"/>
  <c r="D136" i="2"/>
  <c r="D139" i="2" s="1"/>
  <c r="C139" i="2"/>
</calcChain>
</file>

<file path=xl/sharedStrings.xml><?xml version="1.0" encoding="utf-8"?>
<sst xmlns="http://schemas.openxmlformats.org/spreadsheetml/2006/main" count="463" uniqueCount="257">
  <si>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</si>
  <si>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</si>
  <si>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</si>
  <si>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</si>
  <si>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</si>
  <si>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</si>
  <si>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</si>
  <si>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</si>
  <si>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</si>
  <si>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</si>
  <si>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</si>
  <si>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</si>
  <si>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</si>
  <si>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</si>
  <si>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</si>
  <si>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</si>
  <si>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</si>
  <si>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</si>
  <si>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</si>
  <si>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</si>
  <si>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</si>
  <si>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</si>
  <si>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</si>
  <si>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</si>
  <si>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</si>
  <si>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</si>
  <si>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</si>
  <si>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</si>
  <si>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</si>
  <si>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</si>
  <si>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</si>
  <si>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</si>
  <si>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</si>
  <si>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</si>
  <si>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</si>
  <si>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</si>
  <si>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</si>
  <si>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</si>
  <si>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</si>
  <si>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</si>
  <si>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</si>
  <si>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</si>
  <si>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</si>
  <si>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</si>
  <si>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</si>
  <si>
    <t>Otros</t>
  </si>
  <si>
    <t>Sentenciado</t>
  </si>
  <si>
    <t>Cometió suicidio</t>
  </si>
  <si>
    <t>Sin información</t>
  </si>
  <si>
    <t>Prófugo</t>
  </si>
  <si>
    <t>No cuenta con ocupación</t>
  </si>
  <si>
    <t>Prisionero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</si>
  <si>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</si>
  <si>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</si>
  <si>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</si>
  <si>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</si>
  <si>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</si>
  <si>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</si>
  <si>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</si>
  <si>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</si>
  <si>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</si>
  <si>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</si>
  <si>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</si>
  <si>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</si>
  <si>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</si>
  <si>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</si>
  <si>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</si>
  <si>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</si>
  <si>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</si>
  <si>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t>SECCIÓN II: PERFIL DEL AGRESOR</t>
  </si>
  <si>
    <t>a/ Casos de víctimas de feminicidio ocurridos al 30 de abril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</si>
  <si>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</si>
  <si>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</si>
  <si>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</si>
  <si>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</si>
  <si>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</si>
  <si>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</si>
  <si>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</si>
  <si>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</si>
  <si>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</si>
  <si>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</si>
  <si>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</si>
  <si>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</si>
  <si>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</si>
  <si>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</si>
  <si>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</si>
  <si>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</si>
  <si>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</si>
  <si>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</si>
  <si>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</si>
  <si>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</si>
  <si>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</si>
  <si>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</si>
  <si>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</si>
  <si>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</si>
  <si>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</si>
  <si>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</si>
  <si>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</si>
  <si>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</si>
  <si>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</si>
  <si>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</si>
  <si>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</si>
  <si>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</si>
  <si>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</si>
  <si>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</si>
  <si>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</si>
  <si>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</si>
  <si>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</si>
  <si>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</si>
  <si>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</si>
  <si>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</si>
  <si>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</si>
  <si>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</si>
  <si>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</si>
  <si>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</si>
  <si>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</si>
  <si>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</si>
  <si>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</si>
  <si>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</si>
  <si>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</si>
  <si>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</si>
  <si>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</si>
  <si>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</si>
  <si>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</si>
  <si>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</si>
  <si>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</si>
  <si>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</si>
  <si>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</si>
  <si>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</si>
  <si>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</si>
  <si>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</si>
  <si>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</si>
  <si>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</si>
  <si>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</si>
  <si>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</si>
  <si>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</si>
  <si>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Casa de familiar</t>
  </si>
  <si>
    <t>Madre de Dios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</si>
  <si>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</si>
  <si>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</si>
  <si>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</si>
  <si>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</si>
  <si>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</si>
  <si>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</si>
  <si>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</si>
  <si>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</si>
  <si>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Huánuco</t>
  </si>
  <si>
    <t>Asfixia / estrangulamiento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</si>
  <si>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</si>
  <si>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</si>
  <si>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</si>
  <si>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</si>
  <si>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</si>
  <si>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</si>
  <si>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</si>
  <si>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</si>
  <si>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</si>
  <si>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</si>
  <si>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</si>
  <si>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</si>
  <si>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</si>
  <si>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de víctimas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</si>
  <si>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</si>
  <si>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</si>
  <si>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</si>
  <si>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</si>
  <si>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</si>
  <si>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</si>
  <si>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</si>
  <si>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registrados por los CEM según año</t>
    </r>
  </si>
  <si>
    <t>Var. %</t>
  </si>
  <si>
    <t>Mes / año</t>
  </si>
  <si>
    <t>Periodo: Enero - Abril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</si>
  <si>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</si>
  <si>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de víctimas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</si>
  <si>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</si>
  <si>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</si>
  <si>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</si>
  <si>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</si>
  <si>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</si>
  <si>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</si>
  <si>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</si>
  <si>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</si>
  <si>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</si>
  <si>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</si>
  <si>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</si>
  <si>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</si>
  <si>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</si>
  <si>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</si>
  <si>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</si>
  <si>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</si>
  <si>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</si>
  <si>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</si>
  <si>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</si>
  <si>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</si>
  <si>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</si>
  <si>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</si>
  <si>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</si>
  <si>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</si>
  <si>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</si>
  <si>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</si>
  <si>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</si>
  <si>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</si>
  <si>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</si>
  <si>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</si>
  <si>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</si>
  <si>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</si>
  <si>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</si>
  <si>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</si>
  <si>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</si>
  <si>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</si>
  <si>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</si>
  <si>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</si>
  <si>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</si>
  <si>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</si>
  <si>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</si>
  <si>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</si>
  <si>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</si>
  <si>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</si>
  <si>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</si>
  <si>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</si>
  <si>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</si>
  <si>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</si>
  <si>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</si>
  <si>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</si>
  <si>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</si>
  <si>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</si>
  <si>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</si>
  <si>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</si>
  <si>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</si>
  <si>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</si>
  <si>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</si>
  <si>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</si>
  <si>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</si>
  <si>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</si>
  <si>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abril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</si>
  <si>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</si>
  <si>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</si>
  <si>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</si>
  <si>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</si>
  <si>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</si>
  <si>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</si>
  <si>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</si>
  <si>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</si>
  <si>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</si>
  <si>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</si>
  <si>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</si>
  <si>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Abril 2019</t>
    </r>
  </si>
  <si>
    <t>Tentativa de feminicidio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</si>
  <si>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</si>
  <si>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Periodo: Enero - Abril,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</si>
  <si>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</si>
  <si>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</si>
  <si>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</si>
  <si>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</si>
  <si>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Abril,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</si>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</sst>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,##0_ ;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44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0" fillId="0" borderId="0" xfId="0" applyAlignment="1">
      <alignment vertical="top"/>
    </xf>
    <xf numFmtId="9" fontId="5" fillId="2" borderId="1" xfId="2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9" fontId="13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3" fillId="0" borderId="0" xfId="2" applyFont="1" applyAlignment="1">
      <alignment horizontal="center" vertical="center"/>
    </xf>
    <xf numFmtId="1" fontId="13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9" fontId="13" fillId="0" borderId="0" xfId="2" applyFont="1" applyAlignment="1">
      <alignment horizontal="center"/>
    </xf>
    <xf numFmtId="0" fontId="13" fillId="0" borderId="0" xfId="0" applyFont="1" applyAlignment="1">
      <alignment horizontal="right"/>
    </xf>
    <xf numFmtId="9" fontId="15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/>
    </xf>
    <xf numFmtId="0" fontId="5" fillId="2" borderId="0" xfId="0" applyFont="1" applyFill="1"/>
    <xf numFmtId="0" fontId="13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16" fillId="0" borderId="0" xfId="0" applyFont="1" applyAlignment="1">
      <alignment vertical="top"/>
    </xf>
    <xf numFmtId="9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14" fillId="0" borderId="0" xfId="6" applyFont="1" applyAlignment="1">
      <alignment vertical="center"/>
    </xf>
    <xf numFmtId="9" fontId="14" fillId="0" borderId="0" xfId="2" applyFont="1"/>
    <xf numFmtId="9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9" fontId="13" fillId="0" borderId="0" xfId="6" applyNumberFormat="1" applyFont="1" applyAlignment="1">
      <alignment horizontal="center" vertical="center"/>
    </xf>
    <xf numFmtId="1" fontId="13" fillId="0" borderId="0" xfId="6" applyNumberFormat="1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4" fillId="3" borderId="0" xfId="6" applyFont="1" applyFill="1" applyAlignment="1">
      <alignment vertical="center" wrapText="1"/>
    </xf>
    <xf numFmtId="0" fontId="14" fillId="3" borderId="0" xfId="6" applyFont="1" applyFill="1" applyAlignment="1">
      <alignment wrapText="1"/>
    </xf>
    <xf numFmtId="0" fontId="19" fillId="2" borderId="1" xfId="0" applyFont="1" applyFill="1" applyBorder="1" applyAlignment="1">
      <alignment horizontal="center"/>
    </xf>
    <xf numFmtId="9" fontId="13" fillId="5" borderId="0" xfId="2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0" xfId="6" applyFont="1" applyFill="1" applyAlignment="1">
      <alignment horizontal="center" vertical="center"/>
    </xf>
    <xf numFmtId="0" fontId="13" fillId="5" borderId="0" xfId="6" applyFont="1" applyFill="1" applyAlignment="1">
      <alignment vertical="center"/>
    </xf>
    <xf numFmtId="0" fontId="14" fillId="5" borderId="0" xfId="6" applyFont="1" applyFill="1" applyAlignment="1">
      <alignment vertical="center"/>
    </xf>
    <xf numFmtId="9" fontId="5" fillId="0" borderId="0" xfId="0" applyNumberFormat="1" applyFont="1"/>
    <xf numFmtId="9" fontId="13" fillId="5" borderId="0" xfId="0" applyNumberFormat="1" applyFont="1" applyFill="1" applyAlignment="1">
      <alignment horizontal="center"/>
    </xf>
    <xf numFmtId="9" fontId="13" fillId="3" borderId="0" xfId="2" applyFont="1" applyFill="1" applyAlignment="1">
      <alignment horizontal="center" vertical="center"/>
    </xf>
    <xf numFmtId="0" fontId="13" fillId="3" borderId="0" xfId="6" applyFont="1" applyFill="1" applyAlignment="1">
      <alignment horizontal="center" vertical="center"/>
    </xf>
    <xf numFmtId="0" fontId="13" fillId="3" borderId="0" xfId="6" applyFont="1" applyFill="1" applyAlignment="1">
      <alignment vertical="center"/>
    </xf>
    <xf numFmtId="0" fontId="14" fillId="3" borderId="0" xfId="6" applyFont="1" applyFill="1" applyAlignment="1">
      <alignment vertical="center"/>
    </xf>
    <xf numFmtId="9" fontId="13" fillId="0" borderId="0" xfId="0" applyNumberFormat="1" applyFont="1"/>
    <xf numFmtId="9" fontId="13" fillId="6" borderId="0" xfId="6" applyNumberFormat="1" applyFont="1" applyFill="1" applyAlignment="1">
      <alignment horizontal="center" vertical="center"/>
    </xf>
    <xf numFmtId="0" fontId="13" fillId="6" borderId="0" xfId="6" applyFont="1" applyFill="1" applyAlignment="1">
      <alignment horizontal="center" vertical="center"/>
    </xf>
    <xf numFmtId="0" fontId="14" fillId="6" borderId="0" xfId="6" applyFont="1" applyFill="1" applyAlignment="1">
      <alignment vertical="center"/>
    </xf>
    <xf numFmtId="9" fontId="13" fillId="6" borderId="0" xfId="2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6" applyFont="1" applyFill="1" applyAlignment="1">
      <alignment vertical="center"/>
    </xf>
    <xf numFmtId="9" fontId="13" fillId="7" borderId="0" xfId="6" applyNumberFormat="1" applyFont="1" applyFill="1" applyAlignment="1">
      <alignment horizontal="center" vertical="center"/>
    </xf>
    <xf numFmtId="0" fontId="13" fillId="7" borderId="0" xfId="6" applyFont="1" applyFill="1" applyAlignment="1">
      <alignment horizontal="center" vertical="center"/>
    </xf>
    <xf numFmtId="0" fontId="14" fillId="7" borderId="0" xfId="6" applyFont="1" applyFill="1" applyAlignment="1">
      <alignment vertical="center"/>
    </xf>
    <xf numFmtId="9" fontId="13" fillId="8" borderId="0" xfId="6" applyNumberFormat="1" applyFont="1" applyFill="1" applyAlignment="1">
      <alignment horizontal="center" vertical="center"/>
    </xf>
    <xf numFmtId="0" fontId="13" fillId="8" borderId="0" xfId="6" applyFont="1" applyFill="1" applyAlignment="1">
      <alignment horizontal="center" vertical="center"/>
    </xf>
    <xf numFmtId="0" fontId="14" fillId="8" borderId="0" xfId="6" applyFont="1" applyFill="1" applyAlignment="1">
      <alignment vertical="center"/>
    </xf>
    <xf numFmtId="9" fontId="13" fillId="9" borderId="0" xfId="6" applyNumberFormat="1" applyFont="1" applyFill="1" applyAlignment="1">
      <alignment horizontal="center" vertical="center"/>
    </xf>
    <xf numFmtId="0" fontId="13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vertical="center"/>
    </xf>
    <xf numFmtId="9" fontId="13" fillId="7" borderId="0" xfId="2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0" xfId="6" applyFont="1" applyFill="1" applyAlignment="1">
      <alignment vertical="center"/>
    </xf>
    <xf numFmtId="0" fontId="19" fillId="0" borderId="0" xfId="0" applyFont="1"/>
    <xf numFmtId="9" fontId="13" fillId="8" borderId="0" xfId="2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6" applyFont="1" applyFill="1" applyAlignment="1">
      <alignment vertical="center"/>
    </xf>
    <xf numFmtId="0" fontId="13" fillId="8" borderId="0" xfId="6" applyFont="1" applyFill="1" applyAlignment="1">
      <alignment horizontal="left" vertical="center"/>
    </xf>
    <xf numFmtId="0" fontId="13" fillId="8" borderId="0" xfId="6" applyFont="1" applyFill="1" applyAlignment="1">
      <alignment horizontal="right" vertical="center"/>
    </xf>
    <xf numFmtId="0" fontId="14" fillId="8" borderId="0" xfId="6" applyFont="1" applyFill="1" applyAlignment="1">
      <alignment horizontal="left" vertical="center"/>
    </xf>
    <xf numFmtId="0" fontId="6" fillId="0" borderId="0" xfId="0" applyFont="1" applyAlignment="1">
      <alignment horizontal="left"/>
    </xf>
    <xf numFmtId="9" fontId="13" fillId="9" borderId="0" xfId="2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0" xfId="6" applyFont="1" applyFill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5" fillId="2" borderId="1" xfId="0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9" fontId="21" fillId="0" borderId="0" xfId="0" applyNumberFormat="1" applyFont="1" applyAlignment="1">
      <alignment horizontal="left"/>
    </xf>
    <xf numFmtId="166" fontId="5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13" fillId="3" borderId="0" xfId="0" applyFont="1" applyFill="1"/>
    <xf numFmtId="0" fontId="19" fillId="2" borderId="1" xfId="0" applyFont="1" applyFill="1" applyBorder="1"/>
    <xf numFmtId="0" fontId="13" fillId="0" borderId="0" xfId="0" applyFont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9" fontId="5" fillId="0" borderId="0" xfId="2" applyFont="1" applyAlignment="1">
      <alignment horizontal="right"/>
    </xf>
    <xf numFmtId="0" fontId="14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9" fontId="5" fillId="2" borderId="0" xfId="2" applyFont="1" applyFill="1" applyAlignment="1">
      <alignment horizontal="center" vertical="center"/>
    </xf>
    <xf numFmtId="9" fontId="13" fillId="0" borderId="4" xfId="2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7" fillId="0" borderId="0" xfId="0" applyFont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wrapText="1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top" wrapText="1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9" fontId="14" fillId="0" borderId="0" xfId="2" applyFont="1" applyAlignment="1">
      <alignment horizontal="center" vertical="center"/>
    </xf>
    <xf numFmtId="0" fontId="26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27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1" fontId="5" fillId="2" borderId="1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9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9" fontId="13" fillId="12" borderId="0" xfId="2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3" fillId="12" borderId="0" xfId="6" applyFont="1" applyFill="1" applyAlignment="1">
      <alignment horizontal="center" vertical="center"/>
    </xf>
    <xf numFmtId="0" fontId="13" fillId="12" borderId="0" xfId="6" applyFont="1" applyFill="1" applyAlignment="1">
      <alignment vertical="center"/>
    </xf>
    <xf numFmtId="0" fontId="14" fillId="12" borderId="0" xfId="6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9" fontId="13" fillId="5" borderId="0" xfId="2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0" borderId="0" xfId="0" applyNumberFormat="1" applyFont="1" applyAlignment="1">
      <alignment vertical="center"/>
    </xf>
    <xf numFmtId="9" fontId="13" fillId="13" borderId="0" xfId="2" applyFont="1" applyFill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3" fillId="13" borderId="0" xfId="6" applyFont="1" applyFill="1" applyAlignment="1">
      <alignment horizontal="center" vertical="center"/>
    </xf>
    <xf numFmtId="0" fontId="13" fillId="13" borderId="0" xfId="6" applyFont="1" applyFill="1" applyAlignment="1">
      <alignment vertical="center"/>
    </xf>
    <xf numFmtId="0" fontId="14" fillId="13" borderId="0" xfId="6" applyFont="1" applyFill="1" applyAlignment="1">
      <alignment vertical="center"/>
    </xf>
    <xf numFmtId="9" fontId="5" fillId="2" borderId="1" xfId="0" applyNumberFormat="1" applyFont="1" applyFill="1" applyBorder="1" applyAlignment="1">
      <alignment horizontal="center" vertical="center"/>
    </xf>
    <xf numFmtId="9" fontId="13" fillId="12" borderId="0" xfId="0" applyNumberFormat="1" applyFont="1" applyFill="1" applyAlignment="1">
      <alignment horizontal="center" vertical="center"/>
    </xf>
    <xf numFmtId="9" fontId="13" fillId="5" borderId="0" xfId="6" applyNumberFormat="1" applyFont="1" applyFill="1" applyAlignment="1">
      <alignment horizontal="center" vertical="center"/>
    </xf>
    <xf numFmtId="9" fontId="13" fillId="13" borderId="0" xfId="6" applyNumberFormat="1" applyFont="1" applyFill="1" applyAlignment="1">
      <alignment horizontal="center" vertical="center"/>
    </xf>
    <xf numFmtId="9" fontId="13" fillId="9" borderId="0" xfId="2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0" xfId="6" applyFont="1" applyFill="1" applyAlignment="1">
      <alignment horizontal="left" vertical="center"/>
    </xf>
    <xf numFmtId="0" fontId="14" fillId="9" borderId="0" xfId="6" applyFont="1" applyFill="1" applyAlignment="1">
      <alignment horizontal="left" vertical="center"/>
    </xf>
    <xf numFmtId="9" fontId="13" fillId="8" borderId="0" xfId="2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2" borderId="1" xfId="0" applyFont="1" applyFill="1" applyBorder="1" applyAlignment="1">
      <alignment vertical="center"/>
    </xf>
    <xf numFmtId="9" fontId="39" fillId="0" borderId="0" xfId="0" applyNumberFormat="1" applyFont="1" applyAlignment="1">
      <alignment horizontal="left" vertical="center"/>
    </xf>
    <xf numFmtId="9" fontId="5" fillId="0" borderId="0" xfId="2" applyFont="1" applyAlignment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3" fontId="5" fillId="0" borderId="0" xfId="2" applyNumberFormat="1" applyFont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3" fontId="5" fillId="2" borderId="1" xfId="2" applyNumberFormat="1" applyFont="1" applyFill="1" applyBorder="1" applyAlignment="1">
      <alignment horizontal="right" vertical="center"/>
    </xf>
    <xf numFmtId="9" fontId="5" fillId="0" borderId="0" xfId="2" applyFont="1" applyAlignment="1">
      <alignment horizontal="right" vertical="center"/>
    </xf>
    <xf numFmtId="0" fontId="13" fillId="10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27" fillId="0" borderId="0" xfId="0" applyFont="1" applyAlignment="1">
      <alignment vertical="center"/>
    </xf>
    <xf numFmtId="0" fontId="30" fillId="11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7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3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9" fontId="13" fillId="0" borderId="0" xfId="2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9" fontId="5" fillId="2" borderId="1" xfId="2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4" fillId="3" borderId="0" xfId="6" applyFont="1" applyFill="1" applyAlignment="1">
      <alignment horizontal="left" wrapText="1"/>
    </xf>
    <xf numFmtId="0" fontId="14" fillId="3" borderId="0" xfId="6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9" fontId="14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3" fillId="0" borderId="0" xfId="2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5" fillId="2" borderId="1" xfId="2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9" fontId="14" fillId="0" borderId="0" xfId="2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  <xf numFmtId="9" fontId="13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 shrinkToFit="1"/>
    </xf>
    <xf numFmtId="0" fontId="42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7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left" vertical="center"/>
    </xf>
  </cellXfs>
  <cellStyles count="14">
    <cellStyle name="Millares" xfId="1" builtinId="3"/>
    <cellStyle name="Normal" xfId="0" builtinId="0"/>
    <cellStyle name="Normal 2 2" xfId="10"/>
    <cellStyle name="Normal 2 2 3" xfId="6"/>
    <cellStyle name="Normal 2 3" xfId="3"/>
    <cellStyle name="Normal 2 3 2" xfId="12"/>
    <cellStyle name="Normal 3 2" xfId="5"/>
    <cellStyle name="Porcentaje" xfId="2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A-44FF-A4A7-8AADE00898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A-44FF-A4A7-8AADE00898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EA-44FF-A4A7-8AADE00898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EA-44FF-A4A7-8AADE0089813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EA-44FF-A4A7-8AADE0089813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EA-44FF-A4A7-8AADE0089813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EA-44FF-A4A7-8AADE0089813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0EA-44FF-A4A7-8AADE00898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EA-44FF-A4A7-8AADE008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0-432B-A076-05C4A5DAE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D0-432B-A076-05C4A5DAE7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D0-432B-A076-05C4A5DAE7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D0-432B-A076-05C4A5DAE7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D0-432B-A076-05C4A5DAE7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D0-432B-A076-05C4A5DAE7CC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1D0-432B-A076-05C4A5DAE7CC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D0-432B-A076-05C4A5DAE7CC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D0-432B-A076-05C4A5DAE7CC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D0-432B-A076-05C4A5DAE7CC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1D0-432B-A076-05C4A5DAE7CC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1D0-432B-A076-05C4A5DAE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22</c:v>
                </c:pt>
                <c:pt idx="1">
                  <c:v>13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D0-432B-A076-05C4A5DA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67-45CD-AD56-7C02E710129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67-45CD-AD56-7C02E71012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67-45CD-AD56-7C02E710129E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67-45CD-AD56-7C02E710129E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67-45CD-AD56-7C02E710129E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F67-45CD-AD56-7C02E7101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11</c:v>
                </c:pt>
                <c:pt idx="1">
                  <c:v>28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67-45CD-AD56-7C02E710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F-444F-BB6E-B0A8FB821A62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F-444F-BB6E-B0A8FB821A6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F-444F-BB6E-B0A8FB821A62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F-444F-BB6E-B0A8FB821A62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8F-444F-BB6E-B0A8FB821A62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F-444F-BB6E-B0A8FB821A62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8F-444F-BB6E-B0A8FB821A62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8F-444F-BB6E-B0A8FB821A62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8F-444F-BB6E-B0A8FB821A62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8F-444F-BB6E-B0A8FB821A62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8F-444F-BB6E-B0A8FB821A62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8F-444F-BB6E-B0A8FB821A62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8F-444F-BB6E-B0A8FB821A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8F-444F-BB6E-B0A8FB82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BD-45AA-9C5A-0241CC6095BB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BD-45AA-9C5A-0241CC6095BB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BD-45AA-9C5A-0241CC6095B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FBD-45AA-9C5A-0241CC609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BD-45AA-9C5A-0241CC609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27-40D9-8265-720B26487B7E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27-40D9-8265-720B26487B7E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27-40D9-8265-720B26487B7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27-40D9-8265-720B26487B7E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627-40D9-8265-720B26487B7E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27-40D9-8265-720B26487B7E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27-40D9-8265-720B26487B7E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27-40D9-8265-720B26487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18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27-40D9-8265-720B2648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BA-4790-8C15-CFA40C50DE5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BA-4790-8C15-CFA40C50DE59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BA-4790-8C15-CFA40C50DE59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BA-4790-8C15-CFA40C50DE59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2BA-4790-8C15-CFA40C50DE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2BA-4790-8C15-CFA40C50DE59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BA-4790-8C15-CFA40C50DE59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2BA-4790-8C15-CFA40C50DE59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BA-4790-8C15-CFA40C50DE59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BA-4790-8C15-CFA40C50DE59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2BA-4790-8C15-CFA40C50DE59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BA-4790-8C15-CFA40C50D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79</c:v>
                </c:pt>
                <c:pt idx="1">
                  <c:v>49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BA-4790-8C15-CFA40C50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01-4899-A632-9B42134C408E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01-4899-A632-9B42134C408E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601-4899-A632-9B42134C408E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601-4899-A632-9B42134C408E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01-4899-A632-9B42134C408E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601-4899-A632-9B42134C408E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601-4899-A632-9B42134C408E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601-4899-A632-9B42134C4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84</c:v>
                </c:pt>
                <c:pt idx="1">
                  <c:v>50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01-4899-A632-9B42134C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5" Type="http://schemas.microsoft.com/office/2007/relationships/hdphoto" Target="../media/hdphoto7.wdp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5E7AF9C1-E6FF-466C-9DF3-E1A89430EF0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C30BE26-3D05-4053-9868-F7BC967D7EC6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16930</xdr:colOff>
      <xdr:row>0</xdr:row>
      <xdr:rowOff>17993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12354892-832A-49C9-8F3F-61DA3C9C1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55030" y="179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8F61D67-72F6-455A-87BE-CFEF958CBF7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CDC90E94-136D-4DB0-88EE-7B29A43C407B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Abril,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Abril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8141643-7ED5-4454-8E9C-28A23FEFBB21}"/>
            </a:ext>
          </a:extLst>
        </xdr:cNvPr>
        <xdr:cNvGrpSpPr/>
      </xdr:nvGrpSpPr>
      <xdr:grpSpPr>
        <a:xfrm>
          <a:off x="3721100" y="15503120"/>
          <a:ext cx="1784350" cy="2273476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BA3D633F-E59A-40D1-9E97-C361324207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3FD6C35-8CB5-41A2-BBA7-44402645F5B1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34A06DE6-674A-4E8D-886D-68E9706981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996C6A17-CD92-405F-B6C2-54EB59352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2585020-0B53-4946-A396-C46A350FD7AE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77DAF89-ED4D-4206-ACF2-BDACF3778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AD48965-0577-493B-B621-ABB386634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E4CB3A8B-4B1F-44BE-ACA8-53770859E777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E0C0ECB-FDDF-451C-B164-2E81444A1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640F9FF4-53FE-4895-8832-B9DC4E078657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52F92DB-C4A9-4135-9174-6A4174D95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66675</xdr:colOff>
      <xdr:row>16</xdr:row>
      <xdr:rowOff>85724</xdr:rowOff>
    </xdr:from>
    <xdr:ext cx="3540706" cy="4333875"/>
    <xdr:pic>
      <xdr:nvPicPr>
        <xdr:cNvPr id="19" name="Imagen 18">
          <a:extLst>
            <a:ext uri="{FF2B5EF4-FFF2-40B4-BE49-F238E27FC236}">
              <a16:creationId xmlns:a16="http://schemas.microsoft.com/office/drawing/2014/main" id="{657AE6F7-0DA0-4110-A201-9CD74EBA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28675" y="3133724"/>
          <a:ext cx="3540706" cy="4333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BA2146-8ECE-4F14-ACE5-EF1A2836D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6DBEF87-770B-4ED1-8EB7-5FBB942A4DB5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24344</xdr:colOff>
      <xdr:row>0</xdr:row>
      <xdr:rowOff>15876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5BCDB72-A985-4172-9917-88FAB5A5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4" y="158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0CCF10F-A373-4F2E-9DC4-D7A1E72C21D2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96744</xdr:colOff>
      <xdr:row>46</xdr:row>
      <xdr:rowOff>126377</xdr:rowOff>
    </xdr:from>
    <xdr:to>
      <xdr:col>17</xdr:col>
      <xdr:colOff>174624</xdr:colOff>
      <xdr:row>52</xdr:row>
      <xdr:rowOff>100541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940D9AB5-D8EF-4AB3-B650-ABF3D1178CD0}"/>
            </a:ext>
          </a:extLst>
        </xdr:cNvPr>
        <xdr:cNvSpPr/>
      </xdr:nvSpPr>
      <xdr:spPr bwMode="auto">
        <a:xfrm>
          <a:off x="6954744" y="8889377"/>
          <a:ext cx="6173880" cy="1117164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abril 2019</a:t>
          </a:r>
          <a:r>
            <a:rPr lang="es-PE" sz="1050" b="0" baseline="0">
              <a:latin typeface="+mn-lt"/>
            </a:rPr>
            <a:t>: Lima Metropolitana (61), Arequipa (10), Lima Provincia (8), Callao (6), Cusco (6),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Piura (6), San Martín (6), Huánuco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abril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Abril 2019): </a:t>
          </a:r>
          <a:r>
            <a:rPr lang="es-PE" sz="1050" b="0" baseline="0">
              <a:latin typeface="+mn-lt"/>
            </a:rPr>
            <a:t>Lima Metropolitana (515), Arequipa (126), Junín (88), Cusco (83), Ancash (75), Huánuco (74), La Libertad (68), Puno (68), Ayacucho (62) e Ica (62).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33287B8-CA04-44A2-AD7A-DE5CD902B890}"/>
            </a:ext>
          </a:extLst>
        </xdr:cNvPr>
        <xdr:cNvGrpSpPr/>
      </xdr:nvGrpSpPr>
      <xdr:grpSpPr>
        <a:xfrm>
          <a:off x="2798234" y="14105480"/>
          <a:ext cx="1949450" cy="213782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615C393-B8C3-46B5-9A4D-78EA29815C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CE3F2FA-C0F6-44C7-B055-A34E2453F419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14DCAD6-442E-4298-9BCB-DF9BD9FF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9265D25-4182-4004-9E81-FEF641374B4B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6845E641-D69B-43C2-8ACB-AFB230595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5D41C3FF-FF52-4B21-9A86-7422DECFEB02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B1E2FF0-C869-43BA-B914-780B51F51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A5DFBE6-F885-4ECB-8A8D-757283FA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FCB3BF71-F628-42D3-A911-6D450DD9FE4C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7D1F34D-BD20-4C74-B10E-207D41780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103186</xdr:colOff>
      <xdr:row>15</xdr:row>
      <xdr:rowOff>158750</xdr:rowOff>
    </xdr:from>
    <xdr:ext cx="3478026" cy="4388760"/>
    <xdr:pic>
      <xdr:nvPicPr>
        <xdr:cNvPr id="18" name="Imagen 17">
          <a:extLst>
            <a:ext uri="{FF2B5EF4-FFF2-40B4-BE49-F238E27FC236}">
              <a16:creationId xmlns:a16="http://schemas.microsoft.com/office/drawing/2014/main" id="{591BD8C6-6BCB-4CAB-9DDC-E625F3FFA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</a14:imgLayer>
              </a14:imgProps>
            </a:ext>
          </a:extLst>
        </a:blip>
        <a:srcRect l="36147" t="17242" r="30747" b="8491"/>
        <a:stretch/>
      </xdr:blipFill>
      <xdr:spPr>
        <a:xfrm>
          <a:off x="865186" y="3016250"/>
          <a:ext cx="3478026" cy="43887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view="pageBreakPreview" zoomScale="150" zoomScaleNormal="100" zoomScaleSheetLayoutView="150" workbookViewId="0">
      <selection activeCell="A8" sqref="A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90" t="s">
        <v>177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19" ht="22.5" customHeight="1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</row>
    <row r="7" spans="2:19" ht="7.5" customHeight="1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2:19" ht="18" customHeight="1" x14ac:dyDescent="0.3">
      <c r="B8" s="191" t="s">
        <v>172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</row>
    <row r="9" spans="2:19" ht="5.25" customHeight="1" x14ac:dyDescent="0.25"/>
    <row r="10" spans="2:19" x14ac:dyDescent="0.25">
      <c r="B10" s="192" t="s">
        <v>176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</row>
    <row r="11" spans="2:19" ht="27" customHeight="1" x14ac:dyDescent="0.25"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</row>
    <row r="12" spans="2:19" ht="6" customHeight="1" x14ac:dyDescent="0.25"/>
    <row r="13" spans="2:19" s="131" customFormat="1" ht="17.25" customHeight="1" x14ac:dyDescent="0.25">
      <c r="B13" s="25" t="s">
        <v>175</v>
      </c>
      <c r="C13" s="132"/>
      <c r="D13" s="132"/>
      <c r="E13" s="132"/>
      <c r="F13" s="133"/>
      <c r="G13" s="133"/>
      <c r="H13" s="133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</row>
    <row r="14" spans="2:19" ht="7.5" customHeight="1" x14ac:dyDescent="0.25"/>
    <row r="15" spans="2:19" ht="12.75" customHeight="1" x14ac:dyDescent="0.25">
      <c r="B15" s="11" t="s">
        <v>174</v>
      </c>
      <c r="C15" s="14"/>
      <c r="D15" s="14"/>
      <c r="E15" s="14"/>
      <c r="F15" s="15"/>
      <c r="G15" s="15"/>
      <c r="H15" s="15"/>
      <c r="I15" s="193" t="s">
        <v>173</v>
      </c>
      <c r="J15" s="193"/>
      <c r="K15" s="193"/>
      <c r="L15" s="193"/>
      <c r="M15" s="193"/>
      <c r="N15" s="129"/>
      <c r="O15" s="14"/>
      <c r="P15" s="14"/>
      <c r="Q15" s="128"/>
      <c r="R15" s="128"/>
      <c r="S15" s="14"/>
    </row>
    <row r="16" spans="2:19" ht="11.25" customHeight="1" x14ac:dyDescent="0.25">
      <c r="B16" s="130" t="s">
        <v>172</v>
      </c>
      <c r="C16" s="14"/>
      <c r="D16" s="14"/>
      <c r="E16" s="14"/>
      <c r="F16" s="15"/>
      <c r="G16" s="15"/>
      <c r="H16" s="15"/>
      <c r="I16" s="193"/>
      <c r="J16" s="193"/>
      <c r="K16" s="193"/>
      <c r="L16" s="193"/>
      <c r="M16" s="193"/>
      <c r="N16" s="129"/>
      <c r="O16" s="119"/>
      <c r="P16" s="119"/>
      <c r="Q16" s="128"/>
      <c r="R16" s="128"/>
      <c r="S16" s="14"/>
    </row>
    <row r="17" spans="2:19" x14ac:dyDescent="0.25">
      <c r="B17" s="14"/>
      <c r="C17" s="14"/>
      <c r="D17" s="14"/>
      <c r="E17" s="14"/>
      <c r="F17" s="15"/>
      <c r="G17" s="15"/>
      <c r="H17" s="15"/>
      <c r="I17" s="40" t="s">
        <v>171</v>
      </c>
      <c r="J17" s="40"/>
      <c r="K17" s="40">
        <v>2019</v>
      </c>
      <c r="L17" s="40">
        <v>2018</v>
      </c>
      <c r="M17" s="40" t="s">
        <v>170</v>
      </c>
      <c r="N17" s="119"/>
      <c r="O17" s="123"/>
      <c r="P17" s="123"/>
      <c r="Q17" s="127"/>
      <c r="R17" s="127"/>
      <c r="S17" s="119"/>
    </row>
    <row r="18" spans="2:19" ht="14.25" customHeight="1" x14ac:dyDescent="0.25">
      <c r="B18" s="14"/>
      <c r="C18" s="14"/>
      <c r="D18" s="14"/>
      <c r="E18" s="14"/>
      <c r="F18" s="15"/>
      <c r="G18" s="15"/>
      <c r="H18" s="15"/>
      <c r="I18" s="11" t="s">
        <v>5</v>
      </c>
      <c r="J18" s="8"/>
      <c r="K18" s="8">
        <v>15</v>
      </c>
      <c r="L18" s="8">
        <v>10</v>
      </c>
      <c r="M18" s="123">
        <f t="shared" ref="M18:M30" si="0">K18/L18-1</f>
        <v>0.5</v>
      </c>
      <c r="N18" s="123"/>
      <c r="O18" s="15"/>
      <c r="P18" s="15"/>
      <c r="Q18" s="126"/>
      <c r="R18" s="125"/>
      <c r="S18" s="123"/>
    </row>
    <row r="19" spans="2:19" ht="14.25" customHeight="1" x14ac:dyDescent="0.25">
      <c r="B19" s="14"/>
      <c r="C19" s="14"/>
      <c r="D19" s="14"/>
      <c r="E19" s="14"/>
      <c r="F19" s="15"/>
      <c r="G19" s="15"/>
      <c r="H19" s="15"/>
      <c r="I19" s="11" t="s">
        <v>6</v>
      </c>
      <c r="J19" s="8"/>
      <c r="K19" s="8">
        <v>15</v>
      </c>
      <c r="L19" s="8">
        <v>12</v>
      </c>
      <c r="M19" s="123">
        <f t="shared" si="0"/>
        <v>0.25</v>
      </c>
      <c r="N19" s="14"/>
      <c r="O19" s="14"/>
      <c r="P19" s="14"/>
      <c r="Q19" s="124"/>
      <c r="R19" s="95"/>
      <c r="S19" s="14"/>
    </row>
    <row r="20" spans="2:19" ht="14.25" customHeight="1" x14ac:dyDescent="0.25">
      <c r="B20" s="14"/>
      <c r="C20" s="14"/>
      <c r="D20" s="14"/>
      <c r="E20" s="14"/>
      <c r="F20" s="15"/>
      <c r="G20" s="15"/>
      <c r="H20" s="15"/>
      <c r="I20" s="11" t="s">
        <v>7</v>
      </c>
      <c r="J20" s="8"/>
      <c r="K20" s="8">
        <v>13</v>
      </c>
      <c r="L20" s="8">
        <v>11</v>
      </c>
      <c r="M20" s="123">
        <f t="shared" si="0"/>
        <v>0.18181818181818188</v>
      </c>
      <c r="N20" s="14"/>
      <c r="O20" s="14"/>
      <c r="P20" s="14"/>
      <c r="Q20" s="14"/>
      <c r="R20" s="14"/>
      <c r="S20" s="14"/>
    </row>
    <row r="21" spans="2:19" ht="14.25" customHeight="1" thickBot="1" x14ac:dyDescent="0.3">
      <c r="B21" s="14"/>
      <c r="C21" s="14"/>
      <c r="D21" s="14"/>
      <c r="E21" s="14"/>
      <c r="F21" s="15"/>
      <c r="G21" s="15"/>
      <c r="H21" s="15"/>
      <c r="I21" s="11" t="s">
        <v>8</v>
      </c>
      <c r="J21" s="8"/>
      <c r="K21" s="8">
        <v>11</v>
      </c>
      <c r="L21" s="8">
        <v>10</v>
      </c>
      <c r="M21" s="123">
        <f t="shared" si="0"/>
        <v>0.10000000000000009</v>
      </c>
      <c r="N21" s="14"/>
      <c r="O21" s="14"/>
      <c r="P21" s="14"/>
      <c r="Q21" s="14"/>
      <c r="R21" s="14"/>
      <c r="S21" s="14"/>
    </row>
    <row r="22" spans="2:19" ht="14.25" hidden="1" customHeight="1" thickBot="1" x14ac:dyDescent="0.3">
      <c r="B22" s="14"/>
      <c r="C22" s="14"/>
      <c r="D22" s="14"/>
      <c r="E22" s="14"/>
      <c r="F22" s="15"/>
      <c r="G22" s="15"/>
      <c r="H22" s="15"/>
      <c r="I22" s="11" t="s">
        <v>9</v>
      </c>
      <c r="J22" s="8"/>
      <c r="K22" s="8">
        <v>0</v>
      </c>
      <c r="L22" s="8"/>
      <c r="M22" s="123" t="e">
        <f t="shared" si="0"/>
        <v>#DIV/0!</v>
      </c>
      <c r="N22" s="14"/>
      <c r="O22" s="14"/>
      <c r="P22" s="14"/>
      <c r="Q22" s="14"/>
      <c r="R22" s="14"/>
      <c r="S22" s="14"/>
    </row>
    <row r="23" spans="2:19" ht="14.25" hidden="1" customHeight="1" x14ac:dyDescent="0.25">
      <c r="B23" s="14"/>
      <c r="C23" s="14"/>
      <c r="D23" s="14"/>
      <c r="E23" s="14"/>
      <c r="F23" s="15"/>
      <c r="G23" s="15"/>
      <c r="H23" s="15"/>
      <c r="I23" s="11" t="s">
        <v>10</v>
      </c>
      <c r="J23" s="8"/>
      <c r="K23" s="8">
        <v>0</v>
      </c>
      <c r="L23" s="8"/>
      <c r="M23" s="123" t="e">
        <f t="shared" si="0"/>
        <v>#DIV/0!</v>
      </c>
      <c r="N23" s="14"/>
      <c r="O23" s="14"/>
      <c r="P23" s="14"/>
      <c r="Q23" s="14"/>
      <c r="R23" s="14"/>
      <c r="S23" s="14"/>
    </row>
    <row r="24" spans="2:19" ht="14.25" hidden="1" customHeight="1" x14ac:dyDescent="0.25">
      <c r="B24" s="14"/>
      <c r="C24" s="14"/>
      <c r="D24" s="14"/>
      <c r="E24" s="14"/>
      <c r="F24" s="15"/>
      <c r="G24" s="15"/>
      <c r="H24" s="15"/>
      <c r="I24" s="11" t="s">
        <v>11</v>
      </c>
      <c r="J24" s="8"/>
      <c r="K24" s="8">
        <v>0</v>
      </c>
      <c r="L24" s="8"/>
      <c r="M24" s="123" t="e">
        <f t="shared" si="0"/>
        <v>#DIV/0!</v>
      </c>
      <c r="N24" s="14"/>
      <c r="O24" s="14"/>
      <c r="P24" s="14"/>
      <c r="Q24" s="14"/>
      <c r="R24" s="14"/>
      <c r="S24" s="14"/>
    </row>
    <row r="25" spans="2:19" ht="14.25" hidden="1" customHeight="1" x14ac:dyDescent="0.25">
      <c r="B25" s="14"/>
      <c r="C25" s="14"/>
      <c r="D25" s="14"/>
      <c r="E25" s="14"/>
      <c r="F25" s="15"/>
      <c r="G25" s="15"/>
      <c r="H25" s="15"/>
      <c r="I25" s="11" t="s">
        <v>12</v>
      </c>
      <c r="J25" s="8"/>
      <c r="K25" s="8">
        <v>0</v>
      </c>
      <c r="L25" s="8"/>
      <c r="M25" s="123" t="e">
        <f t="shared" si="0"/>
        <v>#DIV/0!</v>
      </c>
      <c r="N25" s="14"/>
      <c r="O25" s="14"/>
      <c r="P25" s="14"/>
      <c r="Q25" s="14"/>
      <c r="R25" s="14"/>
      <c r="S25" s="14"/>
    </row>
    <row r="26" spans="2:19" ht="14.25" hidden="1" customHeight="1" x14ac:dyDescent="0.25">
      <c r="B26" s="14"/>
      <c r="C26" s="14"/>
      <c r="D26" s="14"/>
      <c r="E26" s="14"/>
      <c r="F26" s="15"/>
      <c r="G26" s="15"/>
      <c r="H26" s="15"/>
      <c r="I26" s="11" t="s">
        <v>13</v>
      </c>
      <c r="J26" s="8"/>
      <c r="K26" s="8">
        <v>0</v>
      </c>
      <c r="L26" s="8"/>
      <c r="M26" s="123" t="e">
        <f t="shared" si="0"/>
        <v>#DIV/0!</v>
      </c>
      <c r="N26" s="14"/>
      <c r="O26" s="14"/>
      <c r="P26" s="14"/>
      <c r="Q26" s="14"/>
      <c r="R26" s="14"/>
      <c r="S26" s="14"/>
    </row>
    <row r="27" spans="2:19" ht="14.25" hidden="1" customHeight="1" x14ac:dyDescent="0.25">
      <c r="B27" s="14"/>
      <c r="C27" s="14"/>
      <c r="D27" s="14"/>
      <c r="E27" s="14"/>
      <c r="F27" s="15"/>
      <c r="G27" s="15"/>
      <c r="H27" s="15"/>
      <c r="I27" s="11" t="s">
        <v>14</v>
      </c>
      <c r="J27" s="8"/>
      <c r="K27" s="8">
        <v>0</v>
      </c>
      <c r="L27" s="8"/>
      <c r="M27" s="123" t="e">
        <f t="shared" si="0"/>
        <v>#DIV/0!</v>
      </c>
      <c r="N27" s="14"/>
      <c r="O27" s="14"/>
      <c r="P27" s="14"/>
      <c r="Q27" s="14"/>
      <c r="R27" s="14"/>
      <c r="S27" s="14"/>
    </row>
    <row r="28" spans="2:19" ht="14.25" hidden="1" customHeight="1" x14ac:dyDescent="0.25">
      <c r="B28" s="14"/>
      <c r="C28" s="14"/>
      <c r="D28" s="14"/>
      <c r="E28" s="14"/>
      <c r="F28" s="15"/>
      <c r="G28" s="15"/>
      <c r="H28" s="15"/>
      <c r="I28" s="11" t="s">
        <v>15</v>
      </c>
      <c r="J28" s="8"/>
      <c r="K28" s="8">
        <v>0</v>
      </c>
      <c r="L28" s="8"/>
      <c r="M28" s="123" t="e">
        <f t="shared" si="0"/>
        <v>#DIV/0!</v>
      </c>
      <c r="N28" s="14"/>
      <c r="O28" s="14"/>
      <c r="P28" s="14"/>
      <c r="Q28" s="14"/>
      <c r="R28" s="14"/>
      <c r="S28" s="14"/>
    </row>
    <row r="29" spans="2:19" ht="14.25" hidden="1" customHeight="1" thickBot="1" x14ac:dyDescent="0.3">
      <c r="B29" s="14"/>
      <c r="C29" s="14"/>
      <c r="D29" s="14"/>
      <c r="E29" s="14"/>
      <c r="F29" s="15"/>
      <c r="G29" s="15"/>
      <c r="H29" s="15"/>
      <c r="I29" s="11" t="s">
        <v>16</v>
      </c>
      <c r="J29" s="8"/>
      <c r="K29" s="8">
        <v>0</v>
      </c>
      <c r="L29" s="8"/>
      <c r="M29" s="123" t="e">
        <f t="shared" si="0"/>
        <v>#DIV/0!</v>
      </c>
      <c r="N29" s="14"/>
      <c r="O29" s="14"/>
      <c r="P29" s="14"/>
      <c r="Q29" s="14"/>
      <c r="R29" s="14"/>
      <c r="S29" s="14"/>
    </row>
    <row r="30" spans="2:19" x14ac:dyDescent="0.25">
      <c r="B30" s="14"/>
      <c r="C30" s="14"/>
      <c r="D30" s="14"/>
      <c r="E30" s="14"/>
      <c r="F30" s="15"/>
      <c r="G30" s="15"/>
      <c r="H30" s="15"/>
      <c r="I30" s="122" t="s">
        <v>0</v>
      </c>
      <c r="J30" s="121"/>
      <c r="K30" s="37">
        <f>SUM(K18:K29)</f>
        <v>54</v>
      </c>
      <c r="L30" s="37">
        <f>SUM(L18:L29)</f>
        <v>43</v>
      </c>
      <c r="M30" s="120">
        <f t="shared" si="0"/>
        <v>0.2558139534883721</v>
      </c>
      <c r="N30" s="14"/>
      <c r="O30" s="119"/>
      <c r="P30" s="119"/>
      <c r="Q30" s="119"/>
      <c r="R30" s="119"/>
      <c r="S30" s="119"/>
    </row>
    <row r="31" spans="2:19" ht="13.5" customHeight="1" x14ac:dyDescent="0.25">
      <c r="B31" s="14"/>
      <c r="C31" s="14"/>
      <c r="D31" s="14"/>
      <c r="E31" s="14"/>
      <c r="F31" s="15"/>
      <c r="G31" s="15"/>
      <c r="H31" s="15"/>
      <c r="L31" s="14"/>
      <c r="M31" s="14"/>
      <c r="N31" s="14"/>
      <c r="O31" s="14"/>
      <c r="P31" s="14"/>
      <c r="Q31" s="14"/>
      <c r="R31" s="14"/>
      <c r="S31" s="14"/>
    </row>
    <row r="32" spans="2:19" ht="18.75" customHeight="1" x14ac:dyDescent="0.25">
      <c r="B32" s="14"/>
      <c r="C32" s="14"/>
      <c r="D32" s="14"/>
      <c r="E32" s="14"/>
      <c r="F32" s="15"/>
      <c r="G32" s="15"/>
      <c r="H32" s="15"/>
      <c r="I32" s="194" t="s">
        <v>169</v>
      </c>
      <c r="J32" s="194"/>
      <c r="K32" s="194"/>
      <c r="L32" s="15"/>
      <c r="M32" s="15"/>
      <c r="N32" s="15"/>
      <c r="O32" s="15"/>
      <c r="P32" s="15"/>
      <c r="Q32" s="15"/>
      <c r="R32" s="15"/>
      <c r="S32" s="15"/>
    </row>
    <row r="33" spans="2:19" ht="18.75" customHeight="1" x14ac:dyDescent="0.25">
      <c r="B33" s="14"/>
      <c r="C33" s="14"/>
      <c r="D33" s="14"/>
      <c r="E33" s="14"/>
      <c r="F33" s="15"/>
      <c r="G33" s="15"/>
      <c r="H33" s="15"/>
      <c r="I33" s="194"/>
      <c r="J33" s="194"/>
      <c r="K33" s="194"/>
      <c r="L33" s="15"/>
      <c r="M33" s="15"/>
      <c r="N33" s="15"/>
      <c r="O33" s="15"/>
      <c r="P33" s="15"/>
      <c r="Q33" s="15"/>
      <c r="R33" s="15"/>
      <c r="S33" s="15"/>
    </row>
    <row r="34" spans="2:19" x14ac:dyDescent="0.25">
      <c r="B34" s="14"/>
      <c r="C34" s="14"/>
      <c r="D34" s="14"/>
      <c r="E34" s="14"/>
      <c r="F34" s="15"/>
      <c r="G34" s="15"/>
      <c r="H34" s="15"/>
      <c r="I34" s="12" t="s">
        <v>168</v>
      </c>
      <c r="J34" s="12"/>
      <c r="K34" s="118" t="s">
        <v>141</v>
      </c>
      <c r="L34" s="15"/>
      <c r="M34" s="15"/>
      <c r="N34" s="15"/>
      <c r="O34" s="15"/>
      <c r="P34" s="15"/>
      <c r="Q34" s="15"/>
      <c r="R34" s="15"/>
      <c r="S34" s="15"/>
    </row>
    <row r="35" spans="2:19" x14ac:dyDescent="0.25">
      <c r="B35" s="14"/>
      <c r="C35" s="14"/>
      <c r="D35" s="14"/>
      <c r="E35" s="14"/>
      <c r="F35" s="15"/>
      <c r="G35" s="15"/>
      <c r="H35" s="15"/>
      <c r="I35" s="100">
        <v>2009</v>
      </c>
      <c r="J35" s="8"/>
      <c r="K35" s="116">
        <v>139</v>
      </c>
      <c r="L35" s="15"/>
      <c r="M35" s="15"/>
      <c r="N35" s="15"/>
      <c r="O35" s="15"/>
      <c r="P35" s="15"/>
      <c r="Q35" s="15"/>
      <c r="R35" s="15"/>
      <c r="S35" s="15"/>
    </row>
    <row r="36" spans="2:19" x14ac:dyDescent="0.25">
      <c r="B36" s="14"/>
      <c r="C36" s="14"/>
      <c r="D36" s="14"/>
      <c r="E36" s="14"/>
      <c r="F36" s="15"/>
      <c r="G36" s="15"/>
      <c r="H36" s="15"/>
      <c r="I36" s="100">
        <v>2010</v>
      </c>
      <c r="J36" s="8"/>
      <c r="K36" s="116">
        <v>121</v>
      </c>
      <c r="L36" s="15"/>
      <c r="M36" s="15"/>
      <c r="N36" s="15"/>
      <c r="O36" s="15"/>
      <c r="P36" s="15"/>
      <c r="Q36" s="15"/>
      <c r="R36" s="15"/>
      <c r="S36" s="15"/>
    </row>
    <row r="37" spans="2:19" x14ac:dyDescent="0.25">
      <c r="B37" s="14"/>
      <c r="C37" s="14"/>
      <c r="D37" s="14"/>
      <c r="E37" s="14"/>
      <c r="F37" s="15"/>
      <c r="G37" s="15"/>
      <c r="H37" s="15"/>
      <c r="I37" s="100">
        <v>2011</v>
      </c>
      <c r="J37" s="8"/>
      <c r="K37" s="116">
        <v>93</v>
      </c>
      <c r="L37" s="15"/>
      <c r="M37" s="15"/>
      <c r="N37" s="15"/>
      <c r="O37" s="15"/>
      <c r="P37" s="15"/>
      <c r="Q37" s="15"/>
      <c r="R37" s="15"/>
      <c r="S37" s="15"/>
    </row>
    <row r="38" spans="2:19" x14ac:dyDescent="0.25">
      <c r="B38" s="14"/>
      <c r="C38" s="14"/>
      <c r="D38" s="14"/>
      <c r="E38" s="14"/>
      <c r="F38" s="15"/>
      <c r="G38" s="15"/>
      <c r="H38" s="15"/>
      <c r="I38" s="100">
        <v>2012</v>
      </c>
      <c r="J38" s="8"/>
      <c r="K38" s="116">
        <v>83</v>
      </c>
      <c r="L38" s="14"/>
      <c r="M38" s="14"/>
      <c r="N38" s="14"/>
      <c r="O38" s="14"/>
      <c r="P38" s="14"/>
      <c r="Q38" s="14"/>
      <c r="R38" s="14"/>
      <c r="S38" s="14"/>
    </row>
    <row r="39" spans="2:19" x14ac:dyDescent="0.25">
      <c r="B39" s="14"/>
      <c r="C39" s="14"/>
      <c r="D39" s="14"/>
      <c r="E39" s="14"/>
      <c r="F39" s="15"/>
      <c r="G39" s="15"/>
      <c r="H39" s="15"/>
      <c r="I39" s="100">
        <v>2013</v>
      </c>
      <c r="J39" s="8"/>
      <c r="K39" s="116">
        <v>131</v>
      </c>
      <c r="L39" s="14"/>
      <c r="M39" s="14"/>
      <c r="N39" s="14"/>
      <c r="O39" s="14"/>
      <c r="P39" s="14"/>
      <c r="Q39" s="14"/>
      <c r="R39" s="14"/>
      <c r="S39" s="14"/>
    </row>
    <row r="40" spans="2:19" x14ac:dyDescent="0.25">
      <c r="B40" s="14"/>
      <c r="C40" s="14"/>
      <c r="D40" s="14"/>
      <c r="E40" s="14"/>
      <c r="F40" s="15"/>
      <c r="G40" s="15"/>
      <c r="H40" s="15"/>
      <c r="I40" s="100">
        <v>2014</v>
      </c>
      <c r="J40" s="8"/>
      <c r="K40" s="116">
        <v>96</v>
      </c>
      <c r="L40" s="14"/>
      <c r="M40" s="14"/>
      <c r="N40" s="14"/>
      <c r="O40" s="14"/>
      <c r="P40" s="14"/>
      <c r="Q40" s="14"/>
      <c r="R40" s="14"/>
      <c r="S40" s="14"/>
    </row>
    <row r="41" spans="2:19" x14ac:dyDescent="0.25">
      <c r="B41" s="14"/>
      <c r="C41" s="14"/>
      <c r="D41" s="14"/>
      <c r="E41" s="14"/>
      <c r="F41" s="15"/>
      <c r="G41" s="15"/>
      <c r="H41" s="15"/>
      <c r="I41" s="100">
        <v>2015</v>
      </c>
      <c r="J41" s="8"/>
      <c r="K41" s="116">
        <v>95</v>
      </c>
      <c r="L41" s="14"/>
      <c r="M41" s="14"/>
      <c r="N41" s="14"/>
      <c r="O41" s="14"/>
      <c r="P41" s="14"/>
      <c r="Q41" s="14"/>
      <c r="R41" s="14"/>
      <c r="S41" s="14"/>
    </row>
    <row r="42" spans="2:19" x14ac:dyDescent="0.25">
      <c r="B42" s="14"/>
      <c r="C42" s="14"/>
      <c r="D42" s="14"/>
      <c r="E42" s="14"/>
      <c r="F42" s="15"/>
      <c r="G42" s="15"/>
      <c r="H42" s="15"/>
      <c r="I42" s="100">
        <v>2016</v>
      </c>
      <c r="J42" s="8"/>
      <c r="K42" s="116">
        <v>124</v>
      </c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14"/>
      <c r="C43" s="14"/>
      <c r="D43" s="14"/>
      <c r="E43" s="14"/>
      <c r="F43" s="15"/>
      <c r="G43" s="15"/>
      <c r="H43" s="15"/>
      <c r="I43" s="100">
        <v>2017</v>
      </c>
      <c r="J43" s="8"/>
      <c r="K43" s="116">
        <v>121</v>
      </c>
      <c r="L43" s="14"/>
      <c r="M43" s="14"/>
      <c r="N43" s="14"/>
      <c r="O43" s="14"/>
      <c r="P43" s="14"/>
      <c r="Q43" s="14"/>
      <c r="R43" s="14"/>
      <c r="S43" s="14"/>
    </row>
    <row r="44" spans="2:19" x14ac:dyDescent="0.25">
      <c r="B44" s="14"/>
      <c r="C44" s="14"/>
      <c r="D44" s="14"/>
      <c r="E44" s="14"/>
      <c r="F44" s="15"/>
      <c r="G44" s="15"/>
      <c r="H44" s="15"/>
      <c r="I44" s="100">
        <v>2018</v>
      </c>
      <c r="J44" s="8"/>
      <c r="K44" s="116">
        <v>149</v>
      </c>
      <c r="L44" s="14"/>
      <c r="M44" s="14"/>
      <c r="N44" s="14"/>
      <c r="O44" s="14"/>
      <c r="P44" s="14"/>
      <c r="Q44" s="14"/>
      <c r="R44" s="14"/>
      <c r="S44" s="14"/>
    </row>
    <row r="45" spans="2:19" ht="15.75" customHeight="1" thickBot="1" x14ac:dyDescent="0.3">
      <c r="C45" s="117"/>
      <c r="D45" s="117"/>
      <c r="E45" s="117"/>
      <c r="F45" s="117"/>
      <c r="G45" s="117"/>
      <c r="H45" s="115"/>
      <c r="I45" s="100" t="s">
        <v>167</v>
      </c>
      <c r="J45" s="8"/>
      <c r="K45" s="116">
        <f>K30</f>
        <v>54</v>
      </c>
      <c r="L45" s="14"/>
      <c r="M45" s="14"/>
      <c r="N45" s="14"/>
      <c r="O45" s="14"/>
      <c r="P45" s="14"/>
      <c r="Q45" s="14"/>
      <c r="R45" s="14"/>
      <c r="S45" s="14"/>
    </row>
    <row r="46" spans="2:19" x14ac:dyDescent="0.25">
      <c r="B46" s="195"/>
      <c r="C46" s="195"/>
      <c r="D46" s="195"/>
      <c r="E46" s="195"/>
      <c r="F46" s="195"/>
      <c r="G46" s="195"/>
      <c r="H46" s="115"/>
      <c r="I46" s="37" t="s">
        <v>0</v>
      </c>
      <c r="J46" s="37"/>
      <c r="K46" s="114">
        <f>SUM(K35:K45)</f>
        <v>1206</v>
      </c>
      <c r="L46" s="14"/>
      <c r="M46" s="14"/>
      <c r="N46" s="14"/>
      <c r="O46" s="14"/>
      <c r="P46" s="14"/>
      <c r="Q46" s="14"/>
      <c r="R46" s="14"/>
      <c r="S46" s="14"/>
    </row>
    <row r="47" spans="2:19" x14ac:dyDescent="0.25">
      <c r="B47" s="195"/>
      <c r="C47" s="195"/>
      <c r="D47" s="195"/>
      <c r="E47" s="195"/>
      <c r="F47" s="195"/>
      <c r="G47" s="195"/>
      <c r="H47" s="15"/>
      <c r="I47" s="196" t="s">
        <v>70</v>
      </c>
      <c r="J47" s="196"/>
      <c r="K47" s="196"/>
      <c r="L47" s="14"/>
      <c r="M47" s="14"/>
      <c r="N47" s="14"/>
      <c r="O47" s="14"/>
      <c r="P47" s="14"/>
      <c r="Q47" s="14"/>
      <c r="R47" s="14"/>
      <c r="S47" s="14"/>
    </row>
    <row r="48" spans="2:19" x14ac:dyDescent="0.25">
      <c r="B48" s="195"/>
      <c r="C48" s="195"/>
      <c r="D48" s="195"/>
      <c r="E48" s="195"/>
      <c r="F48" s="195"/>
      <c r="G48" s="195"/>
      <c r="I48" s="196"/>
      <c r="J48" s="196"/>
      <c r="K48" s="196"/>
      <c r="L48" s="14"/>
      <c r="M48" s="14"/>
      <c r="N48" s="14"/>
      <c r="O48" s="14"/>
      <c r="P48" s="14"/>
      <c r="Q48" s="14"/>
      <c r="R48" s="14"/>
      <c r="S48" s="14"/>
    </row>
    <row r="49" spans="2:19" x14ac:dyDescent="0.25">
      <c r="I49" s="14"/>
      <c r="J49" s="14"/>
      <c r="K49" s="14"/>
      <c r="L49" s="197" t="s">
        <v>70</v>
      </c>
      <c r="M49" s="197"/>
      <c r="N49" s="197"/>
      <c r="O49" s="197"/>
      <c r="P49" s="197"/>
      <c r="Q49" s="197"/>
      <c r="R49" s="197"/>
      <c r="S49" s="14"/>
    </row>
    <row r="50" spans="2:19" x14ac:dyDescent="0.25">
      <c r="I50" s="14"/>
      <c r="J50" s="14"/>
      <c r="K50" s="14"/>
      <c r="L50" s="14"/>
      <c r="M50" s="113"/>
      <c r="N50" s="14"/>
      <c r="O50" s="14"/>
      <c r="P50" s="14"/>
      <c r="Q50" s="14"/>
      <c r="R50" s="14"/>
      <c r="S50" s="14"/>
    </row>
    <row r="51" spans="2:19" x14ac:dyDescent="0.25">
      <c r="I51" s="14"/>
      <c r="J51" s="14"/>
      <c r="K51" s="194" t="s">
        <v>166</v>
      </c>
      <c r="L51" s="194"/>
      <c r="M51" s="194"/>
      <c r="N51" s="194"/>
      <c r="O51" s="194"/>
      <c r="P51" s="194"/>
      <c r="Q51" s="194"/>
      <c r="R51" s="14"/>
      <c r="S51" s="14"/>
    </row>
    <row r="52" spans="2:19" ht="15" customHeight="1" thickBot="1" x14ac:dyDescent="0.3">
      <c r="I52" s="14"/>
      <c r="J52" s="14"/>
      <c r="K52" s="198" t="s">
        <v>165</v>
      </c>
      <c r="L52" s="199" t="s">
        <v>80</v>
      </c>
      <c r="M52" s="199"/>
      <c r="N52" s="12"/>
      <c r="O52" s="199">
        <v>2018</v>
      </c>
      <c r="P52" s="199"/>
      <c r="Q52" s="199"/>
      <c r="R52" s="14"/>
      <c r="S52" s="14"/>
    </row>
    <row r="53" spans="2:19" ht="15" customHeight="1" x14ac:dyDescent="0.25">
      <c r="I53" s="14"/>
      <c r="J53" s="14"/>
      <c r="K53" s="198"/>
      <c r="L53" s="12" t="s">
        <v>54</v>
      </c>
      <c r="M53" s="12" t="s">
        <v>1</v>
      </c>
      <c r="N53" s="12"/>
      <c r="O53" s="12" t="s">
        <v>54</v>
      </c>
      <c r="P53" s="12"/>
      <c r="Q53" s="12" t="s">
        <v>1</v>
      </c>
      <c r="R53" s="14"/>
      <c r="S53" s="14"/>
    </row>
    <row r="54" spans="2:19" x14ac:dyDescent="0.25">
      <c r="I54" s="14"/>
      <c r="J54" s="14"/>
      <c r="K54" s="89" t="s">
        <v>164</v>
      </c>
      <c r="L54" s="8">
        <v>37</v>
      </c>
      <c r="M54" s="7">
        <f>L54/$L$58</f>
        <v>0.68518518518518523</v>
      </c>
      <c r="N54" s="7"/>
      <c r="O54" s="8">
        <v>76</v>
      </c>
      <c r="P54" s="8"/>
      <c r="Q54" s="7">
        <f>O54/$O$58</f>
        <v>0.51006711409395977</v>
      </c>
      <c r="R54" s="14"/>
      <c r="S54" s="14"/>
    </row>
    <row r="55" spans="2:19" x14ac:dyDescent="0.25">
      <c r="I55" s="14"/>
      <c r="J55" s="14"/>
      <c r="K55" s="89" t="s">
        <v>163</v>
      </c>
      <c r="L55" s="8">
        <v>15</v>
      </c>
      <c r="M55" s="7">
        <f>L55/$L$58</f>
        <v>0.27777777777777779</v>
      </c>
      <c r="N55" s="7"/>
      <c r="O55" s="8">
        <v>31</v>
      </c>
      <c r="P55" s="8"/>
      <c r="Q55" s="7">
        <f>O55/$O$58</f>
        <v>0.20805369127516779</v>
      </c>
      <c r="R55" s="14"/>
      <c r="S55" s="14"/>
    </row>
    <row r="56" spans="2:19" x14ac:dyDescent="0.25">
      <c r="I56" s="14"/>
      <c r="J56" s="14"/>
      <c r="K56" s="89" t="s">
        <v>162</v>
      </c>
      <c r="L56" s="8">
        <v>2</v>
      </c>
      <c r="M56" s="7">
        <f>L56/$L$58</f>
        <v>3.7037037037037035E-2</v>
      </c>
      <c r="N56" s="7"/>
      <c r="O56" s="8">
        <v>19</v>
      </c>
      <c r="P56" s="8"/>
      <c r="Q56" s="7">
        <f>O56/$O$58</f>
        <v>0.12751677852348994</v>
      </c>
      <c r="R56" s="14"/>
      <c r="S56" s="14"/>
    </row>
    <row r="57" spans="2:19" ht="19.5" customHeight="1" thickBot="1" x14ac:dyDescent="0.3">
      <c r="B57" s="194" t="s">
        <v>161</v>
      </c>
      <c r="C57" s="194"/>
      <c r="D57" s="194"/>
      <c r="E57" s="194"/>
      <c r="F57" s="194"/>
      <c r="G57" s="194"/>
      <c r="H57" s="194"/>
      <c r="I57" s="14"/>
      <c r="J57" s="14"/>
      <c r="K57" s="112" t="s">
        <v>160</v>
      </c>
      <c r="L57" s="111">
        <v>0</v>
      </c>
      <c r="M57" s="110">
        <f>L57/$L$58</f>
        <v>0</v>
      </c>
      <c r="N57" s="110"/>
      <c r="O57" s="111">
        <v>23</v>
      </c>
      <c r="P57" s="111"/>
      <c r="Q57" s="110">
        <f>O57/$O$58</f>
        <v>0.15436241610738255</v>
      </c>
      <c r="R57" s="14"/>
      <c r="S57" s="14"/>
    </row>
    <row r="58" spans="2:19" x14ac:dyDescent="0.25">
      <c r="B58" s="194"/>
      <c r="C58" s="194"/>
      <c r="D58" s="194"/>
      <c r="E58" s="194"/>
      <c r="F58" s="194"/>
      <c r="G58" s="194"/>
      <c r="H58" s="194"/>
      <c r="I58" s="14"/>
      <c r="J58" s="14"/>
      <c r="K58" s="40" t="s">
        <v>0</v>
      </c>
      <c r="L58" s="40">
        <f>SUM(L54:L57)</f>
        <v>54</v>
      </c>
      <c r="M58" s="109">
        <f>SUM(M54:M57)</f>
        <v>1</v>
      </c>
      <c r="N58" s="109"/>
      <c r="O58" s="40">
        <f>SUM(O54:O57)</f>
        <v>149</v>
      </c>
      <c r="P58" s="40"/>
      <c r="Q58" s="109">
        <f>SUM(Q54:Q57)</f>
        <v>1</v>
      </c>
      <c r="R58" s="14"/>
      <c r="S58" s="14"/>
    </row>
    <row r="59" spans="2:19" ht="15" customHeight="1" x14ac:dyDescent="0.25">
      <c r="B59" s="200" t="s">
        <v>159</v>
      </c>
      <c r="C59" s="200"/>
      <c r="D59" s="198" t="s">
        <v>158</v>
      </c>
      <c r="E59" s="108"/>
      <c r="F59" s="200" t="s">
        <v>80</v>
      </c>
      <c r="G59" s="40"/>
      <c r="H59" s="200" t="s">
        <v>0</v>
      </c>
      <c r="I59" s="14"/>
      <c r="J59" s="14"/>
      <c r="K59" s="201" t="s">
        <v>70</v>
      </c>
      <c r="L59" s="201"/>
      <c r="M59" s="201"/>
      <c r="N59" s="201"/>
      <c r="O59" s="201"/>
      <c r="P59" s="201"/>
      <c r="Q59" s="201"/>
      <c r="R59" s="14"/>
      <c r="S59" s="14"/>
    </row>
    <row r="60" spans="2:19" ht="15" customHeight="1" x14ac:dyDescent="0.25">
      <c r="B60" s="200"/>
      <c r="C60" s="200"/>
      <c r="D60" s="198"/>
      <c r="E60" s="108"/>
      <c r="F60" s="200"/>
      <c r="G60" s="40"/>
      <c r="H60" s="200"/>
      <c r="I60" s="14"/>
      <c r="J60" s="14"/>
      <c r="R60" s="14"/>
      <c r="S60" s="14"/>
    </row>
    <row r="61" spans="2:19" x14ac:dyDescent="0.25">
      <c r="B61" s="107" t="s">
        <v>157</v>
      </c>
      <c r="C61" s="107"/>
      <c r="D61" s="106">
        <v>356</v>
      </c>
      <c r="E61" s="106"/>
      <c r="F61" s="106">
        <v>17</v>
      </c>
      <c r="G61" s="105"/>
      <c r="H61" s="105">
        <f t="shared" ref="H61:H86" si="1">D61+F61</f>
        <v>373</v>
      </c>
      <c r="I61" s="14"/>
      <c r="J61" s="14"/>
      <c r="K61" s="194" t="s">
        <v>156</v>
      </c>
      <c r="L61" s="194"/>
      <c r="M61" s="194"/>
      <c r="N61" s="194"/>
      <c r="O61" s="194"/>
      <c r="R61" s="14"/>
      <c r="S61" s="14"/>
    </row>
    <row r="62" spans="2:19" ht="15.75" thickBot="1" x14ac:dyDescent="0.3">
      <c r="B62" s="107" t="s">
        <v>21</v>
      </c>
      <c r="C62" s="107"/>
      <c r="D62" s="106">
        <v>86</v>
      </c>
      <c r="E62" s="106"/>
      <c r="F62" s="106">
        <v>2</v>
      </c>
      <c r="G62" s="105"/>
      <c r="H62" s="105">
        <f t="shared" si="1"/>
        <v>88</v>
      </c>
      <c r="I62" s="14"/>
      <c r="J62" s="14"/>
      <c r="K62" s="198" t="s">
        <v>155</v>
      </c>
      <c r="L62" s="198"/>
      <c r="M62" s="199" t="s">
        <v>141</v>
      </c>
      <c r="N62" s="199"/>
      <c r="O62" s="199"/>
      <c r="P62" s="14"/>
      <c r="Q62" s="14"/>
      <c r="R62" s="14"/>
      <c r="S62" s="14"/>
    </row>
    <row r="63" spans="2:19" x14ac:dyDescent="0.25">
      <c r="B63" s="107" t="s">
        <v>154</v>
      </c>
      <c r="C63" s="107"/>
      <c r="D63" s="106">
        <v>64</v>
      </c>
      <c r="E63" s="106"/>
      <c r="F63" s="106">
        <v>4</v>
      </c>
      <c r="G63" s="105"/>
      <c r="H63" s="105">
        <f t="shared" si="1"/>
        <v>68</v>
      </c>
      <c r="I63" s="14"/>
      <c r="J63" s="14"/>
      <c r="K63" s="198"/>
      <c r="L63" s="198"/>
      <c r="M63" s="40" t="s">
        <v>54</v>
      </c>
      <c r="N63" s="40"/>
      <c r="O63" s="40" t="s">
        <v>1</v>
      </c>
      <c r="P63" s="13"/>
      <c r="Q63" s="13"/>
      <c r="R63" s="14"/>
      <c r="S63" s="14"/>
    </row>
    <row r="64" spans="2:19" ht="15" customHeight="1" x14ac:dyDescent="0.25">
      <c r="B64" s="107" t="s">
        <v>36</v>
      </c>
      <c r="C64" s="107"/>
      <c r="D64" s="106">
        <v>57</v>
      </c>
      <c r="E64" s="106"/>
      <c r="F64" s="106">
        <v>5</v>
      </c>
      <c r="G64" s="105"/>
      <c r="H64" s="105">
        <f t="shared" si="1"/>
        <v>62</v>
      </c>
      <c r="I64" s="14"/>
      <c r="J64" s="14"/>
      <c r="K64" s="89" t="s">
        <v>153</v>
      </c>
      <c r="L64" s="8"/>
      <c r="M64" s="99">
        <v>13</v>
      </c>
      <c r="N64" s="99"/>
      <c r="O64" s="7">
        <f t="shared" ref="O64:O72" si="2">M64/$M$73</f>
        <v>0.24074074074074073</v>
      </c>
      <c r="P64" s="13"/>
      <c r="Q64" s="13"/>
      <c r="R64" s="13"/>
      <c r="S64" s="14"/>
    </row>
    <row r="65" spans="2:16" ht="15" customHeight="1" x14ac:dyDescent="0.25">
      <c r="B65" s="107" t="s">
        <v>25</v>
      </c>
      <c r="C65" s="107"/>
      <c r="D65" s="106">
        <v>58</v>
      </c>
      <c r="E65" s="106"/>
      <c r="F65" s="106">
        <v>1</v>
      </c>
      <c r="G65" s="105"/>
      <c r="H65" s="105">
        <f t="shared" si="1"/>
        <v>59</v>
      </c>
      <c r="I65" s="14"/>
      <c r="J65" s="14"/>
      <c r="K65" s="89" t="s">
        <v>152</v>
      </c>
      <c r="L65" s="8"/>
      <c r="M65" s="99">
        <v>9</v>
      </c>
      <c r="N65" s="99"/>
      <c r="O65" s="7">
        <f t="shared" si="2"/>
        <v>0.16666666666666666</v>
      </c>
      <c r="P65" s="14"/>
    </row>
    <row r="66" spans="2:16" x14ac:dyDescent="0.25">
      <c r="B66" s="107" t="s">
        <v>22</v>
      </c>
      <c r="C66" s="107"/>
      <c r="D66" s="106">
        <v>55</v>
      </c>
      <c r="E66" s="106"/>
      <c r="F66" s="106">
        <v>1</v>
      </c>
      <c r="G66" s="105"/>
      <c r="H66" s="105">
        <f t="shared" si="1"/>
        <v>56</v>
      </c>
      <c r="I66" s="89"/>
      <c r="J66" s="14"/>
      <c r="K66" s="89" t="s">
        <v>151</v>
      </c>
      <c r="L66" s="8"/>
      <c r="M66" s="99">
        <v>7</v>
      </c>
      <c r="N66" s="99"/>
      <c r="O66" s="7">
        <f t="shared" si="2"/>
        <v>0.12962962962962962</v>
      </c>
      <c r="P66" s="14"/>
    </row>
    <row r="67" spans="2:16" x14ac:dyDescent="0.25">
      <c r="B67" s="107" t="s">
        <v>30</v>
      </c>
      <c r="C67" s="107"/>
      <c r="D67" s="106">
        <v>50</v>
      </c>
      <c r="E67" s="106"/>
      <c r="F67" s="106">
        <v>2</v>
      </c>
      <c r="G67" s="105"/>
      <c r="H67" s="105">
        <f t="shared" si="1"/>
        <v>52</v>
      </c>
      <c r="I67" s="14"/>
      <c r="J67" s="14"/>
      <c r="K67" s="89" t="s">
        <v>150</v>
      </c>
      <c r="L67" s="8"/>
      <c r="M67" s="99">
        <v>2</v>
      </c>
      <c r="N67" s="99"/>
      <c r="O67" s="7">
        <f t="shared" si="2"/>
        <v>3.7037037037037035E-2</v>
      </c>
      <c r="P67" s="14"/>
    </row>
    <row r="68" spans="2:16" x14ac:dyDescent="0.25">
      <c r="B68" s="88" t="s">
        <v>149</v>
      </c>
      <c r="C68" s="88"/>
      <c r="D68" s="8">
        <v>45</v>
      </c>
      <c r="E68" s="8"/>
      <c r="F68" s="8">
        <v>3</v>
      </c>
      <c r="G68" s="8"/>
      <c r="H68" s="100">
        <f t="shared" si="1"/>
        <v>48</v>
      </c>
      <c r="I68" s="14"/>
      <c r="J68" s="14"/>
      <c r="K68" s="89" t="s">
        <v>148</v>
      </c>
      <c r="L68" s="8"/>
      <c r="M68" s="99">
        <v>0</v>
      </c>
      <c r="N68" s="99"/>
      <c r="O68" s="7">
        <f t="shared" si="2"/>
        <v>0</v>
      </c>
      <c r="P68" s="14"/>
    </row>
    <row r="69" spans="2:16" ht="15.75" customHeight="1" x14ac:dyDescent="0.25">
      <c r="B69" s="88" t="s">
        <v>19</v>
      </c>
      <c r="C69" s="88"/>
      <c r="D69" s="8">
        <v>42</v>
      </c>
      <c r="E69" s="8"/>
      <c r="F69" s="8">
        <v>0</v>
      </c>
      <c r="G69" s="8"/>
      <c r="H69" s="100">
        <f t="shared" si="1"/>
        <v>42</v>
      </c>
      <c r="I69" s="14"/>
      <c r="J69" s="14"/>
      <c r="K69" s="89" t="s">
        <v>147</v>
      </c>
      <c r="L69" s="101"/>
      <c r="M69" s="99">
        <v>14</v>
      </c>
      <c r="N69" s="101"/>
      <c r="O69" s="7">
        <f t="shared" si="2"/>
        <v>0.25925925925925924</v>
      </c>
      <c r="P69" s="14"/>
    </row>
    <row r="70" spans="2:16" x14ac:dyDescent="0.25">
      <c r="B70" s="88" t="s">
        <v>146</v>
      </c>
      <c r="C70" s="88"/>
      <c r="D70" s="8">
        <v>41</v>
      </c>
      <c r="E70" s="8"/>
      <c r="F70" s="8">
        <v>1</v>
      </c>
      <c r="G70" s="8"/>
      <c r="H70" s="100">
        <f t="shared" si="1"/>
        <v>42</v>
      </c>
      <c r="I70" s="14"/>
      <c r="J70" s="14"/>
      <c r="K70" s="89" t="s">
        <v>145</v>
      </c>
      <c r="L70" s="8"/>
      <c r="M70" s="99">
        <v>0</v>
      </c>
      <c r="N70" s="99"/>
      <c r="O70" s="7">
        <f t="shared" si="2"/>
        <v>0</v>
      </c>
      <c r="P70" s="14"/>
    </row>
    <row r="71" spans="2:16" ht="15" customHeight="1" x14ac:dyDescent="0.25">
      <c r="B71" s="88" t="s">
        <v>31</v>
      </c>
      <c r="C71" s="88"/>
      <c r="D71" s="8">
        <v>32</v>
      </c>
      <c r="E71" s="8"/>
      <c r="F71" s="8">
        <v>1</v>
      </c>
      <c r="G71" s="8"/>
      <c r="H71" s="100">
        <f t="shared" si="1"/>
        <v>33</v>
      </c>
      <c r="I71" s="14"/>
      <c r="J71" s="14"/>
      <c r="K71" s="89" t="s">
        <v>144</v>
      </c>
      <c r="L71" s="8"/>
      <c r="M71" s="99">
        <v>1</v>
      </c>
      <c r="N71" s="99"/>
      <c r="O71" s="7">
        <f t="shared" si="2"/>
        <v>1.8518518518518517E-2</v>
      </c>
      <c r="P71" s="14"/>
    </row>
    <row r="72" spans="2:16" ht="15" customHeight="1" thickBot="1" x14ac:dyDescent="0.3">
      <c r="B72" s="88" t="s">
        <v>35</v>
      </c>
      <c r="C72" s="88"/>
      <c r="D72" s="8">
        <v>31</v>
      </c>
      <c r="E72" s="8"/>
      <c r="F72" s="8">
        <v>4</v>
      </c>
      <c r="G72" s="8"/>
      <c r="H72" s="100">
        <f t="shared" si="1"/>
        <v>35</v>
      </c>
      <c r="I72" s="14"/>
      <c r="J72" s="14"/>
      <c r="K72" s="89" t="s">
        <v>4</v>
      </c>
      <c r="L72" s="8"/>
      <c r="M72" s="99">
        <v>8</v>
      </c>
      <c r="N72" s="99"/>
      <c r="O72" s="7">
        <f t="shared" si="2"/>
        <v>0.14814814814814814</v>
      </c>
      <c r="P72" s="14"/>
    </row>
    <row r="73" spans="2:16" ht="15" customHeight="1" x14ac:dyDescent="0.25">
      <c r="B73" s="88" t="s">
        <v>24</v>
      </c>
      <c r="C73" s="88"/>
      <c r="D73" s="8">
        <v>28</v>
      </c>
      <c r="E73" s="8"/>
      <c r="F73" s="8">
        <v>4</v>
      </c>
      <c r="G73" s="8"/>
      <c r="H73" s="100">
        <f t="shared" si="1"/>
        <v>32</v>
      </c>
      <c r="I73" s="14"/>
      <c r="J73" s="14"/>
      <c r="K73" s="16" t="s">
        <v>0</v>
      </c>
      <c r="L73" s="16"/>
      <c r="M73" s="98">
        <f>SUM(M64:M72)</f>
        <v>54</v>
      </c>
      <c r="N73" s="98"/>
      <c r="O73" s="5">
        <f>SUM(O64:O72)</f>
        <v>0.99999999999999989</v>
      </c>
      <c r="P73" s="14"/>
    </row>
    <row r="74" spans="2:16" ht="15" customHeight="1" x14ac:dyDescent="0.25">
      <c r="B74" s="88" t="s">
        <v>38</v>
      </c>
      <c r="C74" s="88"/>
      <c r="D74" s="8">
        <v>29</v>
      </c>
      <c r="E74" s="8"/>
      <c r="F74" s="8">
        <v>1</v>
      </c>
      <c r="G74" s="8"/>
      <c r="H74" s="100">
        <f t="shared" si="1"/>
        <v>30</v>
      </c>
      <c r="I74" s="104"/>
      <c r="J74" s="14"/>
    </row>
    <row r="75" spans="2:16" ht="14.25" customHeight="1" x14ac:dyDescent="0.25">
      <c r="B75" s="88" t="s">
        <v>23</v>
      </c>
      <c r="C75" s="88"/>
      <c r="D75" s="8">
        <v>27</v>
      </c>
      <c r="E75" s="8"/>
      <c r="F75" s="8">
        <v>2</v>
      </c>
      <c r="G75" s="8"/>
      <c r="H75" s="100">
        <f t="shared" si="1"/>
        <v>29</v>
      </c>
      <c r="I75" s="14"/>
      <c r="J75" s="14"/>
      <c r="K75" s="194" t="s">
        <v>143</v>
      </c>
      <c r="L75" s="194"/>
      <c r="M75" s="194"/>
      <c r="N75" s="194"/>
      <c r="O75" s="194"/>
      <c r="P75" s="14"/>
    </row>
    <row r="76" spans="2:16" ht="15.75" thickBot="1" x14ac:dyDescent="0.3">
      <c r="B76" s="88" t="s">
        <v>28</v>
      </c>
      <c r="C76" s="88"/>
      <c r="D76" s="8">
        <v>22</v>
      </c>
      <c r="E76" s="8"/>
      <c r="F76" s="8">
        <v>2</v>
      </c>
      <c r="G76" s="8"/>
      <c r="H76" s="100">
        <f t="shared" si="1"/>
        <v>24</v>
      </c>
      <c r="J76" s="103"/>
      <c r="K76" s="198" t="s">
        <v>142</v>
      </c>
      <c r="L76" s="198"/>
      <c r="M76" s="204" t="s">
        <v>141</v>
      </c>
      <c r="N76" s="204"/>
      <c r="O76" s="204"/>
      <c r="P76" s="14"/>
    </row>
    <row r="77" spans="2:16" ht="15" customHeight="1" x14ac:dyDescent="0.25">
      <c r="B77" s="88" t="s">
        <v>37</v>
      </c>
      <c r="C77" s="88"/>
      <c r="D77" s="8">
        <v>18</v>
      </c>
      <c r="E77" s="8"/>
      <c r="F77" s="8">
        <v>0</v>
      </c>
      <c r="G77" s="8"/>
      <c r="H77" s="100">
        <f t="shared" si="1"/>
        <v>18</v>
      </c>
      <c r="I77" s="22"/>
      <c r="J77" s="102"/>
      <c r="K77" s="198"/>
      <c r="L77" s="198"/>
      <c r="M77" s="205" t="s">
        <v>54</v>
      </c>
      <c r="N77" s="205"/>
      <c r="O77" s="12" t="s">
        <v>1</v>
      </c>
    </row>
    <row r="78" spans="2:16" ht="14.25" customHeight="1" x14ac:dyDescent="0.25">
      <c r="B78" s="88" t="s">
        <v>26</v>
      </c>
      <c r="C78" s="88"/>
      <c r="D78" s="8">
        <v>15</v>
      </c>
      <c r="E78" s="8"/>
      <c r="F78" s="8">
        <v>1</v>
      </c>
      <c r="G78" s="8"/>
      <c r="H78" s="100">
        <f t="shared" si="1"/>
        <v>16</v>
      </c>
      <c r="K78" s="89" t="s">
        <v>140</v>
      </c>
      <c r="L78" s="8"/>
      <c r="M78" s="99">
        <v>13</v>
      </c>
      <c r="N78" s="99"/>
      <c r="O78" s="7">
        <f t="shared" ref="O78:O86" si="3">M78/$M$87</f>
        <v>0.24074074074074073</v>
      </c>
      <c r="P78" s="14"/>
    </row>
    <row r="79" spans="2:16" ht="14.25" customHeight="1" x14ac:dyDescent="0.25">
      <c r="B79" s="88" t="s">
        <v>34</v>
      </c>
      <c r="C79" s="88"/>
      <c r="D79" s="8">
        <v>15</v>
      </c>
      <c r="E79" s="8"/>
      <c r="F79" s="8">
        <v>0</v>
      </c>
      <c r="G79" s="8"/>
      <c r="H79" s="100">
        <f t="shared" si="1"/>
        <v>15</v>
      </c>
      <c r="K79" s="89" t="s">
        <v>139</v>
      </c>
      <c r="L79" s="8"/>
      <c r="M79" s="99">
        <v>6</v>
      </c>
      <c r="N79" s="99"/>
      <c r="O79" s="7">
        <f t="shared" si="3"/>
        <v>0.1111111111111111</v>
      </c>
      <c r="P79" s="14"/>
    </row>
    <row r="80" spans="2:16" ht="14.25" customHeight="1" x14ac:dyDescent="0.25">
      <c r="B80" s="88" t="s">
        <v>32</v>
      </c>
      <c r="C80" s="88"/>
      <c r="D80" s="8">
        <v>14</v>
      </c>
      <c r="E80" s="8"/>
      <c r="F80" s="8">
        <v>1</v>
      </c>
      <c r="G80" s="8"/>
      <c r="H80" s="100">
        <f t="shared" si="1"/>
        <v>15</v>
      </c>
      <c r="K80" s="89" t="s">
        <v>138</v>
      </c>
      <c r="L80" s="8"/>
      <c r="M80" s="99">
        <v>5</v>
      </c>
      <c r="N80" s="99"/>
      <c r="O80" s="7">
        <f t="shared" si="3"/>
        <v>9.2592592592592587E-2</v>
      </c>
      <c r="P80" s="14"/>
    </row>
    <row r="81" spans="2:19" ht="14.25" customHeight="1" x14ac:dyDescent="0.25">
      <c r="B81" s="88" t="s">
        <v>137</v>
      </c>
      <c r="C81" s="88"/>
      <c r="D81" s="8">
        <v>14</v>
      </c>
      <c r="E81" s="8"/>
      <c r="F81" s="8">
        <v>0</v>
      </c>
      <c r="G81" s="8"/>
      <c r="H81" s="100">
        <f t="shared" si="1"/>
        <v>14</v>
      </c>
      <c r="K81" s="89" t="s">
        <v>136</v>
      </c>
      <c r="L81" s="8"/>
      <c r="M81" s="99">
        <v>2</v>
      </c>
      <c r="N81" s="99"/>
      <c r="O81" s="7">
        <f t="shared" si="3"/>
        <v>3.7037037037037035E-2</v>
      </c>
      <c r="P81" s="14"/>
    </row>
    <row r="82" spans="2:19" ht="14.25" customHeight="1" x14ac:dyDescent="0.25">
      <c r="B82" s="88" t="s">
        <v>18</v>
      </c>
      <c r="C82" s="88"/>
      <c r="D82" s="8">
        <v>12</v>
      </c>
      <c r="E82" s="8"/>
      <c r="F82" s="8">
        <v>1</v>
      </c>
      <c r="G82" s="8"/>
      <c r="H82" s="100">
        <f t="shared" si="1"/>
        <v>13</v>
      </c>
      <c r="K82" s="89" t="s">
        <v>135</v>
      </c>
      <c r="L82" s="8"/>
      <c r="M82" s="99">
        <v>3</v>
      </c>
      <c r="N82" s="99"/>
      <c r="O82" s="7">
        <f t="shared" si="3"/>
        <v>5.5555555555555552E-2</v>
      </c>
      <c r="P82" s="14"/>
    </row>
    <row r="83" spans="2:19" ht="14.25" customHeight="1" x14ac:dyDescent="0.25">
      <c r="B83" s="88" t="s">
        <v>20</v>
      </c>
      <c r="C83" s="88"/>
      <c r="D83" s="8">
        <v>12</v>
      </c>
      <c r="E83" s="8"/>
      <c r="F83" s="8">
        <v>0</v>
      </c>
      <c r="G83" s="8"/>
      <c r="H83" s="100">
        <f t="shared" si="1"/>
        <v>12</v>
      </c>
      <c r="K83" s="89" t="s">
        <v>134</v>
      </c>
      <c r="L83" s="101"/>
      <c r="M83" s="99">
        <v>8</v>
      </c>
      <c r="N83" s="101"/>
      <c r="O83" s="7">
        <f t="shared" si="3"/>
        <v>0.14814814814814814</v>
      </c>
      <c r="P83" s="14"/>
    </row>
    <row r="84" spans="2:19" ht="14.25" customHeight="1" x14ac:dyDescent="0.25">
      <c r="B84" s="88" t="s">
        <v>40</v>
      </c>
      <c r="C84" s="88"/>
      <c r="D84" s="8">
        <v>12</v>
      </c>
      <c r="E84" s="8"/>
      <c r="F84" s="8">
        <v>0</v>
      </c>
      <c r="G84" s="8"/>
      <c r="H84" s="100">
        <f t="shared" si="1"/>
        <v>12</v>
      </c>
      <c r="K84" s="89" t="s">
        <v>133</v>
      </c>
      <c r="L84" s="8"/>
      <c r="M84" s="99">
        <v>2</v>
      </c>
      <c r="N84" s="99"/>
      <c r="O84" s="7">
        <f t="shared" si="3"/>
        <v>3.7037037037037035E-2</v>
      </c>
      <c r="P84" s="14"/>
    </row>
    <row r="85" spans="2:19" ht="14.25" customHeight="1" x14ac:dyDescent="0.25">
      <c r="B85" s="88" t="s">
        <v>33</v>
      </c>
      <c r="C85" s="88"/>
      <c r="D85" s="8">
        <v>9</v>
      </c>
      <c r="E85" s="8"/>
      <c r="F85" s="8">
        <v>0</v>
      </c>
      <c r="G85" s="8"/>
      <c r="H85" s="100">
        <f t="shared" si="1"/>
        <v>9</v>
      </c>
      <c r="K85" s="89" t="s">
        <v>132</v>
      </c>
      <c r="L85" s="8"/>
      <c r="M85" s="99">
        <v>4</v>
      </c>
      <c r="N85" s="99"/>
      <c r="O85" s="7">
        <f t="shared" si="3"/>
        <v>7.407407407407407E-2</v>
      </c>
      <c r="P85" s="14"/>
    </row>
    <row r="86" spans="2:19" ht="14.25" customHeight="1" thickBot="1" x14ac:dyDescent="0.3">
      <c r="B86" s="88" t="s">
        <v>39</v>
      </c>
      <c r="C86" s="88"/>
      <c r="D86" s="8">
        <v>8</v>
      </c>
      <c r="E86" s="8"/>
      <c r="F86" s="8">
        <v>1</v>
      </c>
      <c r="G86" s="8"/>
      <c r="H86" s="100">
        <f t="shared" si="1"/>
        <v>9</v>
      </c>
      <c r="K86" s="89" t="s">
        <v>45</v>
      </c>
      <c r="L86" s="8"/>
      <c r="M86" s="99">
        <v>11</v>
      </c>
      <c r="N86" s="99"/>
      <c r="O86" s="7">
        <f t="shared" si="3"/>
        <v>0.20370370370370369</v>
      </c>
      <c r="P86" s="14"/>
    </row>
    <row r="87" spans="2:19" ht="14.25" customHeight="1" x14ac:dyDescent="0.25">
      <c r="B87" s="16" t="s">
        <v>0</v>
      </c>
      <c r="C87" s="16"/>
      <c r="D87" s="98">
        <f>SUM(D61:D86)</f>
        <v>1152</v>
      </c>
      <c r="E87" s="98">
        <f>SUM(E61:E86)</f>
        <v>0</v>
      </c>
      <c r="F87" s="98">
        <f>SUM(F61:F86)</f>
        <v>54</v>
      </c>
      <c r="G87" s="98"/>
      <c r="H87" s="98">
        <f>SUM(H61:H86)</f>
        <v>1206</v>
      </c>
      <c r="K87" s="16" t="s">
        <v>0</v>
      </c>
      <c r="L87" s="16"/>
      <c r="M87" s="98">
        <f>SUM(M78:M86)</f>
        <v>54</v>
      </c>
      <c r="N87" s="98"/>
      <c r="O87" s="5">
        <f>SUM(O78:O86)</f>
        <v>0.99999999999999989</v>
      </c>
      <c r="P87" s="14"/>
    </row>
    <row r="88" spans="2:19" ht="12.75" customHeight="1" x14ac:dyDescent="0.25">
      <c r="B88" s="206" t="s">
        <v>70</v>
      </c>
      <c r="C88" s="206"/>
      <c r="D88" s="206"/>
      <c r="E88" s="206"/>
      <c r="F88" s="206"/>
      <c r="G88" s="206"/>
      <c r="H88" s="206"/>
      <c r="P88" s="14"/>
    </row>
    <row r="89" spans="2:19" ht="7.5" customHeight="1" x14ac:dyDescent="0.25">
      <c r="B89" s="14"/>
      <c r="C89" s="14"/>
      <c r="D89" s="14"/>
      <c r="E89" s="14"/>
      <c r="F89" s="15"/>
      <c r="G89" s="15"/>
      <c r="H89" s="15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25" t="s">
        <v>131</v>
      </c>
      <c r="C90" s="23"/>
      <c r="D90" s="23"/>
      <c r="E90" s="23"/>
      <c r="F90" s="24"/>
      <c r="G90" s="24"/>
      <c r="H90" s="24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2:19" ht="15" customHeight="1" x14ac:dyDescent="0.25">
      <c r="B91" s="207" t="s">
        <v>130</v>
      </c>
      <c r="C91" s="207"/>
      <c r="D91" s="207"/>
      <c r="E91" s="207"/>
      <c r="F91" s="207"/>
      <c r="G91" s="97"/>
      <c r="H91" s="97"/>
      <c r="I91" s="22"/>
      <c r="J91" s="22"/>
      <c r="K91" s="14"/>
      <c r="L91" s="14"/>
      <c r="M91" s="193" t="s">
        <v>129</v>
      </c>
      <c r="N91" s="193"/>
      <c r="O91" s="193"/>
      <c r="P91" s="193"/>
      <c r="Q91" s="193"/>
      <c r="R91" s="193"/>
      <c r="S91" s="14"/>
    </row>
    <row r="92" spans="2:19" ht="21" customHeight="1" x14ac:dyDescent="0.25">
      <c r="B92" s="207"/>
      <c r="C92" s="207"/>
      <c r="D92" s="207"/>
      <c r="E92" s="207"/>
      <c r="F92" s="207"/>
      <c r="G92" s="97"/>
      <c r="H92" s="97"/>
      <c r="I92" s="22"/>
      <c r="J92" s="22"/>
      <c r="K92" s="14"/>
      <c r="L92" s="14"/>
      <c r="M92" s="193"/>
      <c r="N92" s="193"/>
      <c r="O92" s="193"/>
      <c r="P92" s="193"/>
      <c r="Q92" s="193"/>
      <c r="R92" s="193"/>
      <c r="S92" s="14"/>
    </row>
    <row r="93" spans="2:19" ht="24" customHeight="1" x14ac:dyDescent="0.25">
      <c r="B93" s="40" t="s">
        <v>66</v>
      </c>
      <c r="C93" s="40" t="s">
        <v>128</v>
      </c>
      <c r="D93" s="40" t="s">
        <v>1</v>
      </c>
      <c r="E93" s="208" t="s">
        <v>127</v>
      </c>
      <c r="F93" s="208"/>
      <c r="G93" s="208"/>
      <c r="I93" s="94" t="s">
        <v>126</v>
      </c>
      <c r="J93" s="14"/>
      <c r="K93" s="14"/>
      <c r="L93" s="14"/>
      <c r="M93" s="93" t="s">
        <v>125</v>
      </c>
      <c r="N93" s="92"/>
      <c r="O93" s="198" t="s">
        <v>54</v>
      </c>
      <c r="P93" s="198"/>
      <c r="Q93" s="198" t="s">
        <v>1</v>
      </c>
      <c r="R93" s="198"/>
      <c r="S93" s="14"/>
    </row>
    <row r="94" spans="2:19" x14ac:dyDescent="0.25">
      <c r="B94" s="11" t="s">
        <v>124</v>
      </c>
      <c r="C94" s="15">
        <v>1</v>
      </c>
      <c r="D94" s="17">
        <f t="shared" ref="D94:D100" si="4">C94/$C$101</f>
        <v>1.8518518518518517E-2</v>
      </c>
      <c r="E94" s="17"/>
      <c r="F94" s="15">
        <v>0</v>
      </c>
      <c r="G94" s="15"/>
      <c r="I94" s="90">
        <f>SUM(D94:D97)</f>
        <v>3.7037037037037035E-2</v>
      </c>
      <c r="J94" s="14"/>
      <c r="K94" s="14"/>
      <c r="L94" s="14"/>
      <c r="M94" s="89" t="s">
        <v>2</v>
      </c>
      <c r="N94" s="88"/>
      <c r="O94" s="202">
        <v>48</v>
      </c>
      <c r="P94" s="202"/>
      <c r="Q94" s="203">
        <f>O94/$O$97</f>
        <v>0.88888888888888884</v>
      </c>
      <c r="R94" s="203"/>
      <c r="S94" s="14"/>
    </row>
    <row r="95" spans="2:19" x14ac:dyDescent="0.25">
      <c r="B95" s="11" t="s">
        <v>123</v>
      </c>
      <c r="C95" s="15">
        <v>0</v>
      </c>
      <c r="D95" s="17">
        <f t="shared" si="4"/>
        <v>0</v>
      </c>
      <c r="E95" s="17"/>
      <c r="F95" s="15">
        <v>0</v>
      </c>
      <c r="G95" s="15"/>
      <c r="I95" s="94"/>
      <c r="J95" s="14"/>
      <c r="K95" s="14"/>
      <c r="L95" s="14"/>
      <c r="M95" s="89" t="s">
        <v>3</v>
      </c>
      <c r="N95" s="88"/>
      <c r="O95" s="202">
        <v>5</v>
      </c>
      <c r="P95" s="202"/>
      <c r="Q95" s="203">
        <f>O95/$O$97</f>
        <v>9.2592592592592587E-2</v>
      </c>
      <c r="R95" s="203"/>
      <c r="S95" s="14"/>
    </row>
    <row r="96" spans="2:19" ht="15.75" thickBot="1" x14ac:dyDescent="0.3">
      <c r="B96" s="11" t="s">
        <v>122</v>
      </c>
      <c r="C96" s="15">
        <v>0</v>
      </c>
      <c r="D96" s="17">
        <f t="shared" si="4"/>
        <v>0</v>
      </c>
      <c r="E96" s="17"/>
      <c r="F96" s="15">
        <v>0</v>
      </c>
      <c r="G96" s="15"/>
      <c r="I96" s="94" t="s">
        <v>121</v>
      </c>
      <c r="J96" s="14"/>
      <c r="K96" s="14"/>
      <c r="L96" s="14"/>
      <c r="M96" s="89" t="s">
        <v>48</v>
      </c>
      <c r="N96" s="88"/>
      <c r="O96" s="202">
        <v>1</v>
      </c>
      <c r="P96" s="202"/>
      <c r="Q96" s="203">
        <f>O96/$O$97</f>
        <v>1.8518518518518517E-2</v>
      </c>
      <c r="R96" s="203"/>
      <c r="S96" s="14"/>
    </row>
    <row r="97" spans="2:19" x14ac:dyDescent="0.25">
      <c r="B97" s="11" t="s">
        <v>120</v>
      </c>
      <c r="C97" s="15">
        <v>1</v>
      </c>
      <c r="D97" s="17">
        <f t="shared" si="4"/>
        <v>1.8518518518518517E-2</v>
      </c>
      <c r="E97" s="17"/>
      <c r="F97" s="15">
        <v>1</v>
      </c>
      <c r="G97" s="15"/>
      <c r="I97" s="90">
        <f>SUM(D98:D99)</f>
        <v>0.88888888888888884</v>
      </c>
      <c r="J97" s="14"/>
      <c r="K97" s="14"/>
      <c r="L97" s="14"/>
      <c r="M97" s="16" t="s">
        <v>0</v>
      </c>
      <c r="N97" s="96"/>
      <c r="O97" s="209">
        <f>SUM(O94:P96)</f>
        <v>54</v>
      </c>
      <c r="P97" s="209"/>
      <c r="Q97" s="210">
        <f>SUM(Q94:R96)</f>
        <v>0.99999999999999989</v>
      </c>
      <c r="R97" s="210"/>
      <c r="S97" s="14"/>
    </row>
    <row r="98" spans="2:19" x14ac:dyDescent="0.25">
      <c r="B98" s="11" t="s">
        <v>119</v>
      </c>
      <c r="C98" s="15">
        <v>27</v>
      </c>
      <c r="D98" s="17">
        <f t="shared" si="4"/>
        <v>0.5</v>
      </c>
      <c r="E98" s="17"/>
      <c r="F98" s="15">
        <v>38</v>
      </c>
      <c r="G98" s="15"/>
      <c r="I98" s="94"/>
      <c r="J98" s="14"/>
      <c r="K98" s="14"/>
      <c r="L98" s="14"/>
      <c r="M98" s="26"/>
      <c r="N98" s="14"/>
      <c r="O98" s="14"/>
      <c r="P98" s="14"/>
      <c r="Q98" s="14"/>
      <c r="R98" s="14"/>
      <c r="S98" s="14"/>
    </row>
    <row r="99" spans="2:19" x14ac:dyDescent="0.25">
      <c r="B99" s="11" t="s">
        <v>118</v>
      </c>
      <c r="C99" s="15">
        <v>21</v>
      </c>
      <c r="D99" s="17">
        <f t="shared" si="4"/>
        <v>0.3888888888888889</v>
      </c>
      <c r="E99" s="17"/>
      <c r="F99" s="15">
        <v>27</v>
      </c>
      <c r="G99" s="15"/>
      <c r="I99" s="94"/>
      <c r="J99" s="14"/>
      <c r="K99" s="14"/>
      <c r="L99" s="14"/>
      <c r="M99" s="95" t="s">
        <v>117</v>
      </c>
      <c r="N99" s="13"/>
      <c r="O99" s="13"/>
      <c r="P99" s="14"/>
      <c r="Q99" s="14"/>
      <c r="R99" s="14"/>
      <c r="S99" s="14"/>
    </row>
    <row r="100" spans="2:19" ht="15.75" thickBot="1" x14ac:dyDescent="0.3">
      <c r="B100" s="11" t="s">
        <v>60</v>
      </c>
      <c r="C100" s="15">
        <v>4</v>
      </c>
      <c r="D100" s="17">
        <f t="shared" si="4"/>
        <v>7.407407407407407E-2</v>
      </c>
      <c r="E100" s="17"/>
      <c r="F100" s="15">
        <v>0</v>
      </c>
      <c r="G100" s="15"/>
      <c r="I100" s="94" t="s">
        <v>116</v>
      </c>
      <c r="J100" s="14"/>
      <c r="K100" s="14"/>
      <c r="L100" s="14"/>
      <c r="M100" s="93" t="s">
        <v>115</v>
      </c>
      <c r="N100" s="92"/>
      <c r="O100" s="211" t="s">
        <v>54</v>
      </c>
      <c r="P100" s="211"/>
      <c r="Q100" s="211" t="s">
        <v>1</v>
      </c>
      <c r="R100" s="211"/>
      <c r="S100" s="14"/>
    </row>
    <row r="101" spans="2:19" x14ac:dyDescent="0.25">
      <c r="B101" s="16" t="s">
        <v>0</v>
      </c>
      <c r="C101" s="16">
        <f>SUM(C94:C100)</f>
        <v>54</v>
      </c>
      <c r="D101" s="5">
        <f>SUM(D94:D100)</f>
        <v>0.99999999999999989</v>
      </c>
      <c r="E101" s="5">
        <f>SUM(E94:E100)</f>
        <v>0</v>
      </c>
      <c r="F101" s="91">
        <f>SUM(F94:F100)</f>
        <v>66</v>
      </c>
      <c r="G101" s="5"/>
      <c r="I101" s="90">
        <f>D100</f>
        <v>7.407407407407407E-2</v>
      </c>
      <c r="J101" s="14"/>
      <c r="K101" s="14"/>
      <c r="L101" s="14"/>
      <c r="M101" s="89" t="s">
        <v>78</v>
      </c>
      <c r="N101" s="88"/>
      <c r="O101" s="202">
        <v>20</v>
      </c>
      <c r="P101" s="202"/>
      <c r="Q101" s="203">
        <f>O101/$O$105</f>
        <v>0.37037037037037035</v>
      </c>
      <c r="R101" s="203"/>
      <c r="S101" s="14"/>
    </row>
    <row r="102" spans="2:19" x14ac:dyDescent="0.25">
      <c r="B102" s="14"/>
      <c r="C102" s="14"/>
      <c r="D102" s="14"/>
      <c r="E102" s="14"/>
      <c r="F102" s="15"/>
      <c r="G102" s="15"/>
      <c r="H102" s="15"/>
      <c r="I102" s="14"/>
      <c r="J102" s="14"/>
      <c r="K102" s="14"/>
      <c r="L102" s="14"/>
      <c r="M102" s="89" t="s">
        <v>114</v>
      </c>
      <c r="N102" s="88"/>
      <c r="O102" s="202">
        <v>32</v>
      </c>
      <c r="P102" s="202"/>
      <c r="Q102" s="203">
        <f>O102/$O$105</f>
        <v>0.59259259259259256</v>
      </c>
      <c r="R102" s="203"/>
      <c r="S102" s="14"/>
    </row>
    <row r="103" spans="2:19" x14ac:dyDescent="0.25">
      <c r="B103" s="14"/>
      <c r="C103" s="14"/>
      <c r="D103" s="14"/>
      <c r="E103" s="14"/>
      <c r="F103" s="15"/>
      <c r="G103" s="15"/>
      <c r="H103" s="15"/>
      <c r="I103" s="14"/>
      <c r="J103" s="14"/>
      <c r="K103" s="14"/>
      <c r="L103" s="14"/>
      <c r="M103" s="89" t="s">
        <v>113</v>
      </c>
      <c r="N103" s="88"/>
      <c r="O103" s="202">
        <v>2</v>
      </c>
      <c r="P103" s="202"/>
      <c r="Q103" s="203">
        <f>O103/$O$105</f>
        <v>3.7037037037037035E-2</v>
      </c>
      <c r="R103" s="203"/>
      <c r="S103" s="14"/>
    </row>
    <row r="104" spans="2:19" ht="15.75" thickBot="1" x14ac:dyDescent="0.3">
      <c r="C104" s="13"/>
      <c r="D104" s="13"/>
      <c r="E104" s="13"/>
      <c r="F104" s="13"/>
      <c r="G104" s="13"/>
      <c r="H104" s="13"/>
      <c r="I104" s="14"/>
      <c r="J104" s="14"/>
      <c r="K104" s="14"/>
      <c r="L104" s="14"/>
      <c r="M104" s="89" t="s">
        <v>48</v>
      </c>
      <c r="N104" s="88"/>
      <c r="O104" s="202">
        <v>0</v>
      </c>
      <c r="P104" s="202"/>
      <c r="Q104" s="203">
        <f>O104/$O$105</f>
        <v>0</v>
      </c>
      <c r="R104" s="203"/>
      <c r="S104" s="14"/>
    </row>
    <row r="105" spans="2:19" ht="24" customHeight="1" x14ac:dyDescent="0.25">
      <c r="B105" s="194" t="s">
        <v>112</v>
      </c>
      <c r="C105" s="194"/>
      <c r="D105" s="194"/>
      <c r="E105" s="194"/>
      <c r="F105" s="194"/>
      <c r="G105" s="194"/>
      <c r="H105" s="194"/>
      <c r="I105" s="14"/>
      <c r="J105" s="14"/>
      <c r="K105" s="14"/>
      <c r="L105" s="14"/>
      <c r="M105" s="37" t="s">
        <v>0</v>
      </c>
      <c r="N105" s="87"/>
      <c r="O105" s="217">
        <f>SUM(O101:P104)</f>
        <v>54</v>
      </c>
      <c r="P105" s="217"/>
      <c r="Q105" s="218">
        <f>SUM(Q101:R104)</f>
        <v>1</v>
      </c>
      <c r="R105" s="218"/>
      <c r="S105" s="14"/>
    </row>
    <row r="106" spans="2:19" x14ac:dyDescent="0.25">
      <c r="B106" s="200" t="s">
        <v>111</v>
      </c>
      <c r="C106" s="200"/>
      <c r="D106" s="200"/>
      <c r="E106" s="40"/>
      <c r="F106" s="12" t="s">
        <v>54</v>
      </c>
      <c r="G106" s="212" t="s">
        <v>1</v>
      </c>
      <c r="H106" s="212"/>
      <c r="I106" s="213"/>
      <c r="J106" s="213"/>
      <c r="K106" s="213"/>
      <c r="L106" s="14"/>
      <c r="M106" s="26"/>
      <c r="N106" s="14"/>
      <c r="O106" s="14"/>
      <c r="P106" s="14"/>
      <c r="Q106" s="14"/>
      <c r="R106" s="14"/>
      <c r="S106" s="14"/>
    </row>
    <row r="107" spans="2:19" x14ac:dyDescent="0.25">
      <c r="B107" s="70" t="s">
        <v>110</v>
      </c>
      <c r="C107" s="84"/>
      <c r="D107" s="84"/>
      <c r="E107" s="84"/>
      <c r="F107" s="69">
        <v>6</v>
      </c>
      <c r="G107" s="83"/>
      <c r="H107" s="82">
        <f t="shared" ref="H107:H129" si="5">F107/$F$130</f>
        <v>0.1111111111111111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ht="18.75" x14ac:dyDescent="0.3">
      <c r="B108" s="70" t="s">
        <v>109</v>
      </c>
      <c r="C108" s="84"/>
      <c r="D108" s="84"/>
      <c r="E108" s="84"/>
      <c r="F108" s="69">
        <v>11</v>
      </c>
      <c r="G108" s="83"/>
      <c r="H108" s="82">
        <f t="shared" si="5"/>
        <v>0.20370370370370369</v>
      </c>
      <c r="I108" s="14"/>
      <c r="J108" s="14"/>
      <c r="K108" s="86" t="str">
        <f>CONCATENATE(L124,"     (",ROUND(M124*100,0),"%)")</f>
        <v>22     (41%)</v>
      </c>
      <c r="L108" s="14"/>
      <c r="M108" s="14"/>
      <c r="N108" s="14"/>
      <c r="O108" s="14"/>
      <c r="P108" s="14"/>
      <c r="Q108" s="14"/>
      <c r="R108" s="14"/>
      <c r="S108" s="14"/>
    </row>
    <row r="109" spans="2:19" ht="18.75" x14ac:dyDescent="0.3">
      <c r="B109" s="70" t="s">
        <v>108</v>
      </c>
      <c r="C109" s="84"/>
      <c r="D109" s="84"/>
      <c r="E109" s="84"/>
      <c r="F109" s="69">
        <v>3</v>
      </c>
      <c r="G109" s="83"/>
      <c r="H109" s="82">
        <f t="shared" si="5"/>
        <v>5.5555555555555552E-2</v>
      </c>
      <c r="I109" s="14"/>
      <c r="J109" s="14"/>
      <c r="K109" s="85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70" t="s">
        <v>107</v>
      </c>
      <c r="C110" s="84"/>
      <c r="D110" s="84"/>
      <c r="E110" s="84"/>
      <c r="F110" s="69">
        <v>2</v>
      </c>
      <c r="G110" s="83"/>
      <c r="H110" s="82">
        <f t="shared" si="5"/>
        <v>3.7037037037037035E-2</v>
      </c>
      <c r="I110" s="14"/>
      <c r="J110" s="14"/>
      <c r="K110" s="55"/>
      <c r="L110" s="14"/>
      <c r="M110" s="14"/>
      <c r="N110" s="14"/>
      <c r="O110" s="14"/>
      <c r="P110" s="14"/>
      <c r="Q110" s="14"/>
      <c r="R110" s="14"/>
      <c r="S110" s="14"/>
    </row>
    <row r="111" spans="2:19" ht="15.75" x14ac:dyDescent="0.25">
      <c r="B111" s="67" t="s">
        <v>106</v>
      </c>
      <c r="C111" s="77"/>
      <c r="D111" s="77"/>
      <c r="E111" s="77"/>
      <c r="F111" s="66">
        <v>1</v>
      </c>
      <c r="G111" s="76"/>
      <c r="H111" s="75">
        <f t="shared" si="5"/>
        <v>1.8518518518518517E-2</v>
      </c>
      <c r="I111" s="14"/>
      <c r="J111" s="14"/>
      <c r="K111" s="81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67" t="s">
        <v>105</v>
      </c>
      <c r="C112" s="77"/>
      <c r="D112" s="77"/>
      <c r="E112" s="77"/>
      <c r="F112" s="66">
        <v>9</v>
      </c>
      <c r="G112" s="76"/>
      <c r="H112" s="75">
        <f t="shared" si="5"/>
        <v>0.16666666666666666</v>
      </c>
      <c r="I112" s="14"/>
      <c r="J112" s="14"/>
      <c r="K112" s="7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80" t="s">
        <v>104</v>
      </c>
      <c r="C113" s="78"/>
      <c r="D113" s="79"/>
      <c r="E113" s="78"/>
      <c r="F113" s="66">
        <v>3</v>
      </c>
      <c r="G113" s="76"/>
      <c r="H113" s="75">
        <f t="shared" si="5"/>
        <v>5.5555555555555552E-2</v>
      </c>
      <c r="I113" s="14"/>
      <c r="J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67" t="s">
        <v>103</v>
      </c>
      <c r="C114" s="77"/>
      <c r="D114" s="77"/>
      <c r="E114" s="77"/>
      <c r="F114" s="66">
        <v>0</v>
      </c>
      <c r="G114" s="76"/>
      <c r="H114" s="75">
        <f t="shared" si="5"/>
        <v>0</v>
      </c>
      <c r="I114" s="14"/>
      <c r="J114" s="14"/>
      <c r="K114" s="7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64" t="s">
        <v>102</v>
      </c>
      <c r="C115" s="73"/>
      <c r="D115" s="73"/>
      <c r="E115" s="73"/>
      <c r="F115" s="63">
        <v>0</v>
      </c>
      <c r="G115" s="72"/>
      <c r="H115" s="71">
        <f t="shared" si="5"/>
        <v>0</v>
      </c>
      <c r="I115" s="14"/>
      <c r="J115" s="14"/>
      <c r="K115" s="7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64" t="s">
        <v>101</v>
      </c>
      <c r="C116" s="73"/>
      <c r="D116" s="73"/>
      <c r="E116" s="73"/>
      <c r="F116" s="63">
        <v>0</v>
      </c>
      <c r="G116" s="72"/>
      <c r="H116" s="71">
        <f t="shared" si="5"/>
        <v>0</v>
      </c>
      <c r="I116" s="14"/>
      <c r="J116" s="14"/>
      <c r="K116" s="7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64" t="s">
        <v>100</v>
      </c>
      <c r="C117" s="73"/>
      <c r="D117" s="73"/>
      <c r="E117" s="73"/>
      <c r="F117" s="63">
        <v>1</v>
      </c>
      <c r="G117" s="72"/>
      <c r="H117" s="71">
        <f t="shared" si="5"/>
        <v>1.8518518518518517E-2</v>
      </c>
      <c r="I117" s="14"/>
      <c r="J117" s="14"/>
      <c r="K117" s="7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64" t="s">
        <v>99</v>
      </c>
      <c r="C118" s="73"/>
      <c r="D118" s="73"/>
      <c r="E118" s="73"/>
      <c r="F118" s="63">
        <v>0</v>
      </c>
      <c r="G118" s="72"/>
      <c r="H118" s="71">
        <f t="shared" si="5"/>
        <v>0</v>
      </c>
      <c r="I118" s="14"/>
      <c r="J118" s="14"/>
      <c r="K118" s="7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64" t="s">
        <v>98</v>
      </c>
      <c r="C119" s="73"/>
      <c r="D119" s="73"/>
      <c r="E119" s="73"/>
      <c r="F119" s="63">
        <v>0</v>
      </c>
      <c r="G119" s="72"/>
      <c r="H119" s="71">
        <f t="shared" si="5"/>
        <v>0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64" t="s">
        <v>97</v>
      </c>
      <c r="C120" s="73"/>
      <c r="D120" s="73"/>
      <c r="E120" s="73"/>
      <c r="F120" s="63">
        <v>0</v>
      </c>
      <c r="G120" s="72"/>
      <c r="H120" s="71">
        <f t="shared" si="5"/>
        <v>0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64" t="s">
        <v>96</v>
      </c>
      <c r="C121" s="73"/>
      <c r="D121" s="73"/>
      <c r="E121" s="73"/>
      <c r="F121" s="63">
        <v>0</v>
      </c>
      <c r="G121" s="72"/>
      <c r="H121" s="71">
        <f t="shared" si="5"/>
        <v>0</v>
      </c>
      <c r="I121" s="14"/>
      <c r="J121" s="14"/>
      <c r="K121" s="194" t="s">
        <v>95</v>
      </c>
      <c r="L121" s="194"/>
      <c r="M121" s="194"/>
      <c r="N121" s="22"/>
      <c r="O121" s="13"/>
      <c r="P121" s="13"/>
      <c r="Q121" s="14"/>
      <c r="R121" s="14"/>
      <c r="S121" s="14"/>
    </row>
    <row r="122" spans="2:19" x14ac:dyDescent="0.25">
      <c r="B122" s="64" t="s">
        <v>94</v>
      </c>
      <c r="C122" s="73"/>
      <c r="D122" s="73"/>
      <c r="E122" s="73"/>
      <c r="F122" s="63">
        <v>0</v>
      </c>
      <c r="G122" s="72"/>
      <c r="H122" s="71">
        <f t="shared" si="5"/>
        <v>0</v>
      </c>
      <c r="I122" s="14"/>
      <c r="J122" s="14"/>
      <c r="K122" s="194"/>
      <c r="L122" s="194"/>
      <c r="M122" s="194"/>
      <c r="N122" s="22"/>
      <c r="O122" s="13"/>
      <c r="P122" s="13"/>
      <c r="Q122" s="14"/>
      <c r="R122" s="14"/>
      <c r="S122" s="14"/>
    </row>
    <row r="123" spans="2:19" x14ac:dyDescent="0.25">
      <c r="B123" s="64" t="s">
        <v>93</v>
      </c>
      <c r="C123" s="73"/>
      <c r="D123" s="73"/>
      <c r="E123" s="73"/>
      <c r="F123" s="63">
        <v>0</v>
      </c>
      <c r="G123" s="72"/>
      <c r="H123" s="71">
        <f t="shared" si="5"/>
        <v>0</v>
      </c>
      <c r="I123" s="14"/>
      <c r="J123" s="14"/>
      <c r="K123" s="40" t="s">
        <v>92</v>
      </c>
      <c r="L123" s="12" t="s">
        <v>54</v>
      </c>
      <c r="M123" s="12" t="s">
        <v>1</v>
      </c>
      <c r="N123" s="34"/>
      <c r="O123" s="15"/>
      <c r="P123" s="17"/>
      <c r="Q123" s="14"/>
      <c r="R123" s="14"/>
      <c r="S123" s="14"/>
    </row>
    <row r="124" spans="2:19" x14ac:dyDescent="0.25">
      <c r="B124" s="64" t="s">
        <v>91</v>
      </c>
      <c r="C124" s="73"/>
      <c r="D124" s="73"/>
      <c r="E124" s="73"/>
      <c r="F124" s="63">
        <v>2</v>
      </c>
      <c r="G124" s="72"/>
      <c r="H124" s="71">
        <f t="shared" si="5"/>
        <v>3.7037037037037035E-2</v>
      </c>
      <c r="I124" s="14"/>
      <c r="J124" s="14"/>
      <c r="K124" s="70" t="s">
        <v>90</v>
      </c>
      <c r="L124" s="69">
        <f>+F107+F108+F109+F110</f>
        <v>22</v>
      </c>
      <c r="M124" s="68">
        <f t="shared" ref="M124:M129" si="6">L124/$L$130</f>
        <v>0.40740740740740738</v>
      </c>
      <c r="N124" s="34"/>
      <c r="O124" s="15"/>
      <c r="P124" s="17"/>
      <c r="Q124" s="14"/>
      <c r="R124" s="14"/>
      <c r="S124" s="14"/>
    </row>
    <row r="125" spans="2:19" x14ac:dyDescent="0.25">
      <c r="B125" s="58" t="s">
        <v>89</v>
      </c>
      <c r="C125" s="61"/>
      <c r="D125" s="61"/>
      <c r="E125" s="61"/>
      <c r="F125" s="57">
        <v>0</v>
      </c>
      <c r="G125" s="60"/>
      <c r="H125" s="59">
        <f t="shared" si="5"/>
        <v>0</v>
      </c>
      <c r="I125" s="14"/>
      <c r="J125" s="14"/>
      <c r="K125" s="67" t="s">
        <v>88</v>
      </c>
      <c r="L125" s="66">
        <f>+F111+F112+F113+F114</f>
        <v>13</v>
      </c>
      <c r="M125" s="65">
        <f t="shared" si="6"/>
        <v>0.24074074074074073</v>
      </c>
      <c r="N125" s="34"/>
      <c r="O125" s="15"/>
      <c r="P125" s="17"/>
      <c r="Q125" s="14"/>
      <c r="R125" s="14"/>
      <c r="S125" s="14"/>
    </row>
    <row r="126" spans="2:19" x14ac:dyDescent="0.25">
      <c r="B126" s="58" t="s">
        <v>87</v>
      </c>
      <c r="C126" s="61"/>
      <c r="D126" s="61"/>
      <c r="E126" s="61"/>
      <c r="F126" s="57">
        <v>9</v>
      </c>
      <c r="G126" s="60"/>
      <c r="H126" s="59">
        <f t="shared" si="5"/>
        <v>0.16666666666666666</v>
      </c>
      <c r="I126" s="14"/>
      <c r="J126" s="14"/>
      <c r="K126" s="64" t="s">
        <v>73</v>
      </c>
      <c r="L126" s="63">
        <f>SUM(F115:F124)</f>
        <v>3</v>
      </c>
      <c r="M126" s="62">
        <f t="shared" si="6"/>
        <v>5.5555555555555552E-2</v>
      </c>
      <c r="N126" s="55"/>
      <c r="O126" s="14"/>
      <c r="P126" s="14"/>
      <c r="Q126" s="14"/>
      <c r="R126" s="14"/>
      <c r="S126" s="14"/>
    </row>
    <row r="127" spans="2:19" x14ac:dyDescent="0.25">
      <c r="B127" s="58" t="s">
        <v>86</v>
      </c>
      <c r="C127" s="61"/>
      <c r="D127" s="61"/>
      <c r="E127" s="61"/>
      <c r="F127" s="57">
        <v>0</v>
      </c>
      <c r="G127" s="60"/>
      <c r="H127" s="59">
        <f t="shared" si="5"/>
        <v>0</v>
      </c>
      <c r="I127" s="14"/>
      <c r="J127" s="14"/>
      <c r="K127" s="58" t="s">
        <v>85</v>
      </c>
      <c r="L127" s="57">
        <f>SUM(F125:F127)</f>
        <v>9</v>
      </c>
      <c r="M127" s="56">
        <f t="shared" si="6"/>
        <v>0.16666666666666666</v>
      </c>
      <c r="N127" s="55"/>
      <c r="O127" s="14"/>
      <c r="P127" s="14"/>
      <c r="Q127" s="14"/>
      <c r="R127" s="14"/>
      <c r="S127" s="14"/>
    </row>
    <row r="128" spans="2:19" x14ac:dyDescent="0.25">
      <c r="B128" s="54" t="s">
        <v>4</v>
      </c>
      <c r="C128" s="53"/>
      <c r="D128" s="53"/>
      <c r="E128" s="53"/>
      <c r="F128" s="52">
        <v>5</v>
      </c>
      <c r="G128" s="52"/>
      <c r="H128" s="51">
        <f t="shared" si="5"/>
        <v>9.2592592592592587E-2</v>
      </c>
      <c r="I128" s="14"/>
      <c r="J128" s="14"/>
      <c r="K128" s="48" t="s">
        <v>84</v>
      </c>
      <c r="L128" s="45">
        <f>F129</f>
        <v>2</v>
      </c>
      <c r="M128" s="50">
        <f t="shared" si="6"/>
        <v>3.7037037037037035E-2</v>
      </c>
      <c r="N128" s="49"/>
      <c r="O128" s="14"/>
      <c r="P128" s="14"/>
      <c r="Q128" s="14"/>
      <c r="R128" s="14"/>
      <c r="S128" s="14"/>
    </row>
    <row r="129" spans="2:19" ht="15.75" thickBot="1" x14ac:dyDescent="0.3">
      <c r="B129" s="48" t="s">
        <v>84</v>
      </c>
      <c r="C129" s="47"/>
      <c r="D129" s="47"/>
      <c r="E129" s="47"/>
      <c r="F129" s="46">
        <v>2</v>
      </c>
      <c r="G129" s="45"/>
      <c r="H129" s="44">
        <f t="shared" si="5"/>
        <v>3.7037037037037035E-2</v>
      </c>
      <c r="I129" s="14"/>
      <c r="J129" s="14"/>
      <c r="K129" s="29" t="s">
        <v>4</v>
      </c>
      <c r="L129" s="15">
        <f>F128</f>
        <v>5</v>
      </c>
      <c r="M129" s="31">
        <f t="shared" si="6"/>
        <v>9.2592592592592587E-2</v>
      </c>
      <c r="N129" s="14"/>
      <c r="O129" s="14"/>
      <c r="P129" s="14"/>
      <c r="Q129" s="14"/>
      <c r="R129" s="14"/>
      <c r="S129" s="14"/>
    </row>
    <row r="130" spans="2:19" x14ac:dyDescent="0.25">
      <c r="B130" s="214" t="s">
        <v>0</v>
      </c>
      <c r="C130" s="214"/>
      <c r="D130" s="214"/>
      <c r="E130" s="16"/>
      <c r="F130" s="16">
        <f>SUM(F107:F129)</f>
        <v>54</v>
      </c>
      <c r="G130" s="43"/>
      <c r="H130" s="5">
        <f>SUM(H107:H129)</f>
        <v>1</v>
      </c>
      <c r="I130" s="14"/>
      <c r="J130" s="14"/>
      <c r="K130" s="37" t="s">
        <v>0</v>
      </c>
      <c r="L130" s="16">
        <f>SUM(L124:L129)</f>
        <v>54</v>
      </c>
      <c r="M130" s="27">
        <f>SUM(M124:M129)</f>
        <v>1</v>
      </c>
      <c r="N130" s="14"/>
      <c r="O130" s="14"/>
      <c r="P130" s="14"/>
      <c r="Q130" s="14"/>
      <c r="R130" s="14"/>
      <c r="S130" s="14"/>
    </row>
    <row r="131" spans="2:19" ht="16.5" customHeight="1" x14ac:dyDescent="0.25"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2:19" x14ac:dyDescent="0.25">
      <c r="B132" s="215" t="s">
        <v>83</v>
      </c>
      <c r="C132" s="215"/>
      <c r="D132" s="215"/>
      <c r="E132" s="215"/>
      <c r="F132" s="215"/>
      <c r="G132" s="215"/>
      <c r="H132" s="215"/>
      <c r="I132" s="42"/>
      <c r="J132" s="42"/>
      <c r="K132" s="216" t="s">
        <v>82</v>
      </c>
      <c r="L132" s="216"/>
      <c r="M132" s="216"/>
      <c r="N132" s="216"/>
      <c r="O132" s="216"/>
      <c r="P132" s="41"/>
      <c r="Q132" s="41"/>
      <c r="R132" s="14"/>
      <c r="S132" s="14"/>
    </row>
    <row r="133" spans="2:19" x14ac:dyDescent="0.25">
      <c r="B133" s="215"/>
      <c r="C133" s="215"/>
      <c r="D133" s="215"/>
      <c r="E133" s="215"/>
      <c r="F133" s="215"/>
      <c r="G133" s="215"/>
      <c r="H133" s="215"/>
      <c r="I133" s="42"/>
      <c r="J133" s="42"/>
      <c r="K133" s="216"/>
      <c r="L133" s="216"/>
      <c r="M133" s="216"/>
      <c r="N133" s="216"/>
      <c r="O133" s="216"/>
      <c r="P133" s="41"/>
      <c r="Q133" s="41"/>
      <c r="R133" s="14"/>
      <c r="S133" s="14"/>
    </row>
    <row r="134" spans="2:19" ht="15.75" thickBot="1" x14ac:dyDescent="0.3">
      <c r="B134" s="200" t="s">
        <v>81</v>
      </c>
      <c r="C134" s="199" t="s">
        <v>80</v>
      </c>
      <c r="D134" s="199"/>
      <c r="E134" s="40"/>
      <c r="F134" s="199">
        <v>2018</v>
      </c>
      <c r="G134" s="199"/>
      <c r="H134" s="199"/>
      <c r="I134" s="14"/>
      <c r="J134" s="14"/>
      <c r="K134" s="200" t="s">
        <v>79</v>
      </c>
      <c r="L134" s="200"/>
      <c r="M134" s="12" t="s">
        <v>54</v>
      </c>
      <c r="N134" s="12"/>
      <c r="O134" s="12" t="s">
        <v>1</v>
      </c>
      <c r="P134" s="38"/>
      <c r="Q134" s="38"/>
      <c r="R134" s="14"/>
      <c r="S134" s="14"/>
    </row>
    <row r="135" spans="2:19" x14ac:dyDescent="0.25">
      <c r="B135" s="200"/>
      <c r="C135" s="40" t="s">
        <v>54</v>
      </c>
      <c r="D135" s="40" t="s">
        <v>1</v>
      </c>
      <c r="E135" s="40"/>
      <c r="F135" s="40" t="s">
        <v>54</v>
      </c>
      <c r="G135" s="200" t="s">
        <v>1</v>
      </c>
      <c r="H135" s="200"/>
      <c r="I135" s="14"/>
      <c r="J135" s="14"/>
      <c r="K135" s="29" t="s">
        <v>78</v>
      </c>
      <c r="L135" s="39"/>
      <c r="M135" s="32">
        <v>35</v>
      </c>
      <c r="N135" s="15"/>
      <c r="O135" s="17">
        <f t="shared" ref="O135:O140" si="7">M135/$M$141</f>
        <v>0.64814814814814814</v>
      </c>
      <c r="P135" s="38"/>
      <c r="Q135" s="29"/>
      <c r="R135" s="14"/>
      <c r="S135" s="14"/>
    </row>
    <row r="136" spans="2:19" x14ac:dyDescent="0.25">
      <c r="B136" s="29" t="s">
        <v>77</v>
      </c>
      <c r="C136" s="36">
        <f>L124+L125</f>
        <v>35</v>
      </c>
      <c r="D136" s="34">
        <f>C136/$L$130</f>
        <v>0.64814814814814814</v>
      </c>
      <c r="E136" s="34"/>
      <c r="F136" s="36">
        <v>107</v>
      </c>
      <c r="G136" s="219">
        <f>F136/$F$139</f>
        <v>0.71812080536912748</v>
      </c>
      <c r="H136" s="219"/>
      <c r="I136" s="14"/>
      <c r="J136" s="14"/>
      <c r="K136" s="29" t="s">
        <v>76</v>
      </c>
      <c r="L136" s="36"/>
      <c r="M136" s="35">
        <v>6</v>
      </c>
      <c r="N136" s="34"/>
      <c r="O136" s="17">
        <f t="shared" si="7"/>
        <v>0.1111111111111111</v>
      </c>
      <c r="P136" s="30"/>
      <c r="Q136" s="29"/>
      <c r="R136" s="14"/>
      <c r="S136" s="14"/>
    </row>
    <row r="137" spans="2:19" x14ac:dyDescent="0.25">
      <c r="B137" s="29" t="s">
        <v>75</v>
      </c>
      <c r="C137" s="36">
        <f>L127+L128+L129</f>
        <v>16</v>
      </c>
      <c r="D137" s="34">
        <f>C137/$L$130</f>
        <v>0.29629629629629628</v>
      </c>
      <c r="E137" s="34"/>
      <c r="F137" s="36">
        <v>35</v>
      </c>
      <c r="G137" s="219">
        <f>F137/$F$139</f>
        <v>0.2348993288590604</v>
      </c>
      <c r="H137" s="219"/>
      <c r="I137" s="14"/>
      <c r="J137" s="14"/>
      <c r="K137" s="29" t="s">
        <v>74</v>
      </c>
      <c r="L137" s="36"/>
      <c r="M137" s="35">
        <v>2</v>
      </c>
      <c r="N137" s="34"/>
      <c r="O137" s="17">
        <f t="shared" si="7"/>
        <v>3.7037037037037035E-2</v>
      </c>
      <c r="P137" s="30"/>
      <c r="Q137" s="29"/>
      <c r="R137" s="14"/>
      <c r="S137" s="14"/>
    </row>
    <row r="138" spans="2:19" ht="15.75" thickBot="1" x14ac:dyDescent="0.3">
      <c r="B138" s="29" t="s">
        <v>73</v>
      </c>
      <c r="C138" s="36">
        <f>L126</f>
        <v>3</v>
      </c>
      <c r="D138" s="34">
        <f>C138/$L$130</f>
        <v>5.5555555555555552E-2</v>
      </c>
      <c r="E138" s="34"/>
      <c r="F138" s="36">
        <v>7</v>
      </c>
      <c r="G138" s="219">
        <f>F138/$F$139</f>
        <v>4.6979865771812082E-2</v>
      </c>
      <c r="H138" s="219"/>
      <c r="I138" s="14"/>
      <c r="J138" s="14"/>
      <c r="K138" s="29" t="s">
        <v>72</v>
      </c>
      <c r="L138" s="36"/>
      <c r="M138" s="35">
        <v>2</v>
      </c>
      <c r="N138" s="34"/>
      <c r="O138" s="17">
        <f t="shared" si="7"/>
        <v>3.7037037037037035E-2</v>
      </c>
      <c r="P138" s="30"/>
      <c r="Q138" s="29"/>
      <c r="R138" s="14"/>
      <c r="S138" s="14"/>
    </row>
    <row r="139" spans="2:19" x14ac:dyDescent="0.25">
      <c r="B139" s="37" t="s">
        <v>0</v>
      </c>
      <c r="C139" s="16">
        <f>SUM(C136:C138)</f>
        <v>54</v>
      </c>
      <c r="D139" s="27">
        <f>SUM(D136:D138)</f>
        <v>1</v>
      </c>
      <c r="E139" s="27"/>
      <c r="F139" s="16">
        <f>SUM(F136:F138)</f>
        <v>149</v>
      </c>
      <c r="G139" s="16"/>
      <c r="H139" s="5">
        <f>SUM(G136:H138)</f>
        <v>1</v>
      </c>
      <c r="I139" s="14"/>
      <c r="J139" s="14"/>
      <c r="K139" s="29" t="s">
        <v>71</v>
      </c>
      <c r="L139" s="36"/>
      <c r="M139" s="35">
        <v>0</v>
      </c>
      <c r="N139" s="34"/>
      <c r="O139" s="17">
        <f t="shared" si="7"/>
        <v>0</v>
      </c>
      <c r="P139" s="30"/>
      <c r="Q139" s="29"/>
      <c r="R139" s="14"/>
      <c r="S139" s="14"/>
    </row>
    <row r="140" spans="2:19" ht="15.75" thickBot="1" x14ac:dyDescent="0.3">
      <c r="B140" s="33" t="s">
        <v>70</v>
      </c>
      <c r="I140" s="14"/>
      <c r="J140" s="14"/>
      <c r="K140" s="29" t="s">
        <v>45</v>
      </c>
      <c r="L140" s="15"/>
      <c r="M140" s="32">
        <v>9</v>
      </c>
      <c r="N140" s="31"/>
      <c r="O140" s="17">
        <f t="shared" si="7"/>
        <v>0.16666666666666666</v>
      </c>
      <c r="P140" s="30"/>
      <c r="Q140" s="29"/>
      <c r="R140" s="14"/>
      <c r="S140" s="14"/>
    </row>
    <row r="141" spans="2:19" x14ac:dyDescent="0.25">
      <c r="C141" s="14"/>
      <c r="D141" s="14"/>
      <c r="E141" s="14"/>
      <c r="F141" s="15"/>
      <c r="G141" s="15"/>
      <c r="H141" s="15"/>
      <c r="I141" s="14"/>
      <c r="J141" s="14"/>
      <c r="K141" s="220" t="s">
        <v>0</v>
      </c>
      <c r="L141" s="220"/>
      <c r="M141" s="28">
        <f>SUM(M135:M140)</f>
        <v>54</v>
      </c>
      <c r="N141" s="27"/>
      <c r="O141" s="5">
        <f>SUM(O135:O140)</f>
        <v>0.99999999999999989</v>
      </c>
      <c r="P141" s="14"/>
      <c r="Q141" s="14"/>
      <c r="R141" s="14"/>
      <c r="S141" s="14"/>
    </row>
    <row r="142" spans="2:19" ht="9" customHeight="1" x14ac:dyDescent="0.25">
      <c r="B142" s="14"/>
      <c r="C142" s="14"/>
      <c r="D142" s="14"/>
      <c r="E142" s="14"/>
      <c r="F142" s="15"/>
      <c r="G142" s="15"/>
      <c r="H142" s="15"/>
      <c r="I142" s="14"/>
      <c r="J142" s="14"/>
      <c r="K142" s="26"/>
      <c r="L142" s="14"/>
      <c r="M142" s="14"/>
      <c r="N142" s="14"/>
      <c r="O142" s="15"/>
      <c r="P142" s="15"/>
      <c r="Q142" s="15"/>
      <c r="R142" s="14"/>
      <c r="S142" s="14"/>
    </row>
    <row r="143" spans="2:19" x14ac:dyDescent="0.25">
      <c r="B143" s="25" t="s">
        <v>69</v>
      </c>
      <c r="C143" s="23"/>
      <c r="D143" s="23"/>
      <c r="E143" s="23"/>
      <c r="F143" s="24"/>
      <c r="G143" s="24"/>
      <c r="H143" s="24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</row>
    <row r="144" spans="2:19" x14ac:dyDescent="0.25">
      <c r="B144" s="193" t="s">
        <v>68</v>
      </c>
      <c r="C144" s="193"/>
      <c r="D144" s="193"/>
      <c r="E144" s="22"/>
      <c r="F144" s="22"/>
      <c r="G144" s="15"/>
      <c r="H144" s="15"/>
      <c r="I144" s="14"/>
      <c r="J144" s="14"/>
      <c r="K144" s="193" t="s">
        <v>67</v>
      </c>
      <c r="L144" s="193"/>
      <c r="M144" s="193"/>
      <c r="N144" s="22"/>
      <c r="O144" s="22"/>
      <c r="P144" s="14"/>
      <c r="Q144" s="14"/>
      <c r="R144" s="14"/>
      <c r="S144" s="14"/>
    </row>
    <row r="145" spans="2:19" x14ac:dyDescent="0.25">
      <c r="B145" s="193"/>
      <c r="C145" s="193"/>
      <c r="D145" s="193"/>
      <c r="E145" s="22"/>
      <c r="F145" s="22"/>
      <c r="G145" s="15"/>
      <c r="H145" s="15"/>
      <c r="I145" s="14"/>
      <c r="J145" s="14"/>
      <c r="K145" s="193"/>
      <c r="L145" s="193"/>
      <c r="M145" s="193"/>
      <c r="N145" s="22"/>
      <c r="O145" s="22"/>
      <c r="P145" s="14"/>
      <c r="Q145" s="14"/>
      <c r="R145" s="14"/>
      <c r="S145" s="14"/>
    </row>
    <row r="146" spans="2:19" x14ac:dyDescent="0.25">
      <c r="B146" s="21" t="s">
        <v>66</v>
      </c>
      <c r="C146" s="12" t="s">
        <v>54</v>
      </c>
      <c r="D146" s="12" t="s">
        <v>1</v>
      </c>
      <c r="E146" s="14"/>
      <c r="F146" s="15"/>
      <c r="G146" s="15"/>
      <c r="H146" s="15"/>
      <c r="I146" s="14"/>
      <c r="J146" s="14"/>
      <c r="K146" s="21" t="s">
        <v>65</v>
      </c>
      <c r="L146" s="12" t="s">
        <v>54</v>
      </c>
      <c r="M146" s="12" t="s">
        <v>1</v>
      </c>
      <c r="N146" s="14"/>
      <c r="O146" s="15"/>
      <c r="P146" s="14"/>
      <c r="Q146" s="14"/>
      <c r="R146" s="14"/>
      <c r="S146" s="14"/>
    </row>
    <row r="147" spans="2:19" x14ac:dyDescent="0.25">
      <c r="B147" s="11" t="s">
        <v>64</v>
      </c>
      <c r="C147" s="8">
        <v>1</v>
      </c>
      <c r="D147" s="7">
        <f>C147/$C$152</f>
        <v>1.8518518518518517E-2</v>
      </c>
      <c r="E147" s="14"/>
      <c r="F147" s="15"/>
      <c r="G147" s="15"/>
      <c r="H147" s="15"/>
      <c r="I147" s="14"/>
      <c r="J147" s="14"/>
      <c r="K147" s="11" t="s">
        <v>3</v>
      </c>
      <c r="L147" s="8">
        <v>11</v>
      </c>
      <c r="M147" s="7">
        <f>L147/$C$101</f>
        <v>0.20370370370370369</v>
      </c>
      <c r="N147" s="14"/>
      <c r="O147" s="15"/>
      <c r="P147" s="14"/>
      <c r="Q147" s="14"/>
      <c r="R147" s="14"/>
      <c r="S147" s="14"/>
    </row>
    <row r="148" spans="2:19" x14ac:dyDescent="0.25">
      <c r="B148" s="11" t="s">
        <v>63</v>
      </c>
      <c r="C148" s="8">
        <v>16</v>
      </c>
      <c r="D148" s="7">
        <f>C148/$C$152</f>
        <v>0.29629629629629628</v>
      </c>
      <c r="E148" s="14"/>
      <c r="F148" s="15"/>
      <c r="G148" s="15"/>
      <c r="H148" s="15"/>
      <c r="I148" s="14"/>
      <c r="J148" s="14"/>
      <c r="K148" s="11" t="s">
        <v>2</v>
      </c>
      <c r="L148" s="8">
        <v>28</v>
      </c>
      <c r="M148" s="7">
        <f>L148/$C$101</f>
        <v>0.51851851851851849</v>
      </c>
      <c r="N148" s="14"/>
      <c r="O148" s="15"/>
      <c r="P148" s="14"/>
      <c r="Q148" s="14"/>
      <c r="R148" s="14"/>
      <c r="S148" s="14"/>
    </row>
    <row r="149" spans="2:19" ht="15.75" thickBot="1" x14ac:dyDescent="0.3">
      <c r="B149" s="11" t="s">
        <v>62</v>
      </c>
      <c r="C149" s="8">
        <v>27</v>
      </c>
      <c r="D149" s="7">
        <f>C149/$C$152</f>
        <v>0.5</v>
      </c>
      <c r="E149" s="14"/>
      <c r="F149" s="15"/>
      <c r="G149" s="15"/>
      <c r="H149" s="20" t="s">
        <v>61</v>
      </c>
      <c r="I149" s="14"/>
      <c r="J149" s="14"/>
      <c r="K149" s="11" t="s">
        <v>48</v>
      </c>
      <c r="L149" s="8">
        <v>15</v>
      </c>
      <c r="M149" s="7">
        <f>L149/$C$101</f>
        <v>0.27777777777777779</v>
      </c>
      <c r="N149" s="14"/>
      <c r="O149" s="15"/>
      <c r="P149" s="14"/>
      <c r="Q149" s="14"/>
      <c r="R149" s="14"/>
      <c r="S149" s="14"/>
    </row>
    <row r="150" spans="2:19" x14ac:dyDescent="0.25">
      <c r="B150" s="11" t="s">
        <v>60</v>
      </c>
      <c r="C150" s="8">
        <v>2</v>
      </c>
      <c r="D150" s="7">
        <f>C150/$C$152</f>
        <v>3.7037037037037035E-2</v>
      </c>
      <c r="E150" s="14"/>
      <c r="F150" s="15"/>
      <c r="G150" s="15"/>
      <c r="H150" s="19">
        <f>D148+D149</f>
        <v>0.79629629629629628</v>
      </c>
      <c r="I150" s="14"/>
      <c r="J150" s="14"/>
      <c r="K150" s="16" t="s">
        <v>0</v>
      </c>
      <c r="L150" s="16">
        <f>SUM(L147:L149)</f>
        <v>54</v>
      </c>
      <c r="M150" s="5">
        <f>SUM(M147:M149)</f>
        <v>1</v>
      </c>
      <c r="N150" s="14"/>
      <c r="O150" s="15"/>
      <c r="P150" s="14"/>
      <c r="Q150" s="14"/>
      <c r="R150" s="14"/>
      <c r="S150" s="14"/>
    </row>
    <row r="151" spans="2:19" ht="15.75" thickBot="1" x14ac:dyDescent="0.3">
      <c r="B151" s="11" t="s">
        <v>48</v>
      </c>
      <c r="C151" s="8">
        <v>8</v>
      </c>
      <c r="D151" s="7">
        <f>C151/$C$152</f>
        <v>0.14814814814814814</v>
      </c>
      <c r="E151" s="14"/>
      <c r="F151" s="15"/>
      <c r="G151" s="15"/>
      <c r="H151" s="15"/>
      <c r="I151" s="14"/>
      <c r="J151" s="14"/>
      <c r="K151" s="18"/>
      <c r="L151" s="15"/>
      <c r="M151" s="17"/>
      <c r="N151" s="14"/>
      <c r="O151" s="15"/>
      <c r="P151" s="14"/>
      <c r="Q151" s="14"/>
      <c r="R151" s="14"/>
      <c r="S151" s="14"/>
    </row>
    <row r="152" spans="2:19" x14ac:dyDescent="0.25">
      <c r="B152" s="16" t="s">
        <v>0</v>
      </c>
      <c r="C152" s="16">
        <f>SUM(C147:C151)</f>
        <v>54</v>
      </c>
      <c r="D152" s="5">
        <f>SUM(D147:D151)</f>
        <v>1</v>
      </c>
      <c r="E152" s="14"/>
      <c r="F152" s="15"/>
      <c r="G152" s="15"/>
      <c r="H152" s="15"/>
      <c r="I152" s="14"/>
      <c r="J152" s="14"/>
      <c r="N152" s="14"/>
      <c r="O152" s="15"/>
      <c r="P152" s="14"/>
      <c r="Q152" s="14"/>
      <c r="R152" s="14"/>
      <c r="S152" s="14"/>
    </row>
    <row r="153" spans="2:19" x14ac:dyDescent="0.25">
      <c r="C153" s="13"/>
      <c r="D153" s="13"/>
      <c r="K153" s="194" t="s">
        <v>59</v>
      </c>
      <c r="L153" s="194"/>
      <c r="M153" s="194"/>
      <c r="N153" s="194"/>
      <c r="O153" s="194"/>
    </row>
    <row r="154" spans="2:19" x14ac:dyDescent="0.25">
      <c r="K154" s="212" t="s">
        <v>58</v>
      </c>
      <c r="L154" s="212"/>
      <c r="M154" s="12" t="s">
        <v>54</v>
      </c>
      <c r="N154" s="12"/>
      <c r="O154" s="12" t="s">
        <v>1</v>
      </c>
    </row>
    <row r="155" spans="2:19" x14ac:dyDescent="0.25">
      <c r="B155" s="194" t="s">
        <v>57</v>
      </c>
      <c r="C155" s="194"/>
      <c r="D155" s="194"/>
      <c r="E155" s="194"/>
      <c r="F155" s="194"/>
      <c r="K155" s="221" t="s">
        <v>56</v>
      </c>
      <c r="L155" s="221"/>
      <c r="M155" s="8">
        <v>27</v>
      </c>
      <c r="N155" s="7"/>
      <c r="O155" s="7">
        <f t="shared" ref="O155:O161" si="8">M155/$M$162</f>
        <v>0.5</v>
      </c>
    </row>
    <row r="156" spans="2:19" x14ac:dyDescent="0.25">
      <c r="B156" s="212" t="s">
        <v>55</v>
      </c>
      <c r="C156" s="212"/>
      <c r="D156" s="12" t="s">
        <v>54</v>
      </c>
      <c r="E156" s="212" t="s">
        <v>1</v>
      </c>
      <c r="F156" s="212"/>
      <c r="K156" s="221" t="s">
        <v>53</v>
      </c>
      <c r="L156" s="221"/>
      <c r="M156" s="8">
        <v>0</v>
      </c>
      <c r="N156" s="7"/>
      <c r="O156" s="7">
        <f t="shared" si="8"/>
        <v>0</v>
      </c>
    </row>
    <row r="157" spans="2:19" x14ac:dyDescent="0.25">
      <c r="B157" s="221" t="s">
        <v>52</v>
      </c>
      <c r="C157" s="221"/>
      <c r="D157" s="10">
        <v>32</v>
      </c>
      <c r="E157" s="222">
        <f>D157/$D$160</f>
        <v>0.59259259259259256</v>
      </c>
      <c r="F157" s="222"/>
      <c r="K157" s="221" t="s">
        <v>51</v>
      </c>
      <c r="L157" s="221"/>
      <c r="M157" s="8">
        <v>0</v>
      </c>
      <c r="N157" s="7"/>
      <c r="O157" s="7">
        <f t="shared" si="8"/>
        <v>0</v>
      </c>
    </row>
    <row r="158" spans="2:19" x14ac:dyDescent="0.25">
      <c r="B158" s="221" t="s">
        <v>50</v>
      </c>
      <c r="C158" s="221"/>
      <c r="D158" s="10">
        <v>11</v>
      </c>
      <c r="E158" s="222">
        <f>D158/$D$160</f>
        <v>0.20370370370370369</v>
      </c>
      <c r="F158" s="222"/>
      <c r="K158" s="221" t="s">
        <v>49</v>
      </c>
      <c r="L158" s="221"/>
      <c r="M158" s="8">
        <v>11</v>
      </c>
      <c r="N158" s="7"/>
      <c r="O158" s="7">
        <f t="shared" si="8"/>
        <v>0.20370370370370369</v>
      </c>
    </row>
    <row r="159" spans="2:19" ht="15.75" thickBot="1" x14ac:dyDescent="0.3">
      <c r="B159" s="11" t="s">
        <v>48</v>
      </c>
      <c r="D159" s="10">
        <v>11</v>
      </c>
      <c r="E159" s="222">
        <f>D159/$D$160</f>
        <v>0.20370370370370369</v>
      </c>
      <c r="F159" s="222"/>
      <c r="K159" s="221" t="s">
        <v>47</v>
      </c>
      <c r="L159" s="221"/>
      <c r="M159" s="8">
        <v>1</v>
      </c>
      <c r="N159" s="7"/>
      <c r="O159" s="7">
        <f t="shared" si="8"/>
        <v>1.8518518518518517E-2</v>
      </c>
    </row>
    <row r="160" spans="2:19" x14ac:dyDescent="0.25">
      <c r="B160" s="214" t="s">
        <v>0</v>
      </c>
      <c r="C160" s="214"/>
      <c r="D160" s="6">
        <f>SUM(D157:D159)</f>
        <v>54</v>
      </c>
      <c r="E160" s="224">
        <f>SUM(E157:F159)</f>
        <v>1</v>
      </c>
      <c r="F160" s="224"/>
      <c r="K160" s="221" t="s">
        <v>46</v>
      </c>
      <c r="L160" s="221"/>
      <c r="M160" s="8">
        <v>0</v>
      </c>
      <c r="N160" s="7"/>
      <c r="O160" s="7">
        <f t="shared" si="8"/>
        <v>0</v>
      </c>
    </row>
    <row r="161" spans="2:15" ht="15.75" thickBot="1" x14ac:dyDescent="0.3">
      <c r="K161" s="221" t="s">
        <v>45</v>
      </c>
      <c r="L161" s="221"/>
      <c r="M161" s="8">
        <v>15</v>
      </c>
      <c r="N161" s="7"/>
      <c r="O161" s="7">
        <f t="shared" si="8"/>
        <v>0.27777777777777779</v>
      </c>
    </row>
    <row r="162" spans="2:15" x14ac:dyDescent="0.25">
      <c r="B162" s="225" t="s">
        <v>44</v>
      </c>
      <c r="C162" s="225"/>
      <c r="D162" s="225"/>
      <c r="E162" s="225"/>
      <c r="F162" s="225"/>
      <c r="G162" s="225"/>
      <c r="H162" s="225"/>
      <c r="I162" s="4"/>
      <c r="K162" s="214" t="s">
        <v>0</v>
      </c>
      <c r="L162" s="214"/>
      <c r="M162" s="6">
        <f>SUM(M155:M161)</f>
        <v>54</v>
      </c>
      <c r="N162" s="5"/>
      <c r="O162" s="5">
        <f>SUM(O155:O161)</f>
        <v>1</v>
      </c>
    </row>
    <row r="163" spans="2:15" ht="52.5" customHeight="1" x14ac:dyDescent="0.25">
      <c r="B163" s="225"/>
      <c r="C163" s="225"/>
      <c r="D163" s="225"/>
      <c r="E163" s="225"/>
      <c r="F163" s="225"/>
      <c r="G163" s="225"/>
      <c r="H163" s="225"/>
      <c r="I163" s="4"/>
      <c r="K163" s="3"/>
      <c r="L163" s="3"/>
      <c r="M163" s="3"/>
      <c r="N163" s="3"/>
      <c r="O163" s="3"/>
    </row>
    <row r="164" spans="2:15" x14ac:dyDescent="0.25">
      <c r="B164" s="223" t="s">
        <v>43</v>
      </c>
      <c r="C164" s="223"/>
      <c r="D164" s="223"/>
      <c r="E164" s="223"/>
      <c r="F164" s="223"/>
      <c r="G164" s="223"/>
      <c r="H164" s="223"/>
    </row>
    <row r="165" spans="2:15" ht="17.25" customHeight="1" x14ac:dyDescent="0.25"/>
    <row r="166" spans="2:15" x14ac:dyDescent="0.25">
      <c r="B166" s="2" t="s">
        <v>42</v>
      </c>
      <c r="K166" s="2"/>
    </row>
    <row r="167" spans="2:15" x14ac:dyDescent="0.25">
      <c r="B167" s="2" t="s">
        <v>41</v>
      </c>
      <c r="K167" s="2"/>
    </row>
  </sheetData>
  <mergeCells count="92">
    <mergeCell ref="B164:H164"/>
    <mergeCell ref="B160:C160"/>
    <mergeCell ref="E160:F160"/>
    <mergeCell ref="K159:L159"/>
    <mergeCell ref="K160:L160"/>
    <mergeCell ref="K161:L161"/>
    <mergeCell ref="B162:H163"/>
    <mergeCell ref="K162:L162"/>
    <mergeCell ref="E159:F159"/>
    <mergeCell ref="B157:C157"/>
    <mergeCell ref="E157:F157"/>
    <mergeCell ref="K157:L157"/>
    <mergeCell ref="B158:C158"/>
    <mergeCell ref="E158:F158"/>
    <mergeCell ref="K158:L158"/>
    <mergeCell ref="K154:L154"/>
    <mergeCell ref="B155:F155"/>
    <mergeCell ref="K155:L155"/>
    <mergeCell ref="B156:C156"/>
    <mergeCell ref="E156:F156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41:L141"/>
    <mergeCell ref="Q103:R103"/>
    <mergeCell ref="O104:P104"/>
    <mergeCell ref="Q104:R104"/>
    <mergeCell ref="B105:H105"/>
    <mergeCell ref="O105:P105"/>
    <mergeCell ref="Q105:R105"/>
    <mergeCell ref="B130:D130"/>
    <mergeCell ref="B144:D145"/>
    <mergeCell ref="K144:M145"/>
    <mergeCell ref="B132:H133"/>
    <mergeCell ref="K132:O133"/>
    <mergeCell ref="B106:D106"/>
    <mergeCell ref="G106:H106"/>
    <mergeCell ref="I106:K106"/>
    <mergeCell ref="K121:M122"/>
    <mergeCell ref="O100:P100"/>
    <mergeCell ref="O103:P103"/>
    <mergeCell ref="Q100:R100"/>
    <mergeCell ref="O101:P101"/>
    <mergeCell ref="Q101:R101"/>
    <mergeCell ref="O102:P102"/>
    <mergeCell ref="Q102:R102"/>
    <mergeCell ref="O95:P95"/>
    <mergeCell ref="Q95:R95"/>
    <mergeCell ref="O96:P96"/>
    <mergeCell ref="Q96:R96"/>
    <mergeCell ref="O97:P97"/>
    <mergeCell ref="Q97:R97"/>
    <mergeCell ref="B88:H88"/>
    <mergeCell ref="M91:R92"/>
    <mergeCell ref="O93:P93"/>
    <mergeCell ref="Q93:R93"/>
    <mergeCell ref="B91:F92"/>
    <mergeCell ref="E93:G93"/>
    <mergeCell ref="K59:Q59"/>
    <mergeCell ref="K61:O61"/>
    <mergeCell ref="O94:P94"/>
    <mergeCell ref="Q94:R94"/>
    <mergeCell ref="K62:L63"/>
    <mergeCell ref="M62:O62"/>
    <mergeCell ref="K75:O75"/>
    <mergeCell ref="K76:L77"/>
    <mergeCell ref="M76:O76"/>
    <mergeCell ref="M77:N77"/>
    <mergeCell ref="B57:H58"/>
    <mergeCell ref="B59:C60"/>
    <mergeCell ref="D59:D60"/>
    <mergeCell ref="F59:F60"/>
    <mergeCell ref="H59:H60"/>
    <mergeCell ref="B46:G48"/>
    <mergeCell ref="I47:K48"/>
    <mergeCell ref="L49:R49"/>
    <mergeCell ref="K51:Q51"/>
    <mergeCell ref="K52:K53"/>
    <mergeCell ref="L52:M52"/>
    <mergeCell ref="O52:Q52"/>
    <mergeCell ref="B5:S6"/>
    <mergeCell ref="B8:S8"/>
    <mergeCell ref="B10:S11"/>
    <mergeCell ref="I15:M16"/>
    <mergeCell ref="I32:K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50" zoomScaleNormal="100" zoomScaleSheetLayoutView="150" workbookViewId="0">
      <selection activeCell="A8" sqref="A8:S8"/>
    </sheetView>
  </sheetViews>
  <sheetFormatPr baseColWidth="10" defaultRowHeight="15" x14ac:dyDescent="0.25"/>
  <cols>
    <col min="1" max="1" width="0.5703125" style="101" customWidth="1"/>
    <col min="2" max="2" width="14.140625" style="101" customWidth="1"/>
    <col min="3" max="3" width="11.7109375" style="101" customWidth="1"/>
    <col min="4" max="4" width="11.42578125" style="101"/>
    <col min="5" max="5" width="1.140625" style="101" customWidth="1"/>
    <col min="6" max="6" width="9.5703125" style="135" customWidth="1"/>
    <col min="7" max="7" width="1.7109375" style="135" customWidth="1"/>
    <col min="8" max="8" width="7.140625" style="135" customWidth="1"/>
    <col min="9" max="9" width="9.5703125" style="101" customWidth="1"/>
    <col min="10" max="10" width="2.85546875" style="101" customWidth="1"/>
    <col min="11" max="11" width="16.140625" style="101" customWidth="1"/>
    <col min="12" max="12" width="11.7109375" style="101" customWidth="1"/>
    <col min="13" max="13" width="15.42578125" style="101" customWidth="1"/>
    <col min="14" max="14" width="1.140625" style="101" customWidth="1"/>
    <col min="15" max="15" width="10.42578125" style="101" customWidth="1"/>
    <col min="16" max="16" width="1.5703125" style="101" customWidth="1"/>
    <col min="17" max="17" width="7.7109375" style="101" customWidth="1"/>
    <col min="18" max="18" width="7" style="101" customWidth="1"/>
    <col min="19" max="19" width="2.85546875" style="101" customWidth="1"/>
    <col min="20" max="20" width="0.5703125" style="101" customWidth="1"/>
    <col min="21" max="16384" width="11.42578125" style="10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90" t="s">
        <v>256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19" ht="21" customHeight="1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</row>
    <row r="7" spans="2:19" ht="6" customHeight="1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2:19" ht="16.5" customHeight="1" x14ac:dyDescent="0.25">
      <c r="B8" s="235" t="s">
        <v>255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</row>
    <row r="9" spans="2:19" ht="6.75" customHeight="1" x14ac:dyDescent="0.25"/>
    <row r="10" spans="2:19" x14ac:dyDescent="0.25">
      <c r="B10" s="236" t="s">
        <v>254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</row>
    <row r="11" spans="2:19" ht="30.75" customHeight="1" x14ac:dyDescent="0.25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</row>
    <row r="12" spans="2:19" ht="8.25" customHeight="1" x14ac:dyDescent="0.25"/>
    <row r="13" spans="2:19" s="189" customFormat="1" ht="17.25" customHeight="1" x14ac:dyDescent="0.25">
      <c r="B13" s="237" t="s">
        <v>253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</row>
    <row r="14" spans="2:19" ht="3" customHeight="1" x14ac:dyDescent="0.25"/>
    <row r="15" spans="2:19" ht="15" customHeight="1" x14ac:dyDescent="0.2">
      <c r="B15" s="94" t="s">
        <v>252</v>
      </c>
      <c r="C15" s="88"/>
      <c r="D15" s="88"/>
      <c r="E15" s="88"/>
      <c r="F15" s="8"/>
      <c r="G15" s="8"/>
      <c r="H15" s="8"/>
      <c r="I15" s="194" t="s">
        <v>251</v>
      </c>
      <c r="J15" s="194"/>
      <c r="K15" s="194"/>
      <c r="L15" s="194"/>
      <c r="M15" s="194"/>
      <c r="N15" s="103"/>
      <c r="O15" s="88"/>
      <c r="P15" s="202"/>
      <c r="Q15" s="202"/>
      <c r="R15" s="202"/>
      <c r="S15" s="202"/>
    </row>
    <row r="16" spans="2:19" x14ac:dyDescent="0.25">
      <c r="B16" s="188" t="s">
        <v>250</v>
      </c>
      <c r="C16" s="88"/>
      <c r="D16" s="88"/>
      <c r="E16" s="88"/>
      <c r="F16" s="8"/>
      <c r="G16" s="8"/>
      <c r="H16" s="8"/>
      <c r="I16" s="194"/>
      <c r="J16" s="194"/>
      <c r="K16" s="194"/>
      <c r="L16" s="194"/>
      <c r="M16" s="194"/>
      <c r="N16" s="103"/>
      <c r="O16" s="88"/>
      <c r="P16" s="202"/>
      <c r="Q16" s="202"/>
      <c r="R16" s="202"/>
      <c r="S16" s="202"/>
    </row>
    <row r="17" spans="2:19" x14ac:dyDescent="0.25">
      <c r="C17" s="88"/>
      <c r="D17" s="88"/>
      <c r="E17" s="88"/>
      <c r="F17" s="8"/>
      <c r="G17" s="8"/>
      <c r="H17" s="8"/>
      <c r="I17" s="40" t="s">
        <v>171</v>
      </c>
      <c r="J17" s="40"/>
      <c r="K17" s="40">
        <v>2019</v>
      </c>
      <c r="L17" s="40">
        <v>2018</v>
      </c>
      <c r="M17" s="40" t="s">
        <v>170</v>
      </c>
      <c r="N17" s="103"/>
      <c r="O17" s="119"/>
      <c r="P17" s="119"/>
      <c r="Q17" s="119"/>
      <c r="R17" s="119"/>
      <c r="S17" s="88"/>
    </row>
    <row r="18" spans="2:19" ht="15" customHeight="1" x14ac:dyDescent="0.25">
      <c r="C18" s="88"/>
      <c r="D18" s="88"/>
      <c r="E18" s="88"/>
      <c r="F18" s="8"/>
      <c r="G18" s="8"/>
      <c r="H18" s="8"/>
      <c r="I18" s="11" t="s">
        <v>5</v>
      </c>
      <c r="J18" s="8"/>
      <c r="K18" s="8">
        <v>42</v>
      </c>
      <c r="L18" s="8">
        <v>44</v>
      </c>
      <c r="M18" s="123">
        <f t="shared" ref="M18:M30" si="0">K18/L18-1</f>
        <v>-4.5454545454545414E-2</v>
      </c>
      <c r="N18" s="119"/>
      <c r="O18" s="123"/>
      <c r="P18" s="123"/>
      <c r="Q18" s="8"/>
      <c r="R18" s="8"/>
      <c r="S18" s="119"/>
    </row>
    <row r="19" spans="2:19" ht="15" customHeight="1" x14ac:dyDescent="0.25">
      <c r="B19" s="88"/>
      <c r="C19" s="88"/>
      <c r="D19" s="88"/>
      <c r="E19" s="88"/>
      <c r="F19" s="8"/>
      <c r="G19" s="8"/>
      <c r="H19" s="8"/>
      <c r="I19" s="11" t="s">
        <v>6</v>
      </c>
      <c r="J19" s="8"/>
      <c r="K19" s="8">
        <v>27</v>
      </c>
      <c r="L19" s="8">
        <v>22</v>
      </c>
      <c r="M19" s="123">
        <f t="shared" si="0"/>
        <v>0.22727272727272729</v>
      </c>
      <c r="N19" s="119"/>
      <c r="O19" s="123"/>
      <c r="P19" s="123"/>
      <c r="Q19" s="8"/>
      <c r="R19" s="8"/>
      <c r="S19" s="119"/>
    </row>
    <row r="20" spans="2:19" ht="15" customHeight="1" x14ac:dyDescent="0.25">
      <c r="B20" s="88"/>
      <c r="C20" s="88"/>
      <c r="D20" s="88"/>
      <c r="E20" s="88"/>
      <c r="F20" s="8"/>
      <c r="G20" s="8"/>
      <c r="H20" s="8"/>
      <c r="I20" s="11" t="s">
        <v>7</v>
      </c>
      <c r="J20" s="8"/>
      <c r="K20" s="8">
        <v>38</v>
      </c>
      <c r="L20" s="8">
        <v>16</v>
      </c>
      <c r="M20" s="123">
        <f t="shared" si="0"/>
        <v>1.375</v>
      </c>
      <c r="N20" s="119"/>
      <c r="O20" s="123"/>
      <c r="P20" s="123"/>
      <c r="Q20" s="8"/>
      <c r="R20" s="8"/>
      <c r="S20" s="119"/>
    </row>
    <row r="21" spans="2:19" ht="15" customHeight="1" thickBot="1" x14ac:dyDescent="0.3">
      <c r="B21" s="88"/>
      <c r="C21" s="88"/>
      <c r="D21" s="88"/>
      <c r="E21" s="88"/>
      <c r="F21" s="8"/>
      <c r="G21" s="8"/>
      <c r="H21" s="8"/>
      <c r="I21" s="11" t="s">
        <v>8</v>
      </c>
      <c r="J21" s="8"/>
      <c r="K21" s="8">
        <v>35</v>
      </c>
      <c r="L21" s="8">
        <v>21</v>
      </c>
      <c r="M21" s="123">
        <f t="shared" si="0"/>
        <v>0.66666666666666674</v>
      </c>
      <c r="N21" s="119"/>
      <c r="O21" s="123"/>
      <c r="P21" s="123"/>
      <c r="Q21" s="8"/>
      <c r="R21" s="8"/>
      <c r="S21" s="119"/>
    </row>
    <row r="22" spans="2:19" ht="15" hidden="1" customHeight="1" x14ac:dyDescent="0.3">
      <c r="B22" s="88"/>
      <c r="C22" s="88"/>
      <c r="D22" s="88"/>
      <c r="E22" s="88"/>
      <c r="F22" s="8"/>
      <c r="G22" s="8"/>
      <c r="H22" s="8"/>
      <c r="I22" s="11" t="s">
        <v>9</v>
      </c>
      <c r="J22" s="8"/>
      <c r="K22" s="8"/>
      <c r="L22" s="8">
        <v>31</v>
      </c>
      <c r="M22" s="123">
        <f t="shared" si="0"/>
        <v>-1</v>
      </c>
      <c r="N22" s="119"/>
      <c r="O22" s="123"/>
      <c r="P22" s="123"/>
      <c r="Q22" s="8"/>
      <c r="R22" s="8"/>
      <c r="S22" s="119"/>
    </row>
    <row r="23" spans="2:19" ht="15" hidden="1" customHeight="1" x14ac:dyDescent="0.3">
      <c r="B23" s="88"/>
      <c r="C23" s="88"/>
      <c r="D23" s="88"/>
      <c r="E23" s="88"/>
      <c r="F23" s="8"/>
      <c r="G23" s="8"/>
      <c r="H23" s="8"/>
      <c r="I23" s="11" t="s">
        <v>10</v>
      </c>
      <c r="J23" s="8"/>
      <c r="K23" s="8"/>
      <c r="L23" s="8">
        <v>29</v>
      </c>
      <c r="M23" s="123">
        <f t="shared" si="0"/>
        <v>-1</v>
      </c>
      <c r="N23" s="119"/>
      <c r="O23" s="123"/>
      <c r="P23" s="123"/>
      <c r="Q23" s="8"/>
      <c r="R23" s="8"/>
      <c r="S23" s="119"/>
    </row>
    <row r="24" spans="2:19" ht="15" hidden="1" customHeight="1" x14ac:dyDescent="0.3">
      <c r="B24" s="88"/>
      <c r="C24" s="88"/>
      <c r="D24" s="88"/>
      <c r="E24" s="88"/>
      <c r="F24" s="8"/>
      <c r="G24" s="8"/>
      <c r="H24" s="8"/>
      <c r="I24" s="11" t="s">
        <v>11</v>
      </c>
      <c r="J24" s="8"/>
      <c r="K24" s="8"/>
      <c r="L24" s="8">
        <v>21</v>
      </c>
      <c r="M24" s="123">
        <f t="shared" si="0"/>
        <v>-1</v>
      </c>
      <c r="N24" s="119"/>
      <c r="O24" s="123"/>
      <c r="P24" s="123"/>
      <c r="Q24" s="8"/>
      <c r="R24" s="8"/>
      <c r="S24" s="119"/>
    </row>
    <row r="25" spans="2:19" ht="15" hidden="1" customHeight="1" x14ac:dyDescent="0.3">
      <c r="B25" s="88"/>
      <c r="C25" s="88"/>
      <c r="D25" s="88"/>
      <c r="E25" s="88"/>
      <c r="F25" s="8"/>
      <c r="G25" s="8"/>
      <c r="H25" s="8"/>
      <c r="I25" s="11" t="s">
        <v>12</v>
      </c>
      <c r="J25" s="8"/>
      <c r="K25" s="8"/>
      <c r="L25" s="8">
        <v>24</v>
      </c>
      <c r="M25" s="123">
        <f t="shared" si="0"/>
        <v>-1</v>
      </c>
      <c r="N25" s="119"/>
      <c r="O25" s="123"/>
      <c r="P25" s="123"/>
      <c r="Q25" s="8"/>
      <c r="R25" s="8"/>
      <c r="S25" s="119"/>
    </row>
    <row r="26" spans="2:19" ht="15" hidden="1" customHeight="1" x14ac:dyDescent="0.3">
      <c r="B26" s="88"/>
      <c r="C26" s="88"/>
      <c r="D26" s="88"/>
      <c r="E26" s="88"/>
      <c r="F26" s="8"/>
      <c r="G26" s="8"/>
      <c r="H26" s="8"/>
      <c r="I26" s="11" t="s">
        <v>13</v>
      </c>
      <c r="J26" s="8"/>
      <c r="K26" s="8"/>
      <c r="L26" s="8">
        <v>11</v>
      </c>
      <c r="M26" s="123">
        <f t="shared" si="0"/>
        <v>-1</v>
      </c>
      <c r="N26" s="119"/>
      <c r="O26" s="123"/>
      <c r="P26" s="123"/>
      <c r="Q26" s="8"/>
      <c r="R26" s="8"/>
      <c r="S26" s="119"/>
    </row>
    <row r="27" spans="2:19" ht="15" hidden="1" customHeight="1" x14ac:dyDescent="0.3">
      <c r="B27" s="88"/>
      <c r="C27" s="88"/>
      <c r="D27" s="88"/>
      <c r="E27" s="88"/>
      <c r="F27" s="8"/>
      <c r="G27" s="8"/>
      <c r="H27" s="8"/>
      <c r="I27" s="11" t="s">
        <v>14</v>
      </c>
      <c r="J27" s="8"/>
      <c r="K27" s="8"/>
      <c r="L27" s="8">
        <v>24</v>
      </c>
      <c r="M27" s="123">
        <f t="shared" si="0"/>
        <v>-1</v>
      </c>
      <c r="N27" s="119"/>
      <c r="O27" s="123"/>
      <c r="P27" s="123"/>
      <c r="Q27" s="8"/>
      <c r="R27" s="8"/>
      <c r="S27" s="119"/>
    </row>
    <row r="28" spans="2:19" ht="15" hidden="1" customHeight="1" x14ac:dyDescent="0.3">
      <c r="B28" s="88"/>
      <c r="C28" s="88"/>
      <c r="D28" s="88"/>
      <c r="E28" s="88"/>
      <c r="F28" s="8"/>
      <c r="G28" s="8"/>
      <c r="H28" s="8"/>
      <c r="I28" s="11" t="s">
        <v>15</v>
      </c>
      <c r="J28" s="8"/>
      <c r="K28" s="8"/>
      <c r="L28" s="8">
        <v>37</v>
      </c>
      <c r="M28" s="123">
        <f t="shared" si="0"/>
        <v>-1</v>
      </c>
      <c r="N28" s="119"/>
      <c r="O28" s="123"/>
      <c r="P28" s="123"/>
      <c r="Q28" s="8"/>
      <c r="R28" s="8"/>
      <c r="S28" s="119"/>
    </row>
    <row r="29" spans="2:19" ht="15" hidden="1" customHeight="1" thickBot="1" x14ac:dyDescent="0.3">
      <c r="B29" s="88"/>
      <c r="C29" s="88"/>
      <c r="D29" s="88"/>
      <c r="E29" s="88"/>
      <c r="F29" s="8"/>
      <c r="G29" s="8"/>
      <c r="H29" s="8"/>
      <c r="I29" s="11" t="s">
        <v>16</v>
      </c>
      <c r="J29" s="8"/>
      <c r="K29" s="8"/>
      <c r="L29" s="8">
        <v>24</v>
      </c>
      <c r="M29" s="123">
        <f t="shared" si="0"/>
        <v>-1</v>
      </c>
      <c r="N29" s="119"/>
      <c r="O29" s="123"/>
      <c r="P29" s="123"/>
      <c r="Q29" s="8"/>
      <c r="R29" s="8"/>
      <c r="S29" s="119"/>
    </row>
    <row r="30" spans="2:19" x14ac:dyDescent="0.25">
      <c r="B30" s="88"/>
      <c r="C30" s="88"/>
      <c r="D30" s="88"/>
      <c r="E30" s="88"/>
      <c r="F30" s="8"/>
      <c r="G30" s="8"/>
      <c r="H30" s="8"/>
      <c r="I30" s="37" t="s">
        <v>0</v>
      </c>
      <c r="J30" s="37"/>
      <c r="K30" s="37">
        <f>SUM(K18:K21)</f>
        <v>142</v>
      </c>
      <c r="L30" s="37">
        <f>SUM(L18:L21)</f>
        <v>103</v>
      </c>
      <c r="M30" s="120">
        <f t="shared" si="0"/>
        <v>0.37864077669902918</v>
      </c>
      <c r="N30" s="119"/>
      <c r="O30" s="123"/>
      <c r="P30" s="123"/>
      <c r="Q30" s="8"/>
      <c r="R30" s="8"/>
      <c r="S30" s="119"/>
    </row>
    <row r="31" spans="2:19" x14ac:dyDescent="0.25">
      <c r="B31" s="88"/>
      <c r="C31" s="88"/>
      <c r="D31" s="88"/>
      <c r="E31" s="88"/>
      <c r="F31" s="8"/>
      <c r="G31" s="8"/>
      <c r="H31" s="8"/>
      <c r="N31" s="88"/>
      <c r="O31" s="88"/>
      <c r="P31" s="88"/>
      <c r="Q31" s="88"/>
      <c r="R31" s="88"/>
      <c r="S31" s="88"/>
    </row>
    <row r="32" spans="2:19" ht="26.25" customHeight="1" x14ac:dyDescent="0.25">
      <c r="B32" s="88"/>
      <c r="C32" s="88"/>
      <c r="D32" s="88"/>
      <c r="E32" s="88"/>
      <c r="F32" s="8"/>
      <c r="G32" s="8"/>
      <c r="H32" s="8"/>
      <c r="I32" s="233" t="s">
        <v>249</v>
      </c>
      <c r="J32" s="233"/>
      <c r="K32" s="233"/>
      <c r="L32" s="88"/>
      <c r="M32" s="88"/>
      <c r="N32" s="88"/>
      <c r="O32" s="88"/>
      <c r="P32" s="88"/>
      <c r="Q32" s="88"/>
      <c r="R32" s="88"/>
      <c r="S32" s="88"/>
    </row>
    <row r="33" spans="2:19" x14ac:dyDescent="0.25">
      <c r="B33" s="88"/>
      <c r="C33" s="88"/>
      <c r="D33" s="88"/>
      <c r="E33" s="88"/>
      <c r="F33" s="8"/>
      <c r="G33" s="8"/>
      <c r="H33" s="8"/>
      <c r="I33" s="40" t="s">
        <v>168</v>
      </c>
      <c r="J33" s="234" t="s">
        <v>248</v>
      </c>
      <c r="K33" s="234"/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8"/>
      <c r="C34" s="88"/>
      <c r="D34" s="88"/>
      <c r="E34" s="88"/>
      <c r="F34" s="8"/>
      <c r="G34" s="8"/>
      <c r="H34" s="8"/>
      <c r="I34" s="100">
        <v>2009</v>
      </c>
      <c r="J34" s="8"/>
      <c r="K34" s="187">
        <v>64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8"/>
      <c r="C35" s="88"/>
      <c r="D35" s="88"/>
      <c r="E35" s="88"/>
      <c r="F35" s="8"/>
      <c r="G35" s="8"/>
      <c r="H35" s="8"/>
      <c r="I35" s="100">
        <v>2010</v>
      </c>
      <c r="J35" s="8"/>
      <c r="K35" s="187">
        <v>47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8"/>
      <c r="C36" s="88"/>
      <c r="D36" s="88"/>
      <c r="E36" s="88"/>
      <c r="F36" s="8"/>
      <c r="G36" s="8"/>
      <c r="H36" s="8"/>
      <c r="I36" s="100">
        <v>2011</v>
      </c>
      <c r="J36" s="8"/>
      <c r="K36" s="187">
        <v>66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88"/>
      <c r="C37" s="88"/>
      <c r="D37" s="88"/>
      <c r="E37" s="88"/>
      <c r="F37" s="8"/>
      <c r="G37" s="8"/>
      <c r="H37" s="8"/>
      <c r="I37" s="100">
        <v>2012</v>
      </c>
      <c r="J37" s="8"/>
      <c r="K37" s="187">
        <v>91</v>
      </c>
      <c r="L37" s="8"/>
      <c r="M37" s="8"/>
      <c r="N37" s="8"/>
      <c r="O37" s="8"/>
      <c r="P37" s="8"/>
      <c r="Q37" s="8"/>
      <c r="R37" s="8"/>
      <c r="S37" s="8"/>
    </row>
    <row r="38" spans="2:19" x14ac:dyDescent="0.25">
      <c r="B38" s="88"/>
      <c r="C38" s="88"/>
      <c r="D38" s="88"/>
      <c r="E38" s="88"/>
      <c r="F38" s="8"/>
      <c r="G38" s="8"/>
      <c r="H38" s="8"/>
      <c r="I38" s="100">
        <v>2013</v>
      </c>
      <c r="J38" s="8"/>
      <c r="K38" s="187">
        <v>151</v>
      </c>
      <c r="L38" s="88"/>
      <c r="M38" s="88"/>
      <c r="N38" s="88"/>
      <c r="O38" s="88"/>
      <c r="P38" s="88"/>
      <c r="Q38" s="88"/>
      <c r="R38" s="88"/>
      <c r="S38" s="88"/>
    </row>
    <row r="39" spans="2:19" x14ac:dyDescent="0.25">
      <c r="B39" s="88"/>
      <c r="C39" s="88"/>
      <c r="D39" s="88"/>
      <c r="E39" s="88"/>
      <c r="F39" s="8"/>
      <c r="G39" s="8"/>
      <c r="H39" s="8"/>
      <c r="I39" s="100">
        <v>2014</v>
      </c>
      <c r="J39" s="8"/>
      <c r="K39" s="187">
        <v>186</v>
      </c>
      <c r="L39" s="88"/>
      <c r="M39" s="88"/>
      <c r="N39" s="88"/>
      <c r="O39" s="88"/>
      <c r="P39" s="88"/>
      <c r="Q39" s="88"/>
      <c r="R39" s="88"/>
      <c r="S39" s="88"/>
    </row>
    <row r="40" spans="2:19" x14ac:dyDescent="0.25">
      <c r="B40" s="88"/>
      <c r="C40" s="88"/>
      <c r="D40" s="88"/>
      <c r="E40" s="88"/>
      <c r="F40" s="8"/>
      <c r="G40" s="8"/>
      <c r="H40" s="8"/>
      <c r="I40" s="100">
        <v>2015</v>
      </c>
      <c r="J40" s="8"/>
      <c r="K40" s="187">
        <v>198</v>
      </c>
      <c r="L40" s="88"/>
      <c r="M40" s="88"/>
      <c r="N40" s="88"/>
      <c r="O40" s="88"/>
      <c r="P40" s="88"/>
      <c r="Q40" s="88"/>
      <c r="R40" s="88"/>
      <c r="S40" s="88"/>
    </row>
    <row r="41" spans="2:19" x14ac:dyDescent="0.25">
      <c r="B41" s="88"/>
      <c r="C41" s="88"/>
      <c r="D41" s="88"/>
      <c r="E41" s="88"/>
      <c r="F41" s="8"/>
      <c r="G41" s="8"/>
      <c r="H41" s="8"/>
      <c r="I41" s="100">
        <v>2016</v>
      </c>
      <c r="J41" s="8"/>
      <c r="K41" s="187">
        <v>258</v>
      </c>
      <c r="L41" s="88"/>
      <c r="M41" s="88"/>
      <c r="N41" s="88"/>
      <c r="O41" s="88"/>
      <c r="P41" s="88"/>
      <c r="Q41" s="88"/>
      <c r="R41" s="88"/>
      <c r="S41" s="88"/>
    </row>
    <row r="42" spans="2:19" x14ac:dyDescent="0.25">
      <c r="B42" s="88"/>
      <c r="C42" s="88"/>
      <c r="D42" s="88"/>
      <c r="E42" s="88"/>
      <c r="F42" s="8"/>
      <c r="G42" s="8"/>
      <c r="H42" s="8"/>
      <c r="I42" s="100">
        <v>2017</v>
      </c>
      <c r="J42" s="8"/>
      <c r="K42" s="187">
        <v>247</v>
      </c>
      <c r="L42" s="88"/>
      <c r="M42" s="88"/>
      <c r="N42" s="88"/>
      <c r="O42" s="88"/>
      <c r="P42" s="88"/>
      <c r="Q42" s="88"/>
      <c r="R42" s="88"/>
      <c r="S42" s="88"/>
    </row>
    <row r="43" spans="2:19" x14ac:dyDescent="0.25">
      <c r="B43" s="88"/>
      <c r="C43" s="88"/>
      <c r="D43" s="88"/>
      <c r="E43" s="88"/>
      <c r="F43" s="8"/>
      <c r="G43" s="8"/>
      <c r="H43" s="8"/>
      <c r="I43" s="100">
        <v>2018</v>
      </c>
      <c r="J43" s="8"/>
      <c r="K43" s="187">
        <v>304</v>
      </c>
      <c r="L43" s="88"/>
      <c r="M43" s="88"/>
      <c r="N43" s="88"/>
      <c r="O43" s="88"/>
      <c r="P43" s="88"/>
      <c r="Q43" s="88"/>
      <c r="R43" s="88"/>
      <c r="S43" s="88"/>
    </row>
    <row r="44" spans="2:19" ht="15.75" thickBot="1" x14ac:dyDescent="0.3">
      <c r="B44" s="88"/>
      <c r="C44" s="88"/>
      <c r="D44" s="88"/>
      <c r="E44" s="88"/>
      <c r="F44" s="8"/>
      <c r="G44" s="8"/>
      <c r="H44" s="8"/>
      <c r="I44" s="100" t="s">
        <v>167</v>
      </c>
      <c r="J44" s="8"/>
      <c r="K44" s="187">
        <f>K30</f>
        <v>142</v>
      </c>
      <c r="L44" s="88"/>
      <c r="M44" s="88"/>
      <c r="N44" s="88"/>
      <c r="O44" s="88"/>
      <c r="P44" s="88"/>
      <c r="Q44" s="88"/>
      <c r="R44" s="88"/>
      <c r="S44" s="88"/>
    </row>
    <row r="45" spans="2:19" x14ac:dyDescent="0.25">
      <c r="B45" s="88"/>
      <c r="C45" s="88"/>
      <c r="D45" s="88"/>
      <c r="E45" s="88"/>
      <c r="F45" s="8"/>
      <c r="G45" s="8"/>
      <c r="H45" s="8"/>
      <c r="I45" s="37" t="s">
        <v>0</v>
      </c>
      <c r="J45" s="37"/>
      <c r="K45" s="186">
        <f>SUM(K34:K44)</f>
        <v>1754</v>
      </c>
      <c r="L45" s="88"/>
      <c r="M45" s="88"/>
      <c r="N45" s="88"/>
      <c r="O45" s="88"/>
      <c r="P45" s="88"/>
      <c r="Q45" s="88"/>
      <c r="R45" s="88"/>
      <c r="S45" s="88"/>
    </row>
    <row r="46" spans="2:19" x14ac:dyDescent="0.25">
      <c r="B46" s="88"/>
      <c r="C46" s="88"/>
      <c r="D46" s="88"/>
      <c r="E46" s="88"/>
      <c r="F46" s="8"/>
      <c r="G46" s="8"/>
      <c r="H46" s="8"/>
      <c r="I46" s="181" t="s">
        <v>235</v>
      </c>
      <c r="J46" s="185"/>
      <c r="K46" s="88"/>
      <c r="L46" s="88"/>
      <c r="M46" s="181" t="s">
        <v>235</v>
      </c>
      <c r="N46" s="88"/>
      <c r="O46" s="88"/>
      <c r="P46" s="88"/>
      <c r="Q46" s="88"/>
      <c r="R46" s="88"/>
      <c r="S46" s="88"/>
    </row>
    <row r="47" spans="2:19" ht="41.25" customHeight="1" x14ac:dyDescent="0.25">
      <c r="B47" s="194" t="s">
        <v>247</v>
      </c>
      <c r="C47" s="194"/>
      <c r="D47" s="194"/>
      <c r="E47" s="194"/>
      <c r="F47" s="194"/>
      <c r="G47" s="194"/>
      <c r="H47" s="194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spans="2:19" ht="24.75" customHeight="1" x14ac:dyDescent="0.25">
      <c r="B48" s="200" t="s">
        <v>17</v>
      </c>
      <c r="C48" s="200"/>
      <c r="D48" s="108" t="s">
        <v>158</v>
      </c>
      <c r="E48" s="108"/>
      <c r="F48" s="40" t="s">
        <v>80</v>
      </c>
      <c r="G48" s="40"/>
      <c r="H48" s="40" t="s">
        <v>0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2:19" x14ac:dyDescent="0.25">
      <c r="B49" s="107" t="s">
        <v>157</v>
      </c>
      <c r="C49" s="184"/>
      <c r="D49" s="106">
        <v>454</v>
      </c>
      <c r="E49" s="184"/>
      <c r="F49" s="106">
        <v>61</v>
      </c>
      <c r="G49" s="106"/>
      <c r="H49" s="105">
        <f t="shared" ref="H49:H74" si="1">D49+F49</f>
        <v>515</v>
      </c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2:19" x14ac:dyDescent="0.25">
      <c r="B50" s="107" t="s">
        <v>21</v>
      </c>
      <c r="C50" s="184"/>
      <c r="D50" s="106">
        <v>116</v>
      </c>
      <c r="E50" s="184"/>
      <c r="F50" s="106">
        <v>10</v>
      </c>
      <c r="G50" s="106"/>
      <c r="H50" s="105">
        <f t="shared" si="1"/>
        <v>126</v>
      </c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2:19" x14ac:dyDescent="0.25">
      <c r="B51" s="89" t="s">
        <v>149</v>
      </c>
      <c r="C51" s="88"/>
      <c r="D51" s="8">
        <v>43</v>
      </c>
      <c r="E51" s="88"/>
      <c r="F51" s="8">
        <v>8</v>
      </c>
      <c r="G51" s="8"/>
      <c r="H51" s="100">
        <f t="shared" si="1"/>
        <v>51</v>
      </c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2:19" x14ac:dyDescent="0.25">
      <c r="B52" s="89" t="s">
        <v>24</v>
      </c>
      <c r="C52" s="88"/>
      <c r="D52" s="8">
        <v>39</v>
      </c>
      <c r="E52" s="88"/>
      <c r="F52" s="8">
        <v>6</v>
      </c>
      <c r="G52" s="8"/>
      <c r="H52" s="100">
        <f t="shared" si="1"/>
        <v>45</v>
      </c>
      <c r="I52" s="88"/>
      <c r="J52" s="88"/>
      <c r="L52" s="22"/>
      <c r="M52" s="22"/>
      <c r="N52" s="22"/>
      <c r="O52" s="22"/>
      <c r="P52" s="22"/>
      <c r="Q52" s="22"/>
      <c r="R52" s="88"/>
      <c r="S52" s="88"/>
    </row>
    <row r="53" spans="2:19" x14ac:dyDescent="0.25">
      <c r="B53" s="107" t="s">
        <v>25</v>
      </c>
      <c r="C53" s="184"/>
      <c r="D53" s="106">
        <v>77</v>
      </c>
      <c r="E53" s="184"/>
      <c r="F53" s="106">
        <v>6</v>
      </c>
      <c r="G53" s="106"/>
      <c r="H53" s="105">
        <f t="shared" si="1"/>
        <v>83</v>
      </c>
      <c r="I53" s="88"/>
      <c r="J53" s="88"/>
      <c r="R53" s="88"/>
      <c r="S53" s="88"/>
    </row>
    <row r="54" spans="2:19" x14ac:dyDescent="0.25">
      <c r="B54" s="89" t="s">
        <v>35</v>
      </c>
      <c r="C54" s="88"/>
      <c r="D54" s="8">
        <v>46</v>
      </c>
      <c r="E54" s="88"/>
      <c r="F54" s="8">
        <v>6</v>
      </c>
      <c r="G54" s="8"/>
      <c r="H54" s="100">
        <f t="shared" si="1"/>
        <v>52</v>
      </c>
      <c r="I54" s="88"/>
      <c r="J54" s="88"/>
      <c r="K54" s="194" t="s">
        <v>246</v>
      </c>
      <c r="L54" s="194"/>
      <c r="M54" s="194"/>
      <c r="N54" s="194"/>
      <c r="O54" s="194"/>
      <c r="P54" s="194"/>
      <c r="Q54" s="194"/>
      <c r="R54" s="88"/>
      <c r="S54" s="88"/>
    </row>
    <row r="55" spans="2:19" x14ac:dyDescent="0.25">
      <c r="B55" s="89" t="s">
        <v>37</v>
      </c>
      <c r="C55" s="88"/>
      <c r="D55" s="8">
        <v>37</v>
      </c>
      <c r="E55" s="88"/>
      <c r="F55" s="8">
        <v>6</v>
      </c>
      <c r="G55" s="8"/>
      <c r="H55" s="100">
        <f t="shared" si="1"/>
        <v>43</v>
      </c>
      <c r="I55" s="88"/>
      <c r="J55" s="88"/>
      <c r="K55" s="194"/>
      <c r="L55" s="194"/>
      <c r="M55" s="194"/>
      <c r="N55" s="194"/>
      <c r="O55" s="194"/>
      <c r="P55" s="194"/>
      <c r="Q55" s="194"/>
      <c r="R55" s="88"/>
      <c r="S55" s="88"/>
    </row>
    <row r="56" spans="2:19" ht="15.75" thickBot="1" x14ac:dyDescent="0.3">
      <c r="B56" s="107" t="s">
        <v>27</v>
      </c>
      <c r="C56" s="184"/>
      <c r="D56" s="106">
        <v>69</v>
      </c>
      <c r="E56" s="184"/>
      <c r="F56" s="106">
        <v>5</v>
      </c>
      <c r="G56" s="106"/>
      <c r="H56" s="105">
        <f t="shared" si="1"/>
        <v>74</v>
      </c>
      <c r="I56" s="88"/>
      <c r="J56" s="88"/>
      <c r="K56" s="198" t="s">
        <v>165</v>
      </c>
      <c r="L56" s="199" t="s">
        <v>245</v>
      </c>
      <c r="M56" s="199"/>
      <c r="N56" s="40"/>
      <c r="O56" s="199">
        <v>2018</v>
      </c>
      <c r="P56" s="199"/>
      <c r="Q56" s="199"/>
      <c r="R56" s="88"/>
      <c r="S56" s="88"/>
    </row>
    <row r="57" spans="2:19" x14ac:dyDescent="0.25">
      <c r="B57" s="107" t="s">
        <v>36</v>
      </c>
      <c r="C57" s="184"/>
      <c r="D57" s="106">
        <v>63</v>
      </c>
      <c r="E57" s="184"/>
      <c r="F57" s="106">
        <v>5</v>
      </c>
      <c r="G57" s="106"/>
      <c r="H57" s="105">
        <f t="shared" si="1"/>
        <v>68</v>
      </c>
      <c r="I57" s="88"/>
      <c r="J57" s="88"/>
      <c r="K57" s="198"/>
      <c r="L57" s="40" t="s">
        <v>54</v>
      </c>
      <c r="M57" s="40" t="s">
        <v>1</v>
      </c>
      <c r="N57" s="40"/>
      <c r="O57" s="40" t="s">
        <v>54</v>
      </c>
      <c r="P57" s="40"/>
      <c r="Q57" s="40" t="s">
        <v>1</v>
      </c>
      <c r="R57" s="88"/>
      <c r="S57" s="88"/>
    </row>
    <row r="58" spans="2:19" x14ac:dyDescent="0.25">
      <c r="B58" s="89" t="s">
        <v>20</v>
      </c>
      <c r="C58" s="88"/>
      <c r="D58" s="8">
        <v>16</v>
      </c>
      <c r="E58" s="88"/>
      <c r="F58" s="8">
        <v>3</v>
      </c>
      <c r="G58" s="8"/>
      <c r="H58" s="100">
        <f t="shared" si="1"/>
        <v>19</v>
      </c>
      <c r="I58" s="88"/>
      <c r="J58" s="88"/>
      <c r="K58" s="89" t="s">
        <v>163</v>
      </c>
      <c r="L58" s="8">
        <v>15</v>
      </c>
      <c r="M58" s="9">
        <f>L58/$L$60</f>
        <v>0.10563380281690141</v>
      </c>
      <c r="N58" s="9"/>
      <c r="O58" s="8">
        <v>52</v>
      </c>
      <c r="P58" s="8"/>
      <c r="Q58" s="9">
        <f>O58/$O$60</f>
        <v>0.17105263157894737</v>
      </c>
      <c r="R58" s="88"/>
      <c r="S58" s="88"/>
    </row>
    <row r="59" spans="2:19" ht="15.75" thickBot="1" x14ac:dyDescent="0.3">
      <c r="B59" s="107" t="s">
        <v>22</v>
      </c>
      <c r="C59" s="184"/>
      <c r="D59" s="106">
        <v>59</v>
      </c>
      <c r="E59" s="184"/>
      <c r="F59" s="106">
        <v>3</v>
      </c>
      <c r="G59" s="106"/>
      <c r="H59" s="105">
        <f t="shared" si="1"/>
        <v>62</v>
      </c>
      <c r="I59" s="88"/>
      <c r="J59" s="88"/>
      <c r="K59" s="89" t="s">
        <v>244</v>
      </c>
      <c r="L59" s="8">
        <v>127</v>
      </c>
      <c r="M59" s="9">
        <f>L59/$L$60</f>
        <v>0.89436619718309862</v>
      </c>
      <c r="N59" s="9"/>
      <c r="O59" s="8">
        <v>252</v>
      </c>
      <c r="P59" s="8"/>
      <c r="Q59" s="9">
        <f>O59/O60</f>
        <v>0.82894736842105265</v>
      </c>
      <c r="R59" s="88"/>
      <c r="S59" s="88"/>
    </row>
    <row r="60" spans="2:19" x14ac:dyDescent="0.25">
      <c r="B60" s="107" t="s">
        <v>29</v>
      </c>
      <c r="C60" s="184"/>
      <c r="D60" s="106">
        <v>85</v>
      </c>
      <c r="E60" s="184"/>
      <c r="F60" s="106">
        <v>3</v>
      </c>
      <c r="G60" s="106"/>
      <c r="H60" s="105">
        <f t="shared" si="1"/>
        <v>88</v>
      </c>
      <c r="I60" s="88"/>
      <c r="J60" s="88"/>
      <c r="K60" s="37" t="s">
        <v>0</v>
      </c>
      <c r="L60" s="37">
        <f>SUM(L58:L59)</f>
        <v>142</v>
      </c>
      <c r="M60" s="120">
        <f>SUM(M58:M59)</f>
        <v>1</v>
      </c>
      <c r="N60" s="120"/>
      <c r="O60" s="37">
        <f>SUM(O58:O59)</f>
        <v>304</v>
      </c>
      <c r="P60" s="37"/>
      <c r="Q60" s="120">
        <f>SUM(Q58:Q59)</f>
        <v>1</v>
      </c>
      <c r="R60" s="88"/>
      <c r="S60" s="88"/>
    </row>
    <row r="61" spans="2:19" x14ac:dyDescent="0.25">
      <c r="B61" s="89" t="s">
        <v>32</v>
      </c>
      <c r="C61" s="88"/>
      <c r="D61" s="8">
        <v>43</v>
      </c>
      <c r="E61" s="88"/>
      <c r="F61" s="8">
        <v>3</v>
      </c>
      <c r="G61" s="8"/>
      <c r="H61" s="100">
        <f t="shared" si="1"/>
        <v>46</v>
      </c>
      <c r="I61" s="88"/>
      <c r="J61" s="88"/>
      <c r="K61" s="181" t="s">
        <v>235</v>
      </c>
      <c r="L61" s="8"/>
      <c r="M61" s="9"/>
      <c r="N61" s="9"/>
      <c r="O61" s="8"/>
      <c r="P61" s="8"/>
      <c r="Q61" s="9"/>
      <c r="R61" s="88"/>
      <c r="S61" s="88"/>
    </row>
    <row r="62" spans="2:19" x14ac:dyDescent="0.25">
      <c r="B62" s="89" t="s">
        <v>18</v>
      </c>
      <c r="C62" s="88"/>
      <c r="D62" s="8">
        <v>36</v>
      </c>
      <c r="E62" s="88"/>
      <c r="F62" s="8">
        <v>2</v>
      </c>
      <c r="G62" s="8"/>
      <c r="H62" s="100">
        <f t="shared" si="1"/>
        <v>38</v>
      </c>
      <c r="I62" s="88"/>
      <c r="J62" s="88"/>
      <c r="P62" s="88"/>
      <c r="Q62" s="88"/>
      <c r="R62" s="88"/>
      <c r="S62" s="88"/>
    </row>
    <row r="63" spans="2:19" x14ac:dyDescent="0.25">
      <c r="B63" s="107" t="s">
        <v>19</v>
      </c>
      <c r="C63" s="184"/>
      <c r="D63" s="106">
        <v>73</v>
      </c>
      <c r="E63" s="184"/>
      <c r="F63" s="106">
        <v>2</v>
      </c>
      <c r="G63" s="106"/>
      <c r="H63" s="105">
        <f t="shared" si="1"/>
        <v>75</v>
      </c>
      <c r="I63" s="88"/>
      <c r="J63" s="88"/>
      <c r="K63" s="88" t="s">
        <v>243</v>
      </c>
      <c r="L63" s="88"/>
      <c r="M63" s="88"/>
      <c r="N63" s="88"/>
      <c r="O63" s="88"/>
      <c r="P63" s="88"/>
      <c r="Q63" s="88"/>
      <c r="R63" s="88"/>
      <c r="S63" s="88"/>
    </row>
    <row r="64" spans="2:19" x14ac:dyDescent="0.25">
      <c r="B64" s="107" t="s">
        <v>28</v>
      </c>
      <c r="C64" s="184"/>
      <c r="D64" s="106">
        <v>60</v>
      </c>
      <c r="E64" s="184"/>
      <c r="F64" s="106">
        <v>2</v>
      </c>
      <c r="G64" s="106"/>
      <c r="H64" s="105">
        <f t="shared" si="1"/>
        <v>62</v>
      </c>
      <c r="I64" s="88"/>
      <c r="J64" s="88"/>
      <c r="K64" s="198" t="s">
        <v>142</v>
      </c>
      <c r="L64" s="198"/>
      <c r="M64" s="200" t="s">
        <v>54</v>
      </c>
      <c r="N64" s="200"/>
      <c r="O64" s="40" t="s">
        <v>1</v>
      </c>
      <c r="P64" s="22"/>
      <c r="Q64" s="22"/>
      <c r="R64" s="22"/>
      <c r="S64" s="88"/>
    </row>
    <row r="65" spans="2:19" x14ac:dyDescent="0.25">
      <c r="B65" s="107" t="s">
        <v>30</v>
      </c>
      <c r="C65" s="184"/>
      <c r="D65" s="106">
        <v>66</v>
      </c>
      <c r="E65" s="184"/>
      <c r="F65" s="106">
        <v>2</v>
      </c>
      <c r="G65" s="106"/>
      <c r="H65" s="105">
        <f t="shared" si="1"/>
        <v>68</v>
      </c>
      <c r="I65" s="88"/>
      <c r="J65" s="88"/>
      <c r="K65" s="89" t="s">
        <v>242</v>
      </c>
      <c r="L65" s="8"/>
      <c r="M65" s="99">
        <v>44</v>
      </c>
      <c r="N65" s="99"/>
      <c r="O65" s="9">
        <f t="shared" ref="O65:O75" si="2">M65/$M$76</f>
        <v>0.30985915492957744</v>
      </c>
      <c r="P65" s="22"/>
      <c r="Q65" s="22"/>
      <c r="R65" s="22"/>
      <c r="S65" s="88"/>
    </row>
    <row r="66" spans="2:19" x14ac:dyDescent="0.25">
      <c r="B66" s="89" t="s">
        <v>31</v>
      </c>
      <c r="C66" s="88"/>
      <c r="D66" s="8">
        <v>11</v>
      </c>
      <c r="E66" s="88"/>
      <c r="F66" s="8">
        <v>2</v>
      </c>
      <c r="G66" s="8"/>
      <c r="H66" s="100">
        <f t="shared" si="1"/>
        <v>13</v>
      </c>
      <c r="I66" s="88"/>
      <c r="J66" s="88"/>
      <c r="K66" s="89" t="s">
        <v>241</v>
      </c>
      <c r="L66" s="8"/>
      <c r="M66" s="99">
        <v>20</v>
      </c>
      <c r="N66" s="99"/>
      <c r="O66" s="9">
        <f t="shared" si="2"/>
        <v>0.14084507042253522</v>
      </c>
      <c r="P66" s="119"/>
      <c r="Q66" s="226"/>
      <c r="R66" s="226"/>
      <c r="S66" s="88"/>
    </row>
    <row r="67" spans="2:19" x14ac:dyDescent="0.25">
      <c r="B67" s="89" t="s">
        <v>34</v>
      </c>
      <c r="C67" s="88"/>
      <c r="D67" s="8">
        <v>36</v>
      </c>
      <c r="E67" s="88"/>
      <c r="F67" s="8">
        <v>2</v>
      </c>
      <c r="G67" s="8"/>
      <c r="H67" s="100">
        <f t="shared" si="1"/>
        <v>38</v>
      </c>
      <c r="I67" s="88"/>
      <c r="J67" s="88"/>
      <c r="K67" s="89" t="s">
        <v>138</v>
      </c>
      <c r="L67" s="8"/>
      <c r="M67" s="99">
        <v>27</v>
      </c>
      <c r="N67" s="99"/>
      <c r="O67" s="9">
        <f t="shared" si="2"/>
        <v>0.19014084507042253</v>
      </c>
      <c r="P67" s="119"/>
      <c r="Q67" s="119"/>
      <c r="R67" s="119"/>
      <c r="S67" s="88"/>
    </row>
    <row r="68" spans="2:19" x14ac:dyDescent="0.25">
      <c r="B68" s="89" t="s">
        <v>26</v>
      </c>
      <c r="C68" s="88"/>
      <c r="D68" s="8">
        <v>35</v>
      </c>
      <c r="E68" s="88"/>
      <c r="F68" s="8">
        <v>1</v>
      </c>
      <c r="G68" s="8"/>
      <c r="H68" s="100">
        <f t="shared" si="1"/>
        <v>36</v>
      </c>
      <c r="I68" s="88"/>
      <c r="J68" s="88"/>
      <c r="K68" s="89" t="s">
        <v>136</v>
      </c>
      <c r="L68" s="8"/>
      <c r="M68" s="99">
        <v>11</v>
      </c>
      <c r="N68" s="99"/>
      <c r="O68" s="9">
        <f t="shared" si="2"/>
        <v>7.746478873239436E-2</v>
      </c>
      <c r="P68" s="9"/>
      <c r="Q68" s="99"/>
      <c r="R68" s="9"/>
      <c r="S68" s="88"/>
    </row>
    <row r="69" spans="2:19" x14ac:dyDescent="0.25">
      <c r="B69" s="89" t="s">
        <v>137</v>
      </c>
      <c r="C69" s="88"/>
      <c r="D69" s="8">
        <v>18</v>
      </c>
      <c r="E69" s="88"/>
      <c r="F69" s="8">
        <v>1</v>
      </c>
      <c r="G69" s="8"/>
      <c r="H69" s="100">
        <f t="shared" si="1"/>
        <v>19</v>
      </c>
      <c r="I69" s="88"/>
      <c r="J69" s="88"/>
      <c r="K69" s="89" t="s">
        <v>240</v>
      </c>
      <c r="L69" s="8"/>
      <c r="M69" s="99">
        <v>4</v>
      </c>
      <c r="N69" s="99"/>
      <c r="O69" s="9">
        <f t="shared" si="2"/>
        <v>2.8169014084507043E-2</v>
      </c>
      <c r="P69" s="9"/>
      <c r="Q69" s="99"/>
      <c r="R69" s="9"/>
      <c r="S69" s="88"/>
    </row>
    <row r="70" spans="2:19" x14ac:dyDescent="0.25">
      <c r="B70" s="89" t="s">
        <v>33</v>
      </c>
      <c r="C70" s="88"/>
      <c r="D70" s="8">
        <v>7</v>
      </c>
      <c r="E70" s="88"/>
      <c r="F70" s="8">
        <v>1</v>
      </c>
      <c r="G70" s="8"/>
      <c r="H70" s="100">
        <f t="shared" si="1"/>
        <v>8</v>
      </c>
      <c r="I70" s="88"/>
      <c r="J70" s="88"/>
      <c r="K70" s="89" t="s">
        <v>239</v>
      </c>
      <c r="L70" s="8"/>
      <c r="M70" s="99">
        <v>11</v>
      </c>
      <c r="N70" s="99"/>
      <c r="O70" s="9">
        <f t="shared" si="2"/>
        <v>7.746478873239436E-2</v>
      </c>
      <c r="P70" s="9"/>
      <c r="Q70" s="99"/>
      <c r="R70" s="9"/>
      <c r="S70" s="88"/>
    </row>
    <row r="71" spans="2:19" x14ac:dyDescent="0.25">
      <c r="B71" s="89" t="s">
        <v>38</v>
      </c>
      <c r="C71" s="88"/>
      <c r="D71" s="8">
        <v>25</v>
      </c>
      <c r="E71" s="88"/>
      <c r="F71" s="8">
        <v>1</v>
      </c>
      <c r="G71" s="8"/>
      <c r="H71" s="100">
        <f t="shared" si="1"/>
        <v>26</v>
      </c>
      <c r="I71" s="88"/>
      <c r="J71" s="88"/>
      <c r="K71" s="89" t="s">
        <v>238</v>
      </c>
      <c r="L71" s="8"/>
      <c r="M71" s="99">
        <v>6</v>
      </c>
      <c r="N71" s="99"/>
      <c r="O71" s="9">
        <f t="shared" si="2"/>
        <v>4.2253521126760563E-2</v>
      </c>
      <c r="P71" s="9"/>
      <c r="Q71" s="99"/>
      <c r="R71" s="9"/>
      <c r="S71" s="88"/>
    </row>
    <row r="72" spans="2:19" x14ac:dyDescent="0.25">
      <c r="B72" s="89" t="s">
        <v>39</v>
      </c>
      <c r="C72" s="88"/>
      <c r="D72" s="8">
        <v>24</v>
      </c>
      <c r="E72" s="88"/>
      <c r="F72" s="8">
        <v>1</v>
      </c>
      <c r="G72" s="8"/>
      <c r="H72" s="100">
        <f t="shared" si="1"/>
        <v>25</v>
      </c>
      <c r="I72" s="88"/>
      <c r="J72" s="88"/>
      <c r="K72" s="89" t="s">
        <v>237</v>
      </c>
      <c r="L72" s="8"/>
      <c r="M72" s="99">
        <v>1</v>
      </c>
      <c r="N72" s="99"/>
      <c r="O72" s="9">
        <f t="shared" si="2"/>
        <v>7.0422535211267607E-3</v>
      </c>
      <c r="P72" s="9"/>
      <c r="Q72" s="99"/>
      <c r="R72" s="9"/>
      <c r="S72" s="88"/>
    </row>
    <row r="73" spans="2:19" x14ac:dyDescent="0.25">
      <c r="B73" s="89" t="s">
        <v>23</v>
      </c>
      <c r="C73" s="88"/>
      <c r="D73" s="8">
        <v>51</v>
      </c>
      <c r="E73" s="88"/>
      <c r="F73" s="8">
        <v>0</v>
      </c>
      <c r="G73" s="8"/>
      <c r="H73" s="100">
        <f t="shared" si="1"/>
        <v>51</v>
      </c>
      <c r="I73" s="88"/>
      <c r="J73" s="88"/>
      <c r="K73" s="89" t="s">
        <v>134</v>
      </c>
      <c r="L73" s="8"/>
      <c r="M73" s="99">
        <v>5</v>
      </c>
      <c r="N73" s="99"/>
      <c r="O73" s="9">
        <f t="shared" si="2"/>
        <v>3.5211267605633804E-2</v>
      </c>
      <c r="P73" s="9"/>
      <c r="Q73" s="99"/>
      <c r="R73" s="9"/>
      <c r="S73" s="88"/>
    </row>
    <row r="74" spans="2:19" ht="15.75" thickBot="1" x14ac:dyDescent="0.3">
      <c r="B74" s="89" t="s">
        <v>40</v>
      </c>
      <c r="C74" s="88"/>
      <c r="D74" s="8">
        <v>23</v>
      </c>
      <c r="E74" s="88"/>
      <c r="F74" s="8">
        <v>0</v>
      </c>
      <c r="G74" s="8"/>
      <c r="H74" s="100">
        <f t="shared" si="1"/>
        <v>23</v>
      </c>
      <c r="I74" s="183"/>
      <c r="J74" s="88"/>
      <c r="K74" s="89" t="s">
        <v>236</v>
      </c>
      <c r="L74" s="8"/>
      <c r="M74" s="99">
        <v>8</v>
      </c>
      <c r="N74" s="99"/>
      <c r="O74" s="9">
        <f t="shared" si="2"/>
        <v>5.6338028169014086E-2</v>
      </c>
      <c r="S74" s="88"/>
    </row>
    <row r="75" spans="2:19" ht="15.75" thickBot="1" x14ac:dyDescent="0.3">
      <c r="B75" s="37" t="s">
        <v>0</v>
      </c>
      <c r="C75" s="37"/>
      <c r="D75" s="180">
        <f>SUM(D49:D74)</f>
        <v>1612</v>
      </c>
      <c r="E75" s="182">
        <f>SUM(E49:E74)</f>
        <v>0</v>
      </c>
      <c r="F75" s="180">
        <f>SUM(F49:F74)</f>
        <v>142</v>
      </c>
      <c r="G75" s="180"/>
      <c r="H75" s="180">
        <f>SUM(H49:H74)</f>
        <v>1754</v>
      </c>
      <c r="I75" s="88"/>
      <c r="J75" s="88"/>
      <c r="K75" s="89" t="s">
        <v>181</v>
      </c>
      <c r="L75" s="8"/>
      <c r="M75" s="99">
        <v>5</v>
      </c>
      <c r="N75" s="99"/>
      <c r="O75" s="9">
        <f t="shared" si="2"/>
        <v>3.5211267605633804E-2</v>
      </c>
      <c r="S75" s="88"/>
    </row>
    <row r="76" spans="2:19" x14ac:dyDescent="0.25">
      <c r="B76" s="181" t="s">
        <v>235</v>
      </c>
      <c r="C76" s="88"/>
      <c r="D76" s="88"/>
      <c r="E76" s="88"/>
      <c r="F76" s="8"/>
      <c r="G76" s="8"/>
      <c r="H76" s="8"/>
      <c r="I76" s="22"/>
      <c r="J76" s="103"/>
      <c r="K76" s="37" t="s">
        <v>0</v>
      </c>
      <c r="L76" s="37"/>
      <c r="M76" s="180">
        <f>SUM(M65:M75)</f>
        <v>142</v>
      </c>
      <c r="N76" s="180"/>
      <c r="O76" s="120">
        <f>SUM(O65:O75)</f>
        <v>0.99999999999999989</v>
      </c>
      <c r="S76" s="88"/>
    </row>
    <row r="77" spans="2:19" ht="13.5" customHeight="1" x14ac:dyDescent="0.25">
      <c r="G77" s="175"/>
      <c r="H77" s="179"/>
      <c r="I77" s="175"/>
      <c r="J77" s="9"/>
      <c r="S77" s="88"/>
    </row>
    <row r="78" spans="2:19" ht="6" customHeight="1" x14ac:dyDescent="0.25">
      <c r="B78" s="88"/>
      <c r="C78" s="88"/>
      <c r="D78" s="88"/>
      <c r="E78" s="88"/>
      <c r="F78" s="8"/>
      <c r="G78" s="8"/>
      <c r="H78" s="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</row>
    <row r="79" spans="2:19" x14ac:dyDescent="0.25">
      <c r="B79" s="144" t="s">
        <v>234</v>
      </c>
      <c r="C79" s="144"/>
      <c r="D79" s="144"/>
      <c r="E79" s="144"/>
      <c r="F79" s="145"/>
      <c r="G79" s="145"/>
      <c r="H79" s="14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</row>
    <row r="80" spans="2:19" ht="21" customHeight="1" x14ac:dyDescent="0.25">
      <c r="B80" s="194" t="s">
        <v>233</v>
      </c>
      <c r="C80" s="194"/>
      <c r="D80" s="194"/>
      <c r="E80" s="103"/>
      <c r="F80" s="97"/>
      <c r="G80" s="97"/>
      <c r="H80" s="97"/>
      <c r="I80" s="22"/>
      <c r="J80" s="22"/>
      <c r="K80" s="88"/>
      <c r="L80" s="88"/>
      <c r="M80" s="194" t="s">
        <v>232</v>
      </c>
      <c r="N80" s="194"/>
      <c r="O80" s="194"/>
      <c r="P80" s="194"/>
      <c r="Q80" s="194"/>
      <c r="R80" s="194"/>
      <c r="S80" s="88"/>
    </row>
    <row r="81" spans="2:19" ht="15" customHeight="1" x14ac:dyDescent="0.25">
      <c r="B81" s="194"/>
      <c r="C81" s="194"/>
      <c r="D81" s="194"/>
      <c r="E81" s="103"/>
      <c r="F81" s="97"/>
      <c r="G81" s="97"/>
      <c r="H81" s="97"/>
      <c r="I81" s="22"/>
      <c r="J81" s="22"/>
      <c r="K81" s="88"/>
      <c r="L81" s="88"/>
      <c r="M81" s="194"/>
      <c r="N81" s="194"/>
      <c r="O81" s="194"/>
      <c r="P81" s="194"/>
      <c r="Q81" s="194"/>
      <c r="R81" s="194"/>
      <c r="S81" s="88"/>
    </row>
    <row r="82" spans="2:19" ht="15" customHeight="1" x14ac:dyDescent="0.25">
      <c r="B82" s="143" t="s">
        <v>66</v>
      </c>
      <c r="C82" s="40" t="s">
        <v>54</v>
      </c>
      <c r="D82" s="40" t="s">
        <v>1</v>
      </c>
      <c r="E82" s="119"/>
      <c r="F82" s="8"/>
      <c r="G82" s="8"/>
      <c r="H82" s="11" t="s">
        <v>126</v>
      </c>
      <c r="I82" s="88"/>
      <c r="J82" s="88"/>
      <c r="K82" s="88"/>
      <c r="L82" s="88"/>
      <c r="M82" s="143" t="s">
        <v>125</v>
      </c>
      <c r="N82" s="178"/>
      <c r="O82" s="198" t="s">
        <v>54</v>
      </c>
      <c r="P82" s="198"/>
      <c r="Q82" s="198" t="s">
        <v>1</v>
      </c>
      <c r="R82" s="198"/>
      <c r="S82" s="88"/>
    </row>
    <row r="83" spans="2:19" x14ac:dyDescent="0.25">
      <c r="B83" s="11" t="s">
        <v>231</v>
      </c>
      <c r="C83" s="8">
        <v>0</v>
      </c>
      <c r="D83" s="177">
        <f t="shared" ref="D83:D89" si="3">C83/$C$90</f>
        <v>0</v>
      </c>
      <c r="E83" s="9"/>
      <c r="F83" s="8"/>
      <c r="G83" s="8"/>
      <c r="H83" s="174">
        <f>SUM(D83:D86)</f>
        <v>2.1126760563380281E-2</v>
      </c>
      <c r="I83" s="88"/>
      <c r="J83" s="88"/>
      <c r="K83" s="88"/>
      <c r="L83" s="88"/>
      <c r="M83" s="89" t="s">
        <v>3</v>
      </c>
      <c r="N83" s="88"/>
      <c r="O83" s="202">
        <v>1</v>
      </c>
      <c r="P83" s="202"/>
      <c r="Q83" s="203">
        <f>O83/$O$85</f>
        <v>7.0422535211267607E-3</v>
      </c>
      <c r="R83" s="203"/>
      <c r="S83" s="88"/>
    </row>
    <row r="84" spans="2:19" ht="15.75" thickBot="1" x14ac:dyDescent="0.3">
      <c r="B84" s="11" t="s">
        <v>230</v>
      </c>
      <c r="C84" s="8">
        <v>0</v>
      </c>
      <c r="D84" s="177">
        <f t="shared" si="3"/>
        <v>0</v>
      </c>
      <c r="E84" s="9"/>
      <c r="F84" s="8"/>
      <c r="G84" s="8"/>
      <c r="H84" s="11"/>
      <c r="I84" s="88"/>
      <c r="J84" s="88"/>
      <c r="K84" s="88"/>
      <c r="L84" s="88"/>
      <c r="M84" s="89" t="s">
        <v>2</v>
      </c>
      <c r="N84" s="88"/>
      <c r="O84" s="202">
        <v>141</v>
      </c>
      <c r="P84" s="202"/>
      <c r="Q84" s="203">
        <f>O84/$O$85</f>
        <v>0.99295774647887325</v>
      </c>
      <c r="R84" s="203"/>
      <c r="S84" s="88"/>
    </row>
    <row r="85" spans="2:19" x14ac:dyDescent="0.25">
      <c r="B85" s="11" t="s">
        <v>229</v>
      </c>
      <c r="C85" s="8">
        <v>1</v>
      </c>
      <c r="D85" s="177">
        <f t="shared" si="3"/>
        <v>7.0422535211267607E-3</v>
      </c>
      <c r="E85" s="9"/>
      <c r="F85" s="8"/>
      <c r="G85" s="8"/>
      <c r="H85" s="11" t="s">
        <v>121</v>
      </c>
      <c r="I85" s="88"/>
      <c r="J85" s="88"/>
      <c r="K85" s="88"/>
      <c r="L85" s="88"/>
      <c r="M85" s="37" t="s">
        <v>0</v>
      </c>
      <c r="N85" s="173"/>
      <c r="O85" s="217">
        <f>SUM(O83:P84)</f>
        <v>142</v>
      </c>
      <c r="P85" s="217"/>
      <c r="Q85" s="218">
        <f>SUM(Q83:R84)</f>
        <v>1</v>
      </c>
      <c r="R85" s="218"/>
      <c r="S85" s="88"/>
    </row>
    <row r="86" spans="2:19" x14ac:dyDescent="0.25">
      <c r="B86" s="11" t="s">
        <v>64</v>
      </c>
      <c r="C86" s="8">
        <v>2</v>
      </c>
      <c r="D86" s="177">
        <f t="shared" si="3"/>
        <v>1.4084507042253521E-2</v>
      </c>
      <c r="E86" s="9"/>
      <c r="F86" s="8"/>
      <c r="G86" s="8"/>
      <c r="H86" s="174">
        <f>SUM(D87:D88)</f>
        <v>0.96478873239436613</v>
      </c>
      <c r="I86" s="88"/>
      <c r="J86" s="88"/>
      <c r="K86" s="88"/>
      <c r="L86" s="88"/>
      <c r="S86" s="88"/>
    </row>
    <row r="87" spans="2:19" x14ac:dyDescent="0.25">
      <c r="B87" s="11" t="s">
        <v>63</v>
      </c>
      <c r="C87" s="8">
        <v>61</v>
      </c>
      <c r="D87" s="177">
        <f t="shared" si="3"/>
        <v>0.42957746478873238</v>
      </c>
      <c r="E87" s="9"/>
      <c r="F87" s="8"/>
      <c r="G87" s="8"/>
      <c r="H87" s="11"/>
      <c r="I87" s="88"/>
      <c r="J87" s="88"/>
      <c r="K87" s="88"/>
      <c r="L87" s="88"/>
      <c r="M87" s="88" t="s">
        <v>228</v>
      </c>
      <c r="N87" s="22"/>
      <c r="O87" s="22"/>
      <c r="P87" s="88"/>
      <c r="Q87" s="88"/>
      <c r="R87" s="88"/>
      <c r="S87" s="88"/>
    </row>
    <row r="88" spans="2:19" x14ac:dyDescent="0.25">
      <c r="B88" s="11" t="s">
        <v>62</v>
      </c>
      <c r="C88" s="8">
        <v>76</v>
      </c>
      <c r="D88" s="177">
        <f t="shared" si="3"/>
        <v>0.53521126760563376</v>
      </c>
      <c r="E88" s="9"/>
      <c r="F88" s="8"/>
      <c r="G88" s="8"/>
      <c r="H88" s="11"/>
      <c r="I88" s="88"/>
      <c r="J88" s="88"/>
      <c r="K88" s="88"/>
      <c r="L88" s="88"/>
      <c r="M88" s="143" t="s">
        <v>115</v>
      </c>
      <c r="N88" s="178"/>
      <c r="O88" s="198" t="s">
        <v>54</v>
      </c>
      <c r="P88" s="198"/>
      <c r="Q88" s="198" t="s">
        <v>1</v>
      </c>
      <c r="R88" s="198"/>
      <c r="S88" s="88"/>
    </row>
    <row r="89" spans="2:19" ht="15.75" thickBot="1" x14ac:dyDescent="0.3">
      <c r="B89" s="11" t="s">
        <v>60</v>
      </c>
      <c r="C89" s="8">
        <v>2</v>
      </c>
      <c r="D89" s="177">
        <f t="shared" si="3"/>
        <v>1.4084507042253521E-2</v>
      </c>
      <c r="E89" s="9"/>
      <c r="F89" s="8"/>
      <c r="G89" s="8"/>
      <c r="H89" s="11" t="s">
        <v>116</v>
      </c>
      <c r="I89" s="88"/>
      <c r="J89" s="88"/>
      <c r="K89" s="88"/>
      <c r="L89" s="88"/>
      <c r="M89" s="89" t="s">
        <v>78</v>
      </c>
      <c r="N89" s="88"/>
      <c r="O89" s="202">
        <v>25</v>
      </c>
      <c r="P89" s="202"/>
      <c r="Q89" s="203">
        <f>O89/$O$92</f>
        <v>0.176056338028169</v>
      </c>
      <c r="R89" s="203"/>
      <c r="S89" s="88"/>
    </row>
    <row r="90" spans="2:19" x14ac:dyDescent="0.25">
      <c r="B90" s="37" t="s">
        <v>0</v>
      </c>
      <c r="C90" s="37">
        <f>SUM(C83:C89)</f>
        <v>142</v>
      </c>
      <c r="D90" s="176">
        <f>SUM(D83:D89)</f>
        <v>0.99999999999999989</v>
      </c>
      <c r="E90" s="175"/>
      <c r="F90" s="8"/>
      <c r="G90" s="8"/>
      <c r="H90" s="174">
        <f>SUM(D89)</f>
        <v>1.4084507042253521E-2</v>
      </c>
      <c r="I90" s="88"/>
      <c r="J90" s="88"/>
      <c r="K90" s="88"/>
      <c r="L90" s="88"/>
      <c r="M90" s="89" t="s">
        <v>114</v>
      </c>
      <c r="N90" s="88"/>
      <c r="O90" s="202">
        <v>100</v>
      </c>
      <c r="P90" s="202"/>
      <c r="Q90" s="203">
        <f>O90/$O$92</f>
        <v>0.70422535211267601</v>
      </c>
      <c r="R90" s="203"/>
      <c r="S90" s="88"/>
    </row>
    <row r="91" spans="2:19" ht="15.75" thickBot="1" x14ac:dyDescent="0.3">
      <c r="B91" s="88"/>
      <c r="C91" s="88"/>
      <c r="D91" s="88"/>
      <c r="E91" s="88"/>
      <c r="F91" s="8"/>
      <c r="G91" s="8"/>
      <c r="H91" s="8"/>
      <c r="I91" s="88"/>
      <c r="J91" s="88"/>
      <c r="K91" s="88"/>
      <c r="L91" s="88"/>
      <c r="M91" s="89" t="s">
        <v>113</v>
      </c>
      <c r="N91" s="88"/>
      <c r="O91" s="231">
        <v>17</v>
      </c>
      <c r="P91" s="231"/>
      <c r="Q91" s="232">
        <f>O91/$O$92</f>
        <v>0.11971830985915492</v>
      </c>
      <c r="R91" s="232"/>
      <c r="S91" s="88"/>
    </row>
    <row r="92" spans="2:19" ht="18.75" customHeight="1" x14ac:dyDescent="0.25">
      <c r="B92" s="194" t="s">
        <v>227</v>
      </c>
      <c r="C92" s="194"/>
      <c r="D92" s="194"/>
      <c r="E92" s="194"/>
      <c r="F92" s="194"/>
      <c r="G92" s="194"/>
      <c r="H92" s="194"/>
      <c r="I92" s="88"/>
      <c r="J92" s="88"/>
      <c r="K92" s="88"/>
      <c r="L92" s="88"/>
      <c r="M92" s="37" t="s">
        <v>0</v>
      </c>
      <c r="N92" s="173"/>
      <c r="O92" s="217">
        <f>SUM(O89:P91)</f>
        <v>142</v>
      </c>
      <c r="P92" s="217"/>
      <c r="Q92" s="218">
        <f>SUM(Q89:R91)</f>
        <v>0.99999999999999989</v>
      </c>
      <c r="R92" s="218"/>
      <c r="S92" s="88"/>
    </row>
    <row r="93" spans="2:19" x14ac:dyDescent="0.25">
      <c r="B93" s="200" t="s">
        <v>111</v>
      </c>
      <c r="C93" s="200"/>
      <c r="D93" s="200"/>
      <c r="E93" s="40"/>
      <c r="F93" s="40" t="s">
        <v>54</v>
      </c>
      <c r="G93" s="200" t="s">
        <v>1</v>
      </c>
      <c r="H93" s="200"/>
      <c r="I93" s="226"/>
      <c r="J93" s="226"/>
      <c r="K93" s="226"/>
      <c r="L93" s="88"/>
      <c r="M93" s="172"/>
      <c r="N93" s="88"/>
      <c r="O93" s="88"/>
      <c r="P93" s="88"/>
      <c r="Q93" s="88"/>
      <c r="R93" s="88"/>
      <c r="S93" s="88"/>
    </row>
    <row r="94" spans="2:19" ht="15" customHeight="1" x14ac:dyDescent="0.25">
      <c r="B94" s="67" t="s">
        <v>226</v>
      </c>
      <c r="C94" s="77"/>
      <c r="D94" s="77"/>
      <c r="E94" s="77"/>
      <c r="F94" s="66">
        <v>18</v>
      </c>
      <c r="G94" s="171"/>
      <c r="H94" s="170">
        <f t="shared" ref="H94:H131" si="4">F94/$F$132</f>
        <v>0.12676056338028169</v>
      </c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</row>
    <row r="95" spans="2:19" ht="15" customHeight="1" x14ac:dyDescent="0.25">
      <c r="B95" s="67" t="s">
        <v>109</v>
      </c>
      <c r="C95" s="77"/>
      <c r="D95" s="77"/>
      <c r="E95" s="77"/>
      <c r="F95" s="66">
        <v>56</v>
      </c>
      <c r="G95" s="171"/>
      <c r="H95" s="170">
        <f t="shared" si="4"/>
        <v>0.39436619718309857</v>
      </c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</row>
    <row r="96" spans="2:19" ht="15" customHeight="1" x14ac:dyDescent="0.25">
      <c r="B96" s="67" t="s">
        <v>225</v>
      </c>
      <c r="C96" s="77"/>
      <c r="D96" s="77"/>
      <c r="E96" s="77"/>
      <c r="F96" s="66">
        <v>5</v>
      </c>
      <c r="G96" s="171"/>
      <c r="H96" s="170">
        <f t="shared" si="4"/>
        <v>3.5211267605633804E-2</v>
      </c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</row>
    <row r="97" spans="2:19" ht="15" customHeight="1" x14ac:dyDescent="0.25">
      <c r="B97" s="67" t="s">
        <v>224</v>
      </c>
      <c r="C97" s="77"/>
      <c r="D97" s="77"/>
      <c r="E97" s="77"/>
      <c r="F97" s="66">
        <v>0</v>
      </c>
      <c r="G97" s="171"/>
      <c r="H97" s="170">
        <f t="shared" si="4"/>
        <v>0</v>
      </c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</row>
    <row r="98" spans="2:19" ht="15" customHeight="1" x14ac:dyDescent="0.25">
      <c r="B98" s="70" t="s">
        <v>223</v>
      </c>
      <c r="C98" s="84"/>
      <c r="D98" s="84"/>
      <c r="E98" s="84"/>
      <c r="F98" s="69">
        <v>3</v>
      </c>
      <c r="G98" s="167"/>
      <c r="H98" s="166">
        <f t="shared" si="4"/>
        <v>2.1126760563380281E-2</v>
      </c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</row>
    <row r="99" spans="2:19" ht="15" customHeight="1" x14ac:dyDescent="0.25">
      <c r="B99" s="70" t="s">
        <v>105</v>
      </c>
      <c r="C99" s="84"/>
      <c r="D99" s="84"/>
      <c r="E99" s="84"/>
      <c r="F99" s="69">
        <v>41</v>
      </c>
      <c r="G99" s="167"/>
      <c r="H99" s="166">
        <f t="shared" si="4"/>
        <v>0.28873239436619719</v>
      </c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</row>
    <row r="100" spans="2:19" ht="15" customHeight="1" x14ac:dyDescent="0.25">
      <c r="B100" s="70" t="s">
        <v>104</v>
      </c>
      <c r="C100" s="84"/>
      <c r="D100" s="84"/>
      <c r="E100" s="84"/>
      <c r="F100" s="69">
        <v>4</v>
      </c>
      <c r="G100" s="167"/>
      <c r="H100" s="166">
        <f t="shared" si="4"/>
        <v>2.8169014084507043E-2</v>
      </c>
      <c r="I100" s="88"/>
      <c r="J100" s="88"/>
      <c r="L100" s="88"/>
      <c r="M100" s="88"/>
      <c r="N100" s="88"/>
      <c r="O100" s="88"/>
      <c r="P100" s="88"/>
      <c r="Q100" s="88"/>
      <c r="R100" s="88"/>
      <c r="S100" s="88"/>
    </row>
    <row r="101" spans="2:19" ht="15" customHeight="1" x14ac:dyDescent="0.25">
      <c r="B101" s="169" t="s">
        <v>222</v>
      </c>
      <c r="C101" s="168"/>
      <c r="D101" s="168"/>
      <c r="E101" s="168"/>
      <c r="F101" s="69">
        <v>1</v>
      </c>
      <c r="G101" s="167"/>
      <c r="H101" s="166">
        <f t="shared" si="4"/>
        <v>7.0422535211267607E-3</v>
      </c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</row>
    <row r="102" spans="2:19" ht="15" customHeight="1" x14ac:dyDescent="0.25">
      <c r="B102" s="70" t="s">
        <v>221</v>
      </c>
      <c r="C102" s="84"/>
      <c r="D102" s="84"/>
      <c r="E102" s="84"/>
      <c r="F102" s="69">
        <v>0</v>
      </c>
      <c r="G102" s="167"/>
      <c r="H102" s="166">
        <f t="shared" si="4"/>
        <v>0</v>
      </c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</row>
    <row r="103" spans="2:19" ht="15" customHeight="1" x14ac:dyDescent="0.25">
      <c r="B103" s="161" t="s">
        <v>102</v>
      </c>
      <c r="C103" s="160"/>
      <c r="D103" s="160"/>
      <c r="E103" s="160"/>
      <c r="F103" s="159">
        <v>0</v>
      </c>
      <c r="G103" s="158"/>
      <c r="H103" s="157">
        <f t="shared" si="4"/>
        <v>0</v>
      </c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</row>
    <row r="104" spans="2:19" ht="15" customHeight="1" x14ac:dyDescent="0.25">
      <c r="B104" s="161" t="s">
        <v>101</v>
      </c>
      <c r="C104" s="160"/>
      <c r="D104" s="160"/>
      <c r="E104" s="160"/>
      <c r="F104" s="159">
        <v>0</v>
      </c>
      <c r="G104" s="158"/>
      <c r="H104" s="157">
        <f t="shared" si="4"/>
        <v>0</v>
      </c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</row>
    <row r="105" spans="2:19" ht="15" customHeight="1" x14ac:dyDescent="0.25">
      <c r="B105" s="161" t="s">
        <v>98</v>
      </c>
      <c r="C105" s="160"/>
      <c r="D105" s="160"/>
      <c r="E105" s="160"/>
      <c r="F105" s="159">
        <v>0</v>
      </c>
      <c r="G105" s="158"/>
      <c r="H105" s="157">
        <f t="shared" si="4"/>
        <v>0</v>
      </c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</row>
    <row r="106" spans="2:19" ht="15" customHeight="1" x14ac:dyDescent="0.25">
      <c r="B106" s="161" t="s">
        <v>99</v>
      </c>
      <c r="C106" s="160"/>
      <c r="D106" s="160"/>
      <c r="E106" s="160"/>
      <c r="F106" s="159">
        <v>0</v>
      </c>
      <c r="G106" s="158"/>
      <c r="H106" s="157">
        <f t="shared" si="4"/>
        <v>0</v>
      </c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</row>
    <row r="107" spans="2:19" ht="15" customHeight="1" x14ac:dyDescent="0.25">
      <c r="B107" s="161" t="s">
        <v>97</v>
      </c>
      <c r="C107" s="160"/>
      <c r="D107" s="160"/>
      <c r="E107" s="160"/>
      <c r="F107" s="159">
        <v>0</v>
      </c>
      <c r="G107" s="158"/>
      <c r="H107" s="157">
        <f t="shared" si="4"/>
        <v>0</v>
      </c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</row>
    <row r="108" spans="2:19" ht="15" customHeight="1" x14ac:dyDescent="0.25">
      <c r="B108" s="161" t="s">
        <v>100</v>
      </c>
      <c r="C108" s="160"/>
      <c r="D108" s="160"/>
      <c r="E108" s="160"/>
      <c r="F108" s="159">
        <v>3</v>
      </c>
      <c r="G108" s="158"/>
      <c r="H108" s="157">
        <f t="shared" si="4"/>
        <v>2.1126760563380281E-2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</row>
    <row r="109" spans="2:19" ht="15" customHeight="1" x14ac:dyDescent="0.25">
      <c r="B109" s="161" t="s">
        <v>220</v>
      </c>
      <c r="C109" s="160"/>
      <c r="D109" s="160"/>
      <c r="E109" s="160"/>
      <c r="F109" s="159">
        <v>0</v>
      </c>
      <c r="G109" s="158"/>
      <c r="H109" s="157">
        <f t="shared" si="4"/>
        <v>0</v>
      </c>
      <c r="I109" s="88"/>
      <c r="J109" s="88"/>
      <c r="O109" s="88"/>
      <c r="P109" s="88"/>
      <c r="Q109" s="88"/>
      <c r="R109" s="88"/>
      <c r="S109" s="88"/>
    </row>
    <row r="110" spans="2:19" ht="15" customHeight="1" x14ac:dyDescent="0.25">
      <c r="B110" s="161" t="s">
        <v>219</v>
      </c>
      <c r="C110" s="160"/>
      <c r="D110" s="160"/>
      <c r="E110" s="160"/>
      <c r="F110" s="159">
        <v>0</v>
      </c>
      <c r="G110" s="158"/>
      <c r="H110" s="157">
        <f t="shared" si="4"/>
        <v>0</v>
      </c>
      <c r="I110" s="88"/>
      <c r="J110" s="88"/>
      <c r="K110" s="194" t="s">
        <v>218</v>
      </c>
      <c r="L110" s="194"/>
      <c r="M110" s="194"/>
      <c r="N110" s="194"/>
      <c r="O110" s="88"/>
      <c r="P110" s="88"/>
      <c r="Q110" s="88"/>
      <c r="R110" s="88"/>
      <c r="S110" s="88"/>
    </row>
    <row r="111" spans="2:19" ht="15" customHeight="1" x14ac:dyDescent="0.25">
      <c r="B111" s="161" t="s">
        <v>217</v>
      </c>
      <c r="C111" s="160"/>
      <c r="D111" s="160"/>
      <c r="E111" s="160"/>
      <c r="F111" s="159">
        <v>0</v>
      </c>
      <c r="G111" s="158"/>
      <c r="H111" s="157">
        <f t="shared" si="4"/>
        <v>0</v>
      </c>
      <c r="I111" s="88"/>
      <c r="J111" s="88"/>
      <c r="K111" s="194"/>
      <c r="L111" s="194"/>
      <c r="M111" s="194"/>
      <c r="N111" s="194"/>
      <c r="O111" s="88"/>
      <c r="P111" s="88"/>
      <c r="Q111" s="88"/>
      <c r="R111" s="88"/>
      <c r="S111" s="88"/>
    </row>
    <row r="112" spans="2:19" ht="15" customHeight="1" x14ac:dyDescent="0.25">
      <c r="B112" s="161" t="s">
        <v>216</v>
      </c>
      <c r="C112" s="160"/>
      <c r="D112" s="160"/>
      <c r="E112" s="160"/>
      <c r="F112" s="159">
        <v>0</v>
      </c>
      <c r="G112" s="158"/>
      <c r="H112" s="157">
        <f t="shared" si="4"/>
        <v>0</v>
      </c>
      <c r="I112" s="88"/>
      <c r="J112" s="88"/>
      <c r="K112" s="40" t="s">
        <v>92</v>
      </c>
      <c r="L112" s="40" t="s">
        <v>54</v>
      </c>
      <c r="M112" s="40" t="s">
        <v>1</v>
      </c>
      <c r="N112" s="88"/>
      <c r="O112" s="88"/>
      <c r="P112" s="88"/>
      <c r="Q112" s="88"/>
      <c r="R112" s="88"/>
      <c r="S112" s="88"/>
    </row>
    <row r="113" spans="2:19" ht="15" customHeight="1" x14ac:dyDescent="0.25">
      <c r="B113" s="161" t="s">
        <v>215</v>
      </c>
      <c r="C113" s="160"/>
      <c r="D113" s="160"/>
      <c r="E113" s="160"/>
      <c r="F113" s="159">
        <v>0</v>
      </c>
      <c r="G113" s="158"/>
      <c r="H113" s="157">
        <f t="shared" si="4"/>
        <v>0</v>
      </c>
      <c r="I113" s="88"/>
      <c r="J113" s="88"/>
      <c r="K113" s="67" t="s">
        <v>90</v>
      </c>
      <c r="L113" s="66">
        <f>SUM(F94:F97)</f>
        <v>79</v>
      </c>
      <c r="M113" s="65">
        <f>L113/$L$118</f>
        <v>0.55633802816901412</v>
      </c>
      <c r="N113" s="88"/>
      <c r="O113" s="88"/>
      <c r="P113" s="88"/>
      <c r="Q113" s="88"/>
      <c r="R113" s="88"/>
      <c r="S113" s="88"/>
    </row>
    <row r="114" spans="2:19" ht="15" customHeight="1" x14ac:dyDescent="0.25">
      <c r="B114" s="161" t="s">
        <v>214</v>
      </c>
      <c r="C114" s="160"/>
      <c r="D114" s="160"/>
      <c r="E114" s="160"/>
      <c r="F114" s="159">
        <v>0</v>
      </c>
      <c r="G114" s="158"/>
      <c r="H114" s="157">
        <f t="shared" si="4"/>
        <v>0</v>
      </c>
      <c r="I114" s="88"/>
      <c r="J114" s="88"/>
      <c r="K114" s="70" t="s">
        <v>88</v>
      </c>
      <c r="L114" s="69">
        <f>SUM(F98:F102)</f>
        <v>49</v>
      </c>
      <c r="M114" s="68">
        <f>L114/$L$118</f>
        <v>0.34507042253521125</v>
      </c>
      <c r="N114" s="88"/>
      <c r="O114" s="88"/>
      <c r="P114" s="88"/>
      <c r="Q114" s="88"/>
      <c r="R114" s="88"/>
      <c r="S114" s="88"/>
    </row>
    <row r="115" spans="2:19" ht="15" customHeight="1" x14ac:dyDescent="0.25">
      <c r="B115" s="161" t="s">
        <v>213</v>
      </c>
      <c r="C115" s="160"/>
      <c r="D115" s="160"/>
      <c r="E115" s="160"/>
      <c r="F115" s="159">
        <v>0</v>
      </c>
      <c r="G115" s="158"/>
      <c r="H115" s="157">
        <f t="shared" si="4"/>
        <v>0</v>
      </c>
      <c r="I115" s="88"/>
      <c r="J115" s="88"/>
      <c r="K115" s="161" t="s">
        <v>73</v>
      </c>
      <c r="L115" s="159">
        <f>SUM(F103:F121)</f>
        <v>4</v>
      </c>
      <c r="M115" s="165">
        <f>L115/$L$118</f>
        <v>2.8169014084507043E-2</v>
      </c>
      <c r="N115" s="88"/>
      <c r="O115" s="88"/>
      <c r="P115" s="88"/>
      <c r="Q115" s="88"/>
      <c r="R115" s="88"/>
      <c r="S115" s="88"/>
    </row>
    <row r="116" spans="2:19" ht="15" customHeight="1" x14ac:dyDescent="0.25">
      <c r="B116" s="161" t="s">
        <v>212</v>
      </c>
      <c r="C116" s="160"/>
      <c r="D116" s="160"/>
      <c r="E116" s="160"/>
      <c r="F116" s="159">
        <v>1</v>
      </c>
      <c r="G116" s="158"/>
      <c r="H116" s="157">
        <f t="shared" si="4"/>
        <v>7.0422535211267607E-3</v>
      </c>
      <c r="I116" s="88"/>
      <c r="J116" s="88"/>
      <c r="K116" s="48" t="s">
        <v>85</v>
      </c>
      <c r="L116" s="46">
        <f>SUM(F122:F130)</f>
        <v>6</v>
      </c>
      <c r="M116" s="164">
        <f>L116/$L$118</f>
        <v>4.2253521126760563E-2</v>
      </c>
      <c r="N116" s="88"/>
      <c r="O116" s="88"/>
      <c r="P116" s="88"/>
      <c r="Q116" s="88"/>
      <c r="R116" s="88"/>
      <c r="S116" s="88"/>
    </row>
    <row r="117" spans="2:19" ht="15" customHeight="1" thickBot="1" x14ac:dyDescent="0.3">
      <c r="B117" s="161" t="s">
        <v>211</v>
      </c>
      <c r="C117" s="160"/>
      <c r="D117" s="160"/>
      <c r="E117" s="160"/>
      <c r="F117" s="159">
        <v>0</v>
      </c>
      <c r="G117" s="158"/>
      <c r="H117" s="157">
        <f t="shared" si="4"/>
        <v>0</v>
      </c>
      <c r="I117" s="88"/>
      <c r="J117" s="88"/>
      <c r="K117" s="152" t="s">
        <v>84</v>
      </c>
      <c r="L117" s="149">
        <f>F131</f>
        <v>4</v>
      </c>
      <c r="M117" s="163">
        <f>L117/$L$118</f>
        <v>2.8169014084507043E-2</v>
      </c>
      <c r="N117" s="88"/>
      <c r="O117" s="88"/>
      <c r="P117" s="88"/>
      <c r="Q117" s="88"/>
      <c r="R117" s="88"/>
      <c r="S117" s="88"/>
    </row>
    <row r="118" spans="2:19" ht="15" customHeight="1" x14ac:dyDescent="0.25">
      <c r="B118" s="161" t="s">
        <v>210</v>
      </c>
      <c r="C118" s="160"/>
      <c r="D118" s="160"/>
      <c r="E118" s="160"/>
      <c r="F118" s="159">
        <v>0</v>
      </c>
      <c r="G118" s="158"/>
      <c r="H118" s="157">
        <f t="shared" si="4"/>
        <v>0</v>
      </c>
      <c r="I118" s="88"/>
      <c r="J118" s="88"/>
      <c r="K118" s="37" t="s">
        <v>0</v>
      </c>
      <c r="L118" s="37">
        <f>SUM(L113:L117)</f>
        <v>142</v>
      </c>
      <c r="M118" s="162">
        <f>SUM(M113:M117)</f>
        <v>1</v>
      </c>
      <c r="N118" s="88"/>
      <c r="O118" s="22"/>
      <c r="P118" s="22"/>
      <c r="Q118" s="88"/>
      <c r="R118" s="88"/>
      <c r="S118" s="88"/>
    </row>
    <row r="119" spans="2:19" ht="15" customHeight="1" x14ac:dyDescent="0.25">
      <c r="B119" s="161" t="s">
        <v>94</v>
      </c>
      <c r="C119" s="160"/>
      <c r="D119" s="160"/>
      <c r="E119" s="160"/>
      <c r="F119" s="159">
        <v>0</v>
      </c>
      <c r="G119" s="158"/>
      <c r="H119" s="157">
        <f t="shared" si="4"/>
        <v>0</v>
      </c>
      <c r="I119" s="88"/>
      <c r="J119" s="88"/>
      <c r="O119" s="22"/>
      <c r="P119" s="22"/>
      <c r="Q119" s="88"/>
      <c r="R119" s="88"/>
      <c r="S119" s="88"/>
    </row>
    <row r="120" spans="2:19" ht="15" customHeight="1" x14ac:dyDescent="0.25">
      <c r="B120" s="161" t="s">
        <v>93</v>
      </c>
      <c r="C120" s="160"/>
      <c r="D120" s="160"/>
      <c r="E120" s="160"/>
      <c r="F120" s="159">
        <v>0</v>
      </c>
      <c r="G120" s="158"/>
      <c r="H120" s="157">
        <f t="shared" si="4"/>
        <v>0</v>
      </c>
      <c r="I120" s="88"/>
      <c r="J120" s="88"/>
      <c r="N120" s="34"/>
      <c r="O120" s="8"/>
      <c r="P120" s="9"/>
      <c r="Q120" s="88"/>
      <c r="R120" s="88"/>
      <c r="S120" s="88"/>
    </row>
    <row r="121" spans="2:19" ht="15" customHeight="1" x14ac:dyDescent="0.25">
      <c r="B121" s="161" t="s">
        <v>96</v>
      </c>
      <c r="C121" s="160"/>
      <c r="D121" s="160"/>
      <c r="E121" s="160"/>
      <c r="F121" s="159">
        <v>0</v>
      </c>
      <c r="G121" s="158"/>
      <c r="H121" s="157">
        <f t="shared" si="4"/>
        <v>0</v>
      </c>
      <c r="I121" s="88"/>
      <c r="J121" s="88"/>
      <c r="N121" s="34"/>
      <c r="O121" s="8"/>
      <c r="P121" s="9"/>
      <c r="Q121" s="88"/>
      <c r="R121" s="88"/>
      <c r="S121" s="88"/>
    </row>
    <row r="122" spans="2:19" ht="15" customHeight="1" x14ac:dyDescent="0.25">
      <c r="B122" s="48" t="s">
        <v>209</v>
      </c>
      <c r="C122" s="47"/>
      <c r="D122" s="47"/>
      <c r="E122" s="47"/>
      <c r="F122" s="46">
        <v>2</v>
      </c>
      <c r="G122" s="155"/>
      <c r="H122" s="154">
        <f t="shared" si="4"/>
        <v>1.4084507042253521E-2</v>
      </c>
      <c r="I122" s="88"/>
      <c r="J122" s="88"/>
      <c r="N122" s="34"/>
      <c r="O122" s="8"/>
      <c r="P122" s="9"/>
      <c r="Q122" s="88"/>
      <c r="R122" s="88"/>
      <c r="S122" s="88"/>
    </row>
    <row r="123" spans="2:19" ht="15" customHeight="1" x14ac:dyDescent="0.25">
      <c r="B123" s="48" t="s">
        <v>208</v>
      </c>
      <c r="C123" s="47"/>
      <c r="D123" s="47"/>
      <c r="E123" s="47"/>
      <c r="F123" s="46">
        <v>0</v>
      </c>
      <c r="G123" s="155"/>
      <c r="H123" s="154">
        <f t="shared" si="4"/>
        <v>0</v>
      </c>
      <c r="I123" s="88"/>
      <c r="J123" s="88"/>
      <c r="N123" s="34"/>
      <c r="O123" s="8"/>
      <c r="P123" s="9"/>
      <c r="Q123" s="88"/>
      <c r="R123" s="88"/>
      <c r="S123" s="88"/>
    </row>
    <row r="124" spans="2:19" ht="15" customHeight="1" x14ac:dyDescent="0.25">
      <c r="B124" s="48" t="s">
        <v>207</v>
      </c>
      <c r="C124" s="47"/>
      <c r="D124" s="47"/>
      <c r="E124" s="47"/>
      <c r="F124" s="46">
        <v>0</v>
      </c>
      <c r="G124" s="155"/>
      <c r="H124" s="154">
        <f t="shared" si="4"/>
        <v>0</v>
      </c>
      <c r="I124" s="88"/>
      <c r="J124" s="88"/>
      <c r="N124" s="34"/>
      <c r="O124" s="8"/>
      <c r="P124" s="9"/>
      <c r="Q124" s="88"/>
      <c r="R124" s="88"/>
      <c r="S124" s="88"/>
    </row>
    <row r="125" spans="2:19" ht="15" customHeight="1" x14ac:dyDescent="0.25">
      <c r="B125" s="48" t="s">
        <v>206</v>
      </c>
      <c r="C125" s="47"/>
      <c r="D125" s="47"/>
      <c r="E125" s="47"/>
      <c r="F125" s="46">
        <v>0</v>
      </c>
      <c r="G125" s="155"/>
      <c r="H125" s="154">
        <f t="shared" si="4"/>
        <v>0</v>
      </c>
      <c r="I125" s="88"/>
      <c r="J125" s="88"/>
      <c r="N125" s="34"/>
      <c r="O125" s="8"/>
      <c r="P125" s="9"/>
      <c r="Q125" s="88"/>
      <c r="R125" s="88"/>
      <c r="S125" s="88"/>
    </row>
    <row r="126" spans="2:19" ht="15" customHeight="1" x14ac:dyDescent="0.25">
      <c r="B126" s="48" t="s">
        <v>205</v>
      </c>
      <c r="C126" s="47"/>
      <c r="D126" s="47"/>
      <c r="E126" s="47"/>
      <c r="F126" s="46">
        <v>0</v>
      </c>
      <c r="G126" s="155"/>
      <c r="H126" s="154">
        <f t="shared" si="4"/>
        <v>0</v>
      </c>
      <c r="I126" s="88"/>
      <c r="J126" s="88"/>
      <c r="N126" s="34"/>
      <c r="O126" s="8"/>
      <c r="P126" s="9"/>
      <c r="Q126" s="88"/>
      <c r="R126" s="88"/>
      <c r="S126" s="88"/>
    </row>
    <row r="127" spans="2:19" ht="15" customHeight="1" x14ac:dyDescent="0.25">
      <c r="B127" s="48" t="s">
        <v>89</v>
      </c>
      <c r="C127" s="47"/>
      <c r="D127" s="47"/>
      <c r="E127" s="47"/>
      <c r="F127" s="46">
        <v>0</v>
      </c>
      <c r="G127" s="155"/>
      <c r="H127" s="154">
        <f t="shared" si="4"/>
        <v>0</v>
      </c>
      <c r="I127" s="88"/>
      <c r="J127" s="88"/>
      <c r="N127" s="34"/>
      <c r="O127" s="8"/>
      <c r="P127" s="9"/>
      <c r="Q127" s="88"/>
      <c r="R127" s="88"/>
      <c r="S127" s="88"/>
    </row>
    <row r="128" spans="2:19" ht="15" customHeight="1" x14ac:dyDescent="0.25">
      <c r="B128" s="48" t="s">
        <v>204</v>
      </c>
      <c r="C128" s="47"/>
      <c r="D128" s="47"/>
      <c r="E128" s="47"/>
      <c r="F128" s="46">
        <v>0</v>
      </c>
      <c r="G128" s="155"/>
      <c r="H128" s="154">
        <f t="shared" si="4"/>
        <v>0</v>
      </c>
      <c r="I128" s="88"/>
      <c r="J128" s="88"/>
      <c r="N128" s="156"/>
      <c r="O128" s="88"/>
      <c r="P128" s="88"/>
      <c r="Q128" s="88"/>
      <c r="R128" s="88"/>
      <c r="S128" s="88"/>
    </row>
    <row r="129" spans="2:19" ht="15" customHeight="1" x14ac:dyDescent="0.25">
      <c r="B129" s="48" t="s">
        <v>4</v>
      </c>
      <c r="C129" s="47"/>
      <c r="D129" s="47"/>
      <c r="E129" s="47"/>
      <c r="F129" s="46">
        <v>4</v>
      </c>
      <c r="G129" s="155"/>
      <c r="H129" s="154">
        <f t="shared" si="4"/>
        <v>2.8169014084507043E-2</v>
      </c>
      <c r="I129" s="88"/>
      <c r="J129" s="88"/>
      <c r="N129" s="156"/>
      <c r="O129" s="88"/>
      <c r="P129" s="88"/>
      <c r="Q129" s="88"/>
      <c r="R129" s="88"/>
      <c r="S129" s="88"/>
    </row>
    <row r="130" spans="2:19" ht="15" customHeight="1" x14ac:dyDescent="0.25">
      <c r="B130" s="48" t="s">
        <v>203</v>
      </c>
      <c r="C130" s="47"/>
      <c r="D130" s="47"/>
      <c r="E130" s="47"/>
      <c r="F130" s="46">
        <v>0</v>
      </c>
      <c r="G130" s="155"/>
      <c r="H130" s="154">
        <f t="shared" si="4"/>
        <v>0</v>
      </c>
      <c r="I130" s="88"/>
      <c r="J130" s="88"/>
      <c r="N130" s="153"/>
      <c r="O130" s="88"/>
      <c r="P130" s="88"/>
      <c r="Q130" s="88"/>
      <c r="R130" s="88"/>
      <c r="S130" s="88"/>
    </row>
    <row r="131" spans="2:19" ht="15" customHeight="1" thickBot="1" x14ac:dyDescent="0.3">
      <c r="B131" s="152" t="s">
        <v>84</v>
      </c>
      <c r="C131" s="151"/>
      <c r="D131" s="151"/>
      <c r="E131" s="151"/>
      <c r="F131" s="150">
        <v>4</v>
      </c>
      <c r="G131" s="149"/>
      <c r="H131" s="148">
        <f t="shared" si="4"/>
        <v>2.8169014084507043E-2</v>
      </c>
      <c r="I131" s="88"/>
      <c r="J131" s="88"/>
      <c r="N131" s="88"/>
      <c r="O131" s="88"/>
      <c r="P131" s="88"/>
      <c r="Q131" s="88"/>
      <c r="R131" s="88"/>
      <c r="S131" s="88"/>
    </row>
    <row r="132" spans="2:19" ht="15" customHeight="1" x14ac:dyDescent="0.25">
      <c r="B132" s="220" t="s">
        <v>0</v>
      </c>
      <c r="C132" s="220"/>
      <c r="D132" s="220"/>
      <c r="E132" s="37"/>
      <c r="F132" s="37">
        <f>SUM(F94:F131)</f>
        <v>142</v>
      </c>
      <c r="G132" s="147"/>
      <c r="H132" s="120">
        <f>SUM(H94:H131)</f>
        <v>0.99999999999999978</v>
      </c>
      <c r="I132" s="88"/>
      <c r="J132" s="88"/>
      <c r="N132" s="88"/>
      <c r="O132" s="88"/>
      <c r="P132" s="88"/>
      <c r="Q132" s="88"/>
      <c r="R132" s="88"/>
      <c r="S132" s="88"/>
    </row>
    <row r="133" spans="2:19" x14ac:dyDescent="0.25">
      <c r="B133" s="146" t="s">
        <v>202</v>
      </c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</row>
    <row r="134" spans="2:19" x14ac:dyDescent="0.25">
      <c r="B134" s="88"/>
      <c r="C134" s="88"/>
      <c r="D134" s="88"/>
      <c r="E134" s="88"/>
      <c r="F134" s="8"/>
      <c r="G134" s="8"/>
      <c r="H134" s="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</row>
    <row r="135" spans="2:19" x14ac:dyDescent="0.25">
      <c r="B135" s="144" t="s">
        <v>201</v>
      </c>
      <c r="C135" s="144"/>
      <c r="D135" s="144"/>
      <c r="E135" s="144"/>
      <c r="F135" s="145"/>
      <c r="G135" s="145"/>
      <c r="H135" s="145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</row>
    <row r="136" spans="2:19" ht="26.25" customHeight="1" x14ac:dyDescent="0.25">
      <c r="B136" s="194" t="s">
        <v>200</v>
      </c>
      <c r="C136" s="194"/>
      <c r="D136" s="194"/>
      <c r="E136" s="194"/>
      <c r="F136" s="194"/>
      <c r="G136" s="8"/>
      <c r="H136" s="8"/>
      <c r="I136" s="88"/>
      <c r="J136" s="88"/>
      <c r="K136" s="194" t="s">
        <v>199</v>
      </c>
      <c r="L136" s="194"/>
      <c r="M136" s="194"/>
      <c r="N136" s="22"/>
      <c r="O136" s="22"/>
      <c r="P136" s="88"/>
      <c r="Q136" s="88"/>
      <c r="R136" s="88"/>
      <c r="S136" s="88"/>
    </row>
    <row r="137" spans="2:19" ht="15" customHeight="1" x14ac:dyDescent="0.25">
      <c r="B137" s="194"/>
      <c r="C137" s="194"/>
      <c r="D137" s="194"/>
      <c r="E137" s="194"/>
      <c r="F137" s="194"/>
      <c r="G137" s="8"/>
      <c r="H137" s="8"/>
      <c r="I137" s="88"/>
      <c r="J137" s="88"/>
      <c r="K137" s="194"/>
      <c r="L137" s="194"/>
      <c r="M137" s="194"/>
      <c r="N137" s="22"/>
      <c r="O137" s="22"/>
      <c r="P137" s="88"/>
      <c r="Q137" s="88"/>
      <c r="R137" s="88"/>
      <c r="S137" s="88"/>
    </row>
    <row r="138" spans="2:19" x14ac:dyDescent="0.25">
      <c r="B138" s="143" t="s">
        <v>198</v>
      </c>
      <c r="C138" s="40" t="s">
        <v>54</v>
      </c>
      <c r="D138" s="40" t="s">
        <v>1</v>
      </c>
      <c r="E138" s="88"/>
      <c r="F138" s="8"/>
      <c r="G138" s="8"/>
      <c r="H138" s="8"/>
      <c r="I138" s="88"/>
      <c r="J138" s="88"/>
      <c r="K138" s="40" t="s">
        <v>197</v>
      </c>
      <c r="L138" s="40" t="s">
        <v>54</v>
      </c>
      <c r="M138" s="40" t="s">
        <v>1</v>
      </c>
      <c r="N138" s="88"/>
      <c r="O138" s="8"/>
      <c r="P138" s="88"/>
      <c r="Q138" s="88"/>
      <c r="R138" s="88"/>
      <c r="S138" s="88"/>
    </row>
    <row r="139" spans="2:19" x14ac:dyDescent="0.25">
      <c r="B139" s="11" t="s">
        <v>196</v>
      </c>
      <c r="C139" s="8">
        <v>1</v>
      </c>
      <c r="D139" s="9">
        <f>C139/$C$144</f>
        <v>7.0422535211267607E-3</v>
      </c>
      <c r="E139" s="88"/>
      <c r="F139" s="8"/>
      <c r="G139" s="8"/>
      <c r="H139" s="8"/>
      <c r="I139" s="88"/>
      <c r="J139" s="88"/>
      <c r="K139" s="11" t="s">
        <v>195</v>
      </c>
      <c r="L139" s="8">
        <v>84</v>
      </c>
      <c r="M139" s="9">
        <f>L139/$L$143</f>
        <v>0.59154929577464788</v>
      </c>
      <c r="N139" s="88"/>
      <c r="O139" s="8"/>
      <c r="P139" s="88"/>
      <c r="Q139" s="88"/>
      <c r="R139" s="88"/>
      <c r="S139" s="88"/>
    </row>
    <row r="140" spans="2:19" x14ac:dyDescent="0.25">
      <c r="B140" s="11" t="s">
        <v>63</v>
      </c>
      <c r="C140" s="8">
        <v>50</v>
      </c>
      <c r="D140" s="9">
        <f>C140/$C$144</f>
        <v>0.352112676056338</v>
      </c>
      <c r="E140" s="88"/>
      <c r="F140" s="8"/>
      <c r="G140" s="8"/>
      <c r="H140" s="8"/>
      <c r="I140" s="88"/>
      <c r="J140" s="88"/>
      <c r="K140" s="11" t="s">
        <v>194</v>
      </c>
      <c r="L140" s="8">
        <v>50</v>
      </c>
      <c r="M140" s="9">
        <f>L140/$L$143</f>
        <v>0.352112676056338</v>
      </c>
      <c r="N140" s="88"/>
      <c r="O140" s="8"/>
      <c r="P140" s="88"/>
      <c r="Q140" s="88"/>
      <c r="R140" s="88"/>
      <c r="S140" s="88"/>
    </row>
    <row r="141" spans="2:19" x14ac:dyDescent="0.25">
      <c r="B141" s="11" t="s">
        <v>62</v>
      </c>
      <c r="C141" s="8">
        <v>87</v>
      </c>
      <c r="D141" s="9">
        <f>C141/$C$144</f>
        <v>0.61267605633802813</v>
      </c>
      <c r="E141" s="88"/>
      <c r="F141" s="8"/>
      <c r="G141" s="8"/>
      <c r="H141" s="142" t="s">
        <v>61</v>
      </c>
      <c r="I141" s="88"/>
      <c r="J141" s="88"/>
      <c r="K141" s="11" t="s">
        <v>193</v>
      </c>
      <c r="L141" s="8">
        <v>2</v>
      </c>
      <c r="M141" s="9">
        <f>L141/$L$143</f>
        <v>1.4084507042253521E-2</v>
      </c>
      <c r="N141" s="88"/>
      <c r="O141" s="8"/>
      <c r="P141" s="88"/>
      <c r="Q141" s="88"/>
      <c r="R141" s="88"/>
      <c r="S141" s="88"/>
    </row>
    <row r="142" spans="2:19" ht="15.75" thickBot="1" x14ac:dyDescent="0.3">
      <c r="B142" s="11" t="s">
        <v>60</v>
      </c>
      <c r="C142" s="8">
        <v>3</v>
      </c>
      <c r="D142" s="9">
        <f>C142/$C$144</f>
        <v>2.1126760563380281E-2</v>
      </c>
      <c r="E142" s="88"/>
      <c r="F142" s="8"/>
      <c r="G142" s="8"/>
      <c r="H142" s="141">
        <f>SUM(D140:D141)</f>
        <v>0.96478873239436613</v>
      </c>
      <c r="I142" s="88"/>
      <c r="J142" s="88"/>
      <c r="K142" s="11" t="s">
        <v>192</v>
      </c>
      <c r="L142" s="8">
        <v>6</v>
      </c>
      <c r="M142" s="9">
        <f>L142/$L$143</f>
        <v>4.2253521126760563E-2</v>
      </c>
      <c r="N142" s="88"/>
      <c r="O142" s="8"/>
      <c r="P142" s="88"/>
      <c r="Q142" s="88"/>
      <c r="R142" s="88"/>
      <c r="S142" s="88"/>
    </row>
    <row r="143" spans="2:19" ht="15.75" thickBot="1" x14ac:dyDescent="0.3">
      <c r="B143" s="11" t="s">
        <v>181</v>
      </c>
      <c r="C143" s="8">
        <v>1</v>
      </c>
      <c r="D143" s="9">
        <f>C143/$C$144</f>
        <v>7.0422535211267607E-3</v>
      </c>
      <c r="E143" s="88"/>
      <c r="F143" s="8"/>
      <c r="G143" s="8"/>
      <c r="H143" s="8"/>
      <c r="I143" s="88"/>
      <c r="J143" s="88"/>
      <c r="K143" s="37" t="s">
        <v>0</v>
      </c>
      <c r="L143" s="37">
        <f>SUM(L139:L142)</f>
        <v>142</v>
      </c>
      <c r="M143" s="120">
        <f>SUM(M139:M142)</f>
        <v>1</v>
      </c>
      <c r="N143" s="88"/>
      <c r="O143" s="8"/>
      <c r="P143" s="88"/>
      <c r="Q143" s="88"/>
      <c r="R143" s="88"/>
      <c r="S143" s="88"/>
    </row>
    <row r="144" spans="2:19" x14ac:dyDescent="0.25">
      <c r="B144" s="37" t="s">
        <v>0</v>
      </c>
      <c r="C144" s="37">
        <f>SUM(C139:C143)</f>
        <v>142</v>
      </c>
      <c r="D144" s="120">
        <f>SUM(D139:D143)</f>
        <v>0.99999999999999989</v>
      </c>
      <c r="E144" s="88"/>
      <c r="F144" s="8"/>
      <c r="G144" s="8"/>
      <c r="H144" s="8"/>
      <c r="I144" s="88"/>
      <c r="J144" s="88"/>
      <c r="N144" s="88"/>
      <c r="O144" s="8"/>
      <c r="P144" s="88"/>
      <c r="Q144" s="88"/>
      <c r="R144" s="88"/>
      <c r="S144" s="88"/>
    </row>
    <row r="145" spans="2:15" ht="15" customHeight="1" x14ac:dyDescent="0.25">
      <c r="K145" s="193" t="s">
        <v>191</v>
      </c>
      <c r="L145" s="193"/>
      <c r="M145" s="193"/>
      <c r="N145" s="193"/>
      <c r="O145" s="193"/>
    </row>
    <row r="146" spans="2:15" ht="15" customHeight="1" x14ac:dyDescent="0.25">
      <c r="B146" s="88" t="s">
        <v>190</v>
      </c>
      <c r="C146" s="88"/>
      <c r="D146" s="88"/>
      <c r="K146" s="193"/>
      <c r="L146" s="193"/>
      <c r="M146" s="193"/>
      <c r="N146" s="193"/>
      <c r="O146" s="193"/>
    </row>
    <row r="147" spans="2:15" ht="15.75" customHeight="1" x14ac:dyDescent="0.25">
      <c r="B147" s="140" t="s">
        <v>189</v>
      </c>
      <c r="C147" s="40" t="s">
        <v>54</v>
      </c>
      <c r="D147" s="200" t="s">
        <v>1</v>
      </c>
      <c r="E147" s="200"/>
      <c r="K147" s="200" t="s">
        <v>58</v>
      </c>
      <c r="L147" s="200"/>
      <c r="M147" s="40" t="s">
        <v>54</v>
      </c>
      <c r="N147" s="40"/>
      <c r="O147" s="40" t="s">
        <v>1</v>
      </c>
    </row>
    <row r="148" spans="2:15" x14ac:dyDescent="0.25">
      <c r="B148" s="89" t="s">
        <v>188</v>
      </c>
      <c r="C148" s="10">
        <v>34</v>
      </c>
      <c r="D148" s="222">
        <f>C148/$C$151</f>
        <v>0.23943661971830985</v>
      </c>
      <c r="E148" s="222"/>
      <c r="K148" s="11" t="s">
        <v>56</v>
      </c>
      <c r="L148" s="138"/>
      <c r="M148" s="8">
        <v>57</v>
      </c>
      <c r="N148" s="9"/>
      <c r="O148" s="9">
        <f t="shared" ref="O148:O153" si="5">M148/$M$154</f>
        <v>0.40140845070422537</v>
      </c>
    </row>
    <row r="149" spans="2:15" x14ac:dyDescent="0.25">
      <c r="B149" s="89" t="s">
        <v>187</v>
      </c>
      <c r="C149" s="10">
        <v>104</v>
      </c>
      <c r="D149" s="222">
        <f>C149/$C$151</f>
        <v>0.73239436619718312</v>
      </c>
      <c r="E149" s="222"/>
      <c r="K149" s="11" t="s">
        <v>186</v>
      </c>
      <c r="L149" s="138"/>
      <c r="M149" s="8">
        <v>20</v>
      </c>
      <c r="N149" s="9"/>
      <c r="O149" s="9">
        <f t="shared" si="5"/>
        <v>0.14084507042253522</v>
      </c>
    </row>
    <row r="150" spans="2:15" ht="15.75" thickBot="1" x14ac:dyDescent="0.3">
      <c r="B150" s="89" t="s">
        <v>181</v>
      </c>
      <c r="C150" s="10">
        <v>4</v>
      </c>
      <c r="D150" s="222">
        <f>C150/$C$151</f>
        <v>2.8169014084507043E-2</v>
      </c>
      <c r="E150" s="222"/>
      <c r="K150" s="11" t="s">
        <v>185</v>
      </c>
      <c r="L150" s="138"/>
      <c r="M150" s="8">
        <v>47</v>
      </c>
      <c r="N150" s="9"/>
      <c r="O150" s="9">
        <f t="shared" si="5"/>
        <v>0.33098591549295775</v>
      </c>
    </row>
    <row r="151" spans="2:15" x14ac:dyDescent="0.25">
      <c r="B151" s="139" t="s">
        <v>0</v>
      </c>
      <c r="C151" s="137">
        <f>SUM(C148:C150)</f>
        <v>142</v>
      </c>
      <c r="D151" s="227">
        <f>SUM(D148:E150)</f>
        <v>1</v>
      </c>
      <c r="E151" s="227"/>
      <c r="K151" s="11" t="s">
        <v>184</v>
      </c>
      <c r="L151" s="138"/>
      <c r="M151" s="8">
        <v>1</v>
      </c>
      <c r="N151" s="9"/>
      <c r="O151" s="9">
        <f t="shared" si="5"/>
        <v>7.0422535211267607E-3</v>
      </c>
    </row>
    <row r="152" spans="2:15" x14ac:dyDescent="0.25">
      <c r="B152" s="88"/>
      <c r="C152" s="10"/>
      <c r="D152" s="228"/>
      <c r="E152" s="228"/>
      <c r="K152" s="11" t="s">
        <v>183</v>
      </c>
      <c r="L152" s="138"/>
      <c r="M152" s="8">
        <v>7</v>
      </c>
      <c r="N152" s="9"/>
      <c r="O152" s="9">
        <f t="shared" si="5"/>
        <v>4.9295774647887321E-2</v>
      </c>
    </row>
    <row r="153" spans="2:15" ht="15.75" thickBot="1" x14ac:dyDescent="0.3">
      <c r="B153" s="229" t="s">
        <v>182</v>
      </c>
      <c r="C153" s="229"/>
      <c r="D153" s="229"/>
      <c r="E153" s="229"/>
      <c r="F153" s="229"/>
      <c r="G153" s="229"/>
      <c r="H153" s="229"/>
      <c r="I153" s="229"/>
      <c r="K153" s="11" t="s">
        <v>181</v>
      </c>
      <c r="L153" s="138"/>
      <c r="M153" s="8">
        <v>10</v>
      </c>
      <c r="N153" s="9"/>
      <c r="O153" s="9">
        <f t="shared" si="5"/>
        <v>7.0422535211267609E-2</v>
      </c>
    </row>
    <row r="154" spans="2:15" x14ac:dyDescent="0.25">
      <c r="B154" s="230" t="s">
        <v>180</v>
      </c>
      <c r="C154" s="230"/>
      <c r="D154" s="230"/>
      <c r="E154" s="230"/>
      <c r="F154" s="230"/>
      <c r="G154" s="230"/>
      <c r="H154" s="230"/>
      <c r="I154" s="230"/>
      <c r="K154" s="220" t="s">
        <v>0</v>
      </c>
      <c r="L154" s="220"/>
      <c r="M154" s="137">
        <f>SUM(M148:M153)</f>
        <v>142</v>
      </c>
      <c r="N154" s="120"/>
      <c r="O154" s="120">
        <f>SUM(O148:O153)</f>
        <v>1</v>
      </c>
    </row>
    <row r="155" spans="2:15" ht="47.25" customHeight="1" x14ac:dyDescent="0.25">
      <c r="B155" s="230"/>
      <c r="C155" s="230"/>
      <c r="D155" s="230"/>
      <c r="E155" s="230"/>
      <c r="F155" s="230"/>
      <c r="G155" s="230"/>
      <c r="H155" s="230"/>
      <c r="I155" s="230"/>
    </row>
    <row r="156" spans="2:15" x14ac:dyDescent="0.25">
      <c r="B156" s="136" t="s">
        <v>179</v>
      </c>
    </row>
    <row r="157" spans="2:15" ht="15" customHeight="1" x14ac:dyDescent="0.25">
      <c r="B157" s="136" t="s">
        <v>178</v>
      </c>
    </row>
  </sheetData>
  <mergeCells count="56">
    <mergeCell ref="Q83:R83"/>
    <mergeCell ref="O83:P83"/>
    <mergeCell ref="M80:R81"/>
    <mergeCell ref="M64:N64"/>
    <mergeCell ref="Q66:R66"/>
    <mergeCell ref="I32:K32"/>
    <mergeCell ref="J33:K33"/>
    <mergeCell ref="O82:P82"/>
    <mergeCell ref="Q82:R82"/>
    <mergeCell ref="B5:S6"/>
    <mergeCell ref="B8:S8"/>
    <mergeCell ref="B10:S11"/>
    <mergeCell ref="I15:M16"/>
    <mergeCell ref="P15:S16"/>
    <mergeCell ref="B13:S13"/>
    <mergeCell ref="Q89:R89"/>
    <mergeCell ref="Q90:R90"/>
    <mergeCell ref="Q91:R91"/>
    <mergeCell ref="O84:P84"/>
    <mergeCell ref="B47:H47"/>
    <mergeCell ref="B48:C48"/>
    <mergeCell ref="K56:K57"/>
    <mergeCell ref="L56:M56"/>
    <mergeCell ref="K54:Q55"/>
    <mergeCell ref="O56:Q56"/>
    <mergeCell ref="Q84:R84"/>
    <mergeCell ref="O85:P85"/>
    <mergeCell ref="Q85:R85"/>
    <mergeCell ref="Q88:R88"/>
    <mergeCell ref="B80:D81"/>
    <mergeCell ref="K64:L64"/>
    <mergeCell ref="O89:P89"/>
    <mergeCell ref="O90:P90"/>
    <mergeCell ref="O91:P91"/>
    <mergeCell ref="O88:P88"/>
    <mergeCell ref="O92:P92"/>
    <mergeCell ref="K145:O146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D147:E147"/>
    <mergeCell ref="K147:L147"/>
    <mergeCell ref="B136:F137"/>
    <mergeCell ref="K136:M137"/>
    <mergeCell ref="Q92:R92"/>
    <mergeCell ref="B93:D93"/>
    <mergeCell ref="G93:H93"/>
    <mergeCell ref="I93:K93"/>
    <mergeCell ref="K110:N111"/>
    <mergeCell ref="B132:D132"/>
    <mergeCell ref="B92:H9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Tentativa!Área_de_impresión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2019-05-15T23:08:45Z</dcterms:modified>
</cp:coreProperties>
</file>