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YO\Boletines y Resúmenes estadísticos\"/>
    </mc:Choice>
  </mc:AlternateContent>
  <bookViews>
    <workbookView xWindow="-120" yWindow="-120" windowWidth="29040" windowHeight="15840" tabRatio="700"/>
  </bookViews>
  <sheets>
    <sheet name="Feminicidio" sheetId="13" r:id="rId1"/>
    <sheet name="Tentativa" sheetId="2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A" localSheetId="1">#REF!</definedName>
    <definedName name="A">#REF!</definedName>
    <definedName name="AAA" localSheetId="1">[1]Casos!#REF!</definedName>
    <definedName name="AAA">[1]Casos!#REF!</definedName>
    <definedName name="aaaaaa" localSheetId="1">#REF!</definedName>
    <definedName name="aaaaaa">#REF!</definedName>
    <definedName name="AB" localSheetId="1">#REF!</definedName>
    <definedName name="AB">#REF!</definedName>
    <definedName name="ABAN" localSheetId="1">#REF!</definedName>
    <definedName name="ABAN">#REF!</definedName>
    <definedName name="ABANCAY" localSheetId="1">#REF!</definedName>
    <definedName name="ABANCAY">#REF!</definedName>
    <definedName name="AMES">'[2]Base 2012'!$E$1</definedName>
    <definedName name="AÑO" localSheetId="1">#REF!</definedName>
    <definedName name="AÑO">#REF!</definedName>
    <definedName name="AÑOS" localSheetId="1">#REF!</definedName>
    <definedName name="AÑOS">#REF!</definedName>
    <definedName name="_xlnm.Print_Area" localSheetId="1">Tentativa!$A$1:$T$157</definedName>
    <definedName name="AUTORIA" localSheetId="1">#REF!</definedName>
    <definedName name="AUTORIA">#REF!</definedName>
    <definedName name="CEM" localSheetId="1">#REF!</definedName>
    <definedName name="CEM">#REF!</definedName>
    <definedName name="conocimiento_caso" localSheetId="1">#REF!</definedName>
    <definedName name="conocimiento_caso">#REF!</definedName>
    <definedName name="D" localSheetId="1">#REF!</definedName>
    <definedName name="D">#REF!</definedName>
    <definedName name="DDD" localSheetId="1">[1]Casos!#REF!</definedName>
    <definedName name="DDD">[1]Casos!#REF!</definedName>
    <definedName name="DE" localSheetId="1">#REF!</definedName>
    <definedName name="DE">#REF!</definedName>
    <definedName name="DEPA" localSheetId="1">#REF!</definedName>
    <definedName name="DEPA">#REF!</definedName>
    <definedName name="dia" localSheetId="1">#REF!</definedName>
    <definedName name="dia">#REF!</definedName>
    <definedName name="DIST" localSheetId="1">[5]Casos!#REF!</definedName>
    <definedName name="DIST">[4]Casos!#REF!</definedName>
    <definedName name="DISTRITO" localSheetId="1">#REF!</definedName>
    <definedName name="DISTRITO">#REF!</definedName>
    <definedName name="DPTO" localSheetId="1">[5]Casos!#REF!</definedName>
    <definedName name="DPTO">[4]Casos!#REF!</definedName>
    <definedName name="DR" localSheetId="1">#REF!</definedName>
    <definedName name="DR">#REF!</definedName>
    <definedName name="E" localSheetId="1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 localSheetId="1">[1]Casos!#REF!</definedName>
    <definedName name="EEE">[1]Casos!#REF!</definedName>
    <definedName name="GÉNERO" localSheetId="1">#REF!</definedName>
    <definedName name="GÉNERO">#REF!</definedName>
    <definedName name="genero1" localSheetId="1">#REF!</definedName>
    <definedName name="genero1">#REF!</definedName>
    <definedName name="GENRO" localSheetId="1">#REF!</definedName>
    <definedName name="GENRO">#REF!</definedName>
    <definedName name="GENRO21" localSheetId="1">#REF!</definedName>
    <definedName name="GENRO21">#REF!</definedName>
    <definedName name="GGGGG">'[6]Base 2012'!$B$1</definedName>
    <definedName name="GGGGGGGGGG">'[6]Base 2012'!$D$1</definedName>
    <definedName name="GRADO" localSheetId="1">#REF!</definedName>
    <definedName name="GRADO">#REF!</definedName>
    <definedName name="HIJOS" localSheetId="1">#REF!</definedName>
    <definedName name="HIJOS">#REF!</definedName>
    <definedName name="HOMICIDIO" localSheetId="1">#REF!</definedName>
    <definedName name="HOMICIDIO">#REF!</definedName>
    <definedName name="HOMICIDIO1" localSheetId="1">#REF!</definedName>
    <definedName name="HOMICIDIO1">#REF!</definedName>
    <definedName name="J" localSheetId="1">[8]Casos!#REF!</definedName>
    <definedName name="J">[7]Casos!#REF!</definedName>
    <definedName name="JULIO">[3]Casos!#REF!</definedName>
    <definedName name="LABOR" localSheetId="1">#REF!</definedName>
    <definedName name="LABOR">#REF!</definedName>
    <definedName name="LUGAR" localSheetId="1">#REF!</definedName>
    <definedName name="LUGAR">#REF!</definedName>
    <definedName name="Marca_temporal" localSheetId="1">#REF!</definedName>
    <definedName name="Marca_temporal">#REF!</definedName>
    <definedName name="MEDIDAS" localSheetId="1">#REF!</definedName>
    <definedName name="MEDIDAS">#REF!</definedName>
    <definedName name="Mes" localSheetId="1">[9]Participantes!#REF!</definedName>
    <definedName name="Mes">[9]Participantes!#REF!</definedName>
    <definedName name="N" localSheetId="1">#REF!</definedName>
    <definedName name="N">#REF!</definedName>
    <definedName name="NDDDSFDSF" localSheetId="1">#REF!</definedName>
    <definedName name="NDDDSFDSF">#REF!</definedName>
    <definedName name="Nro_de_oficio" localSheetId="1">#REF!</definedName>
    <definedName name="Nro_de_oficio">#REF!</definedName>
    <definedName name="OK" localSheetId="1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 localSheetId="1">[5]Casos!#REF!</definedName>
    <definedName name="PROV">[4]Casos!#REF!</definedName>
    <definedName name="PROVINCIA" localSheetId="1">#REF!</definedName>
    <definedName name="PROVINCIA">#REF!</definedName>
    <definedName name="RESPUESTA" localSheetId="1">#REF!</definedName>
    <definedName name="RESPUESTA">#REF!</definedName>
    <definedName name="RITA" localSheetId="1">[1]Casos!#REF!</definedName>
    <definedName name="RITA">[1]Casos!#REF!</definedName>
    <definedName name="S" localSheetId="1">#REF!</definedName>
    <definedName name="S">#REF!</definedName>
    <definedName name="SEXO" localSheetId="1">#REF!</definedName>
    <definedName name="SEXO">#REF!</definedName>
    <definedName name="SITUACION" localSheetId="1">#REF!</definedName>
    <definedName name="SITUACION">#REF!</definedName>
    <definedName name="SS" localSheetId="1">#REF!</definedName>
    <definedName name="SS">#REF!</definedName>
    <definedName name="SSS" localSheetId="1">[10]Casos!#REF!</definedName>
    <definedName name="SSS">[10]Casos!#REF!</definedName>
    <definedName name="SSSS" localSheetId="1">#REF!</definedName>
    <definedName name="SSSS">#REF!</definedName>
    <definedName name="SSSSSSS" localSheetId="1">#REF!</definedName>
    <definedName name="SSSSSSS">#REF!</definedName>
    <definedName name="SSSSSSSSSS">'[11]Base 2012'!$E$1</definedName>
    <definedName name="SSSSSSSSSSS" localSheetId="1">#REF!</definedName>
    <definedName name="SSSSSSSSSSS">#REF!</definedName>
    <definedName name="SSSSSSSSSSSSSS" localSheetId="1">#REF!</definedName>
    <definedName name="SSSSSSSSSSSSSS">#REF!</definedName>
    <definedName name="SSSSSSSSSSSSSSSSSS" localSheetId="1">#REF!</definedName>
    <definedName name="SSSSSSSSSSSSSSSSSS">#REF!</definedName>
    <definedName name="SSSSSSSSSSSSSSSSSSSSSSSSSSSSSS" localSheetId="1">#REF!</definedName>
    <definedName name="SSSSSSSSSSSSSSSSSSSSSSSSSSSSSS">#REF!</definedName>
    <definedName name="Tabla1" localSheetId="1">#REF!</definedName>
    <definedName name="Tabla1">#REF!</definedName>
    <definedName name="VINCULO" localSheetId="1">#REF!</definedName>
    <definedName name="VINCULO">#REF!</definedName>
    <definedName name="VINCULO_A" localSheetId="1">#REF!</definedName>
    <definedName name="VINCULO_A">#REF!</definedName>
    <definedName name="XX" localSheetId="1">[12]Casos!#REF!</definedName>
    <definedName name="XX">[12]Casos!#REF!</definedName>
    <definedName name="ZONA" localSheetId="1">[5]Casos!#REF!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8" i="20" l="1"/>
  <c r="M19" i="20"/>
  <c r="M20" i="20"/>
  <c r="M21" i="20"/>
  <c r="M22" i="20"/>
  <c r="M23" i="20"/>
  <c r="M24" i="20"/>
  <c r="M25" i="20"/>
  <c r="M26" i="20"/>
  <c r="M27" i="20"/>
  <c r="M28" i="20"/>
  <c r="M29" i="20"/>
  <c r="K30" i="20"/>
  <c r="L30" i="20"/>
  <c r="H49" i="20"/>
  <c r="H75" i="20" s="1"/>
  <c r="H50" i="20"/>
  <c r="H51" i="20"/>
  <c r="H52" i="20"/>
  <c r="H53" i="20"/>
  <c r="H54" i="20"/>
  <c r="H55" i="20"/>
  <c r="H56" i="20"/>
  <c r="H57" i="20"/>
  <c r="H58" i="20"/>
  <c r="H59" i="20"/>
  <c r="H60" i="20"/>
  <c r="L60" i="20"/>
  <c r="M58" i="20" s="1"/>
  <c r="O60" i="20"/>
  <c r="Q59" i="20" s="1"/>
  <c r="H61" i="20"/>
  <c r="H62" i="20"/>
  <c r="H63" i="20"/>
  <c r="H64" i="20"/>
  <c r="H65" i="20"/>
  <c r="H66" i="20"/>
  <c r="H67" i="20"/>
  <c r="H68" i="20"/>
  <c r="O68" i="20"/>
  <c r="H69" i="20"/>
  <c r="H70" i="20"/>
  <c r="H71" i="20"/>
  <c r="H72" i="20"/>
  <c r="O72" i="20"/>
  <c r="H73" i="20"/>
  <c r="H74" i="20"/>
  <c r="O74" i="20"/>
  <c r="D75" i="20"/>
  <c r="E75" i="20"/>
  <c r="F75" i="20"/>
  <c r="O75" i="20"/>
  <c r="M76" i="20"/>
  <c r="O65" i="20" s="1"/>
  <c r="O85" i="20"/>
  <c r="Q83" i="20" s="1"/>
  <c r="Q89" i="20"/>
  <c r="C90" i="20"/>
  <c r="D87" i="20" s="1"/>
  <c r="O92" i="20"/>
  <c r="Q90" i="20" s="1"/>
  <c r="H110" i="20"/>
  <c r="L113" i="20"/>
  <c r="L114" i="20"/>
  <c r="L115" i="20"/>
  <c r="L116" i="20"/>
  <c r="L117" i="20"/>
  <c r="H121" i="20"/>
  <c r="H129" i="20"/>
  <c r="F132" i="20"/>
  <c r="H95" i="20" s="1"/>
  <c r="L143" i="20"/>
  <c r="M141" i="20" s="1"/>
  <c r="C144" i="20"/>
  <c r="D142" i="20" s="1"/>
  <c r="C151" i="20"/>
  <c r="D148" i="20" s="1"/>
  <c r="M154" i="20"/>
  <c r="O149" i="20" s="1"/>
  <c r="H109" i="20" l="1"/>
  <c r="D83" i="20"/>
  <c r="O153" i="20"/>
  <c r="M140" i="20"/>
  <c r="H117" i="20"/>
  <c r="H105" i="20"/>
  <c r="D89" i="20"/>
  <c r="H90" i="20" s="1"/>
  <c r="H102" i="20"/>
  <c r="D88" i="20"/>
  <c r="M30" i="20"/>
  <c r="O152" i="20"/>
  <c r="O151" i="20"/>
  <c r="H130" i="20"/>
  <c r="H101" i="20"/>
  <c r="D86" i="20"/>
  <c r="H83" i="20" s="1"/>
  <c r="O66" i="20"/>
  <c r="D84" i="20"/>
  <c r="H97" i="20"/>
  <c r="H86" i="20"/>
  <c r="O150" i="20"/>
  <c r="O154" i="20" s="1"/>
  <c r="H125" i="20"/>
  <c r="H94" i="20"/>
  <c r="D85" i="20"/>
  <c r="O70" i="20"/>
  <c r="O148" i="20"/>
  <c r="H122" i="20"/>
  <c r="H113" i="20"/>
  <c r="Q84" i="20"/>
  <c r="Q85" i="20" s="1"/>
  <c r="Q58" i="20"/>
  <c r="Q60" i="20" s="1"/>
  <c r="D90" i="20"/>
  <c r="D141" i="20"/>
  <c r="D150" i="20"/>
  <c r="D140" i="20"/>
  <c r="H142" i="20" s="1"/>
  <c r="H128" i="20"/>
  <c r="H108" i="20"/>
  <c r="H100" i="20"/>
  <c r="K44" i="20"/>
  <c r="K45" i="20" s="1"/>
  <c r="D143" i="20"/>
  <c r="M139" i="20"/>
  <c r="H127" i="20"/>
  <c r="H119" i="20"/>
  <c r="H107" i="20"/>
  <c r="H99" i="20"/>
  <c r="Q91" i="20"/>
  <c r="Q92" i="20" s="1"/>
  <c r="O71" i="20"/>
  <c r="O67" i="20"/>
  <c r="M59" i="20"/>
  <c r="M60" i="20" s="1"/>
  <c r="H120" i="20"/>
  <c r="H114" i="20"/>
  <c r="D149" i="20"/>
  <c r="D151" i="20" s="1"/>
  <c r="M142" i="20"/>
  <c r="D139" i="20"/>
  <c r="D144" i="20" s="1"/>
  <c r="H126" i="20"/>
  <c r="H116" i="20"/>
  <c r="H106" i="20"/>
  <c r="H98" i="20"/>
  <c r="L118" i="20"/>
  <c r="M113" i="20" s="1"/>
  <c r="H124" i="20"/>
  <c r="H118" i="20"/>
  <c r="H112" i="20"/>
  <c r="H104" i="20"/>
  <c r="H96" i="20"/>
  <c r="H131" i="20"/>
  <c r="H123" i="20"/>
  <c r="H115" i="20"/>
  <c r="H111" i="20"/>
  <c r="H103" i="20"/>
  <c r="O73" i="20"/>
  <c r="O69" i="20"/>
  <c r="H132" i="20" l="1"/>
  <c r="O76" i="20"/>
  <c r="M114" i="20"/>
  <c r="M115" i="20"/>
  <c r="M116" i="20"/>
  <c r="M143" i="20"/>
  <c r="M117" i="20"/>
  <c r="M118" i="20" l="1"/>
  <c r="M18" i="13" l="1"/>
  <c r="M19" i="13"/>
  <c r="M20" i="13"/>
  <c r="M21" i="13"/>
  <c r="M22" i="13"/>
  <c r="M23" i="13"/>
  <c r="M24" i="13"/>
  <c r="M25" i="13"/>
  <c r="M26" i="13"/>
  <c r="M27" i="13"/>
  <c r="M28" i="13"/>
  <c r="M29" i="13"/>
  <c r="K30" i="13"/>
  <c r="M30" i="13" s="1"/>
  <c r="L30" i="13"/>
  <c r="Q55" i="13"/>
  <c r="M56" i="13"/>
  <c r="M57" i="13"/>
  <c r="Q57" i="13"/>
  <c r="L58" i="13"/>
  <c r="M54" i="13" s="1"/>
  <c r="O58" i="13"/>
  <c r="Q54" i="13" s="1"/>
  <c r="H61" i="13"/>
  <c r="H87" i="13" s="1"/>
  <c r="H62" i="13"/>
  <c r="H63" i="13"/>
  <c r="H64" i="13"/>
  <c r="H65" i="13"/>
  <c r="H66" i="13"/>
  <c r="O66" i="13"/>
  <c r="H67" i="13"/>
  <c r="O67" i="13"/>
  <c r="H68" i="13"/>
  <c r="H69" i="13"/>
  <c r="H70" i="13"/>
  <c r="O70" i="13"/>
  <c r="H71" i="13"/>
  <c r="O71" i="13"/>
  <c r="H72" i="13"/>
  <c r="H73" i="13"/>
  <c r="M73" i="13"/>
  <c r="O64" i="13" s="1"/>
  <c r="H74" i="13"/>
  <c r="H75" i="13"/>
  <c r="H76" i="13"/>
  <c r="H77" i="13"/>
  <c r="H78" i="13"/>
  <c r="H79" i="13"/>
  <c r="H80" i="13"/>
  <c r="H81" i="13"/>
  <c r="O81" i="13"/>
  <c r="H82" i="13"/>
  <c r="H83" i="13"/>
  <c r="H84" i="13"/>
  <c r="H85" i="13"/>
  <c r="O85" i="13"/>
  <c r="H86" i="13"/>
  <c r="D87" i="13"/>
  <c r="E87" i="13"/>
  <c r="F87" i="13"/>
  <c r="M87" i="13"/>
  <c r="O83" i="13" s="1"/>
  <c r="Q95" i="13"/>
  <c r="Q96" i="13"/>
  <c r="D97" i="13"/>
  <c r="O97" i="13"/>
  <c r="Q94" i="13" s="1"/>
  <c r="D99" i="13"/>
  <c r="C101" i="13"/>
  <c r="D94" i="13" s="1"/>
  <c r="E101" i="13"/>
  <c r="F101" i="13"/>
  <c r="O105" i="13"/>
  <c r="Q101" i="13" s="1"/>
  <c r="H109" i="13"/>
  <c r="H111" i="13"/>
  <c r="H112" i="13"/>
  <c r="H116" i="13"/>
  <c r="H117" i="13"/>
  <c r="H119" i="13"/>
  <c r="H120" i="13"/>
  <c r="H124" i="13"/>
  <c r="L124" i="13"/>
  <c r="H125" i="13"/>
  <c r="L125" i="13"/>
  <c r="L130" i="13" s="1"/>
  <c r="L126" i="13"/>
  <c r="H127" i="13"/>
  <c r="L127" i="13"/>
  <c r="H128" i="13"/>
  <c r="L128" i="13"/>
  <c r="L129" i="13"/>
  <c r="F130" i="13"/>
  <c r="H113" i="13" s="1"/>
  <c r="G136" i="13"/>
  <c r="C137" i="13"/>
  <c r="C138" i="13"/>
  <c r="G138" i="13"/>
  <c r="F139" i="13"/>
  <c r="G137" i="13" s="1"/>
  <c r="M141" i="13"/>
  <c r="O135" i="13" s="1"/>
  <c r="D147" i="13"/>
  <c r="M147" i="13"/>
  <c r="M149" i="13"/>
  <c r="D150" i="13"/>
  <c r="L150" i="13"/>
  <c r="C152" i="13"/>
  <c r="D148" i="13" s="1"/>
  <c r="O156" i="13"/>
  <c r="E158" i="13"/>
  <c r="D160" i="13"/>
  <c r="E159" i="13" s="1"/>
  <c r="M161" i="13"/>
  <c r="O158" i="13" s="1"/>
  <c r="Q97" i="13" l="1"/>
  <c r="D137" i="13"/>
  <c r="M126" i="13"/>
  <c r="D138" i="13"/>
  <c r="M129" i="13"/>
  <c r="M128" i="13"/>
  <c r="M127" i="13"/>
  <c r="H139" i="13"/>
  <c r="Q58" i="13"/>
  <c r="K108" i="13"/>
  <c r="K45" i="13"/>
  <c r="K46" i="13" s="1"/>
  <c r="O157" i="13"/>
  <c r="Q104" i="13"/>
  <c r="O160" i="13"/>
  <c r="E157" i="13"/>
  <c r="E160" i="13" s="1"/>
  <c r="O138" i="13"/>
  <c r="O136" i="13"/>
  <c r="O141" i="13" s="1"/>
  <c r="M124" i="13"/>
  <c r="H118" i="13"/>
  <c r="H110" i="13"/>
  <c r="Q103" i="13"/>
  <c r="D100" i="13"/>
  <c r="I101" i="13" s="1"/>
  <c r="D96" i="13"/>
  <c r="O84" i="13"/>
  <c r="O80" i="13"/>
  <c r="Q56" i="13"/>
  <c r="Q102" i="13"/>
  <c r="D149" i="13"/>
  <c r="H150" i="13" s="1"/>
  <c r="O139" i="13"/>
  <c r="C136" i="13"/>
  <c r="H129" i="13"/>
  <c r="H123" i="13"/>
  <c r="H115" i="13"/>
  <c r="H108" i="13"/>
  <c r="O69" i="13"/>
  <c r="O65" i="13"/>
  <c r="M55" i="13"/>
  <c r="M58" i="13" s="1"/>
  <c r="O140" i="13"/>
  <c r="D98" i="13"/>
  <c r="I97" i="13" s="1"/>
  <c r="O79" i="13"/>
  <c r="O159" i="13"/>
  <c r="M148" i="13"/>
  <c r="M150" i="13" s="1"/>
  <c r="O137" i="13"/>
  <c r="H126" i="13"/>
  <c r="H122" i="13"/>
  <c r="H114" i="13"/>
  <c r="H107" i="13"/>
  <c r="O86" i="13"/>
  <c r="O82" i="13"/>
  <c r="O78" i="13"/>
  <c r="O155" i="13"/>
  <c r="D95" i="13"/>
  <c r="D101" i="13" s="1"/>
  <c r="D151" i="13"/>
  <c r="M125" i="13"/>
  <c r="H121" i="13"/>
  <c r="O72" i="13"/>
  <c r="O68" i="13"/>
  <c r="Q105" i="13" l="1"/>
  <c r="O73" i="13"/>
  <c r="D152" i="13"/>
  <c r="I94" i="13"/>
  <c r="M130" i="13"/>
  <c r="H130" i="13"/>
  <c r="D136" i="13"/>
  <c r="D139" i="13" s="1"/>
  <c r="C139" i="13"/>
  <c r="O161" i="13"/>
  <c r="O87" i="13"/>
</calcChain>
</file>

<file path=xl/sharedStrings.xml><?xml version="1.0" encoding="utf-8"?>
<sst xmlns="http://schemas.openxmlformats.org/spreadsheetml/2006/main" count="462" uniqueCount="256">
  <si>
    <t>Otro</t>
  </si>
  <si>
    <t>Total</t>
  </si>
  <si>
    <t>Grupo de edad</t>
  </si>
  <si>
    <t>%</t>
  </si>
  <si>
    <t>Arequipa</t>
  </si>
  <si>
    <t>Madre de Dios</t>
  </si>
  <si>
    <t>0 - 5 años</t>
  </si>
  <si>
    <t>6 - 11 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</si>
  <si>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</si>
  <si>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</si>
  <si>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</si>
  <si>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</si>
  <si>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</si>
  <si>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</si>
  <si>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</si>
  <si>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</si>
  <si>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</si>
  <si>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</si>
  <si>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</si>
  <si>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</si>
  <si>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</si>
  <si>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Sin información</t>
  </si>
  <si>
    <t>Setiembre</t>
  </si>
  <si>
    <t>Otros</t>
  </si>
  <si>
    <t>Situación Laboral</t>
  </si>
  <si>
    <t>Conviviente</t>
  </si>
  <si>
    <t>Ex conviviente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</si>
  <si>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</si>
  <si>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PNCVFS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</si>
  <si>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</si>
  <si>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</si>
  <si>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Sentenciado</t>
  </si>
  <si>
    <t>Cometió suicidio</t>
  </si>
  <si>
    <t>No cuenta con ocupación</t>
  </si>
  <si>
    <t>Prófugo</t>
  </si>
  <si>
    <t>Si cuenta con ocupación</t>
  </si>
  <si>
    <t>Libre / en investigación</t>
  </si>
  <si>
    <t>N°</t>
  </si>
  <si>
    <t>Situación laboral</t>
  </si>
  <si>
    <t>Detenido (sin sentencia)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</si>
  <si>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</si>
  <si>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Situación después del hecho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</si>
  <si>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</si>
  <si>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60 años a más</t>
  </si>
  <si>
    <t>Adulto</t>
  </si>
  <si>
    <t>30 - 59 años</t>
  </si>
  <si>
    <t>18 - 29 años</t>
  </si>
  <si>
    <t>15 - 17 años</t>
  </si>
  <si>
    <t>Alcohol / drogas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</si>
  <si>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</si>
  <si>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</si>
  <si>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</si>
  <si>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mayo de 2019</t>
  </si>
  <si>
    <t>Se fue a vivir a otro lugar</t>
  </si>
  <si>
    <t>Separación</t>
  </si>
  <si>
    <t>Familiar</t>
  </si>
  <si>
    <t>Logro medidas de protección</t>
  </si>
  <si>
    <t>No intimo</t>
  </si>
  <si>
    <t>Denuncia (policial o fiscal)</t>
  </si>
  <si>
    <t>Intimo</t>
  </si>
  <si>
    <t>Ninguno</t>
  </si>
  <si>
    <t>Medidas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</si>
  <si>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</si>
  <si>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</si>
  <si>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</si>
  <si>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</si>
  <si>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Desconocido</t>
  </si>
  <si>
    <t>Conocido</t>
  </si>
  <si>
    <t>Pretendiente</t>
  </si>
  <si>
    <t>Amigo/ Vecino</t>
  </si>
  <si>
    <t>Ex pareja</t>
  </si>
  <si>
    <t>Compañero de trabajo</t>
  </si>
  <si>
    <t>Pareja</t>
  </si>
  <si>
    <t>Otro familiar</t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</si>
  <si>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</si>
  <si>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</si>
  <si>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</si>
  <si>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</si>
  <si>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</si>
  <si>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</si>
  <si>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</si>
  <si>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</si>
  <si>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</si>
  <si>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</si>
  <si>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</si>
  <si>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 pero no han vivido juntos</t>
  </si>
  <si>
    <t>Ex enamorado</t>
  </si>
  <si>
    <t>Ex esposo</t>
  </si>
  <si>
    <t>Enamorado/novio que no es pareja sexual</t>
  </si>
  <si>
    <t>Pareja sexual sin hijos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</si>
  <si>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</si>
  <si>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</si>
  <si>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</si>
  <si>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</si>
  <si>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</si>
  <si>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</si>
  <si>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</si>
  <si>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</si>
  <si>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</si>
  <si>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</si>
  <si>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</si>
  <si>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</si>
  <si>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</si>
  <si>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</si>
  <si>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</si>
  <si>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</si>
  <si>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</si>
  <si>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</si>
  <si>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</si>
  <si>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</si>
  <si>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</si>
  <si>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</si>
  <si>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Tumbes</t>
  </si>
  <si>
    <t>Hotel/hostal</t>
  </si>
  <si>
    <t>Moquegua</t>
  </si>
  <si>
    <t>Centro de labores de víctima</t>
  </si>
  <si>
    <t>Ucayali</t>
  </si>
  <si>
    <t>Lugar desolado</t>
  </si>
  <si>
    <t>Apurimac</t>
  </si>
  <si>
    <t>Calle-vía pública</t>
  </si>
  <si>
    <t>Amazonas</t>
  </si>
  <si>
    <t>Casa de familiar</t>
  </si>
  <si>
    <t>Casa de ambos</t>
  </si>
  <si>
    <t>Loreto</t>
  </si>
  <si>
    <t>Casa de agresor</t>
  </si>
  <si>
    <t>Pasco</t>
  </si>
  <si>
    <t>Casa de víctima</t>
  </si>
  <si>
    <t>Huancavelica</t>
  </si>
  <si>
    <t>San Martin</t>
  </si>
  <si>
    <t>Feminicidio</t>
  </si>
  <si>
    <t>Lugar del hecho</t>
  </si>
  <si>
    <t>Ica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</si>
  <si>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</si>
  <si>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Cajamarca</t>
  </si>
  <si>
    <t>Tacna</t>
  </si>
  <si>
    <t>Callao</t>
  </si>
  <si>
    <t>Piura</t>
  </si>
  <si>
    <t>Quemadura</t>
  </si>
  <si>
    <t>Lambayeque</t>
  </si>
  <si>
    <t>Atropellamiento</t>
  </si>
  <si>
    <t>Huánuco</t>
  </si>
  <si>
    <t>Asfixia / estrangulamiento</t>
  </si>
  <si>
    <t>Ancash</t>
  </si>
  <si>
    <t>Desbarrancamiento</t>
  </si>
  <si>
    <t>Lima Provincia</t>
  </si>
  <si>
    <t>Envenenamiento</t>
  </si>
  <si>
    <t>La Libertad</t>
  </si>
  <si>
    <t>Disparo de bala</t>
  </si>
  <si>
    <t>Ayacucho</t>
  </si>
  <si>
    <t>Golpes diversos</t>
  </si>
  <si>
    <t>Cusco</t>
  </si>
  <si>
    <t>Acuchillamiento</t>
  </si>
  <si>
    <t>Puno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</si>
  <si>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</si>
  <si>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</si>
  <si>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</si>
  <si>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</si>
  <si>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2009 - 2018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</si>
  <si>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</si>
  <si>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</si>
  <si>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2009 - 2019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</si>
  <si>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</si>
  <si>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</si>
  <si>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</si>
  <si>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</si>
  <si>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</si>
  <si>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</si>
  <si>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</si>
  <si>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</si>
  <si>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</si>
  <si>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</si>
  <si>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- Mayo 2019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</si>
  <si>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</si>
  <si>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</si>
  <si>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</si>
  <si>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</si>
  <si>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</si>
  <si>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Departamento</t>
  </si>
  <si>
    <t>Sin datos</t>
  </si>
  <si>
    <t>Junin</t>
  </si>
  <si>
    <t>Huanuco</t>
  </si>
  <si>
    <r>
      <t xml:space="preserve">Elaboración: </t>
    </r>
    <r>
      <rPr>
        <i/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</si>
  <si>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i/>
        <sz val="10"/>
        <color theme="1"/>
        <rFont val="Arial"/>
        <family val="2"/>
      </rPr>
      <t>Registro de casos de tentativa de feminicidio atendidos por los CEM / UGIGC / PNCVFS / MIMP</t>
    </r>
  </si>
  <si>
    <r>
      <t xml:space="preserve">1/ </t>
    </r>
    <r>
      <rPr>
        <i/>
        <sz val="10"/>
        <color theme="1"/>
        <rFont val="Calibri"/>
        <family val="2"/>
        <scheme val="minor"/>
      </rPr>
      <t>Todos los casos se basan en situaciones de violencia validados como tentativa de feminicidio por los/as profesionales de atención de los Centros Emergencia Mujer.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</si>
  <si>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que salvo de morir.</t>
    </r>
  </si>
  <si>
    <t>Otra situación</t>
  </si>
  <si>
    <t>Se suicido</t>
  </si>
  <si>
    <t>Libre en investigación</t>
  </si>
  <si>
    <t>Profugo</t>
  </si>
  <si>
    <t>Con ocupación</t>
  </si>
  <si>
    <t>Sin ocupación</t>
  </si>
  <si>
    <r>
      <rPr>
        <b/>
        <sz val="9"/>
        <color theme="1"/>
        <rFont val="Arial"/>
        <family val="2"/>
      </rPr>
      <t>Cuadro N° 13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</si>
  <si>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 14</t>
    </r>
    <r>
      <rPr>
        <sz val="9"/>
        <color theme="1"/>
        <rFont val="Arial"/>
        <family val="2"/>
      </rPr>
      <t>: Situación del presunto agresor</t>
    </r>
  </si>
  <si>
    <t>Ambos</t>
  </si>
  <si>
    <t>Efectos de droga</t>
  </si>
  <si>
    <t>Efectos de alcohol</t>
  </si>
  <si>
    <t>Sobrio</t>
  </si>
  <si>
    <t>14 - 17 años</t>
  </si>
  <si>
    <t>Estado</t>
  </si>
  <si>
    <t>Grupos de edad</t>
  </si>
  <si>
    <r>
      <rPr>
        <b/>
        <sz val="9"/>
        <color theme="1"/>
        <rFont val="Arial"/>
        <family val="2"/>
      </rPr>
      <t>Cuadro N° 12</t>
    </r>
    <r>
      <rPr>
        <sz val="9"/>
        <color theme="1"/>
        <rFont val="Arial"/>
        <family val="2"/>
      </rPr>
      <t>: Estado del presunto agresor en la última agresión</t>
    </r>
  </si>
  <si>
    <r>
      <rPr>
        <b/>
        <sz val="9"/>
        <color theme="1"/>
        <rFont val="Arial"/>
        <family val="2"/>
      </rPr>
      <t>Cuadro N° 11</t>
    </r>
    <r>
      <rPr>
        <sz val="9"/>
        <color theme="1"/>
        <rFont val="Arial"/>
        <family val="2"/>
      </rPr>
      <t>: Casos de tentativa de feminicidio según grupos de edad del presunto agresor</t>
    </r>
  </si>
  <si>
    <t>SECCIÓN II: PERFIL DEL PRESUNTO AGRESOR DE TENTATIVA DE FEMINICIDIO</t>
  </si>
  <si>
    <r>
      <rPr>
        <b/>
        <sz val="7.5"/>
        <color theme="1"/>
        <rFont val="Calibri"/>
        <family val="2"/>
        <scheme val="minor"/>
      </rPr>
      <t xml:space="preserve">1/ </t>
    </r>
    <r>
      <rPr>
        <sz val="7.5"/>
        <color theme="1"/>
        <rFont val="Calibri"/>
        <family val="2"/>
        <scheme val="minor"/>
      </rPr>
      <t>Sin mediar relaciones contractuales o laborales</t>
    </r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</si>
  <si>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1/</t>
    </r>
  </si>
  <si>
    <t>Empleado de trabajo</t>
  </si>
  <si>
    <t>Empleador de trabajo</t>
  </si>
  <si>
    <t>Compañero de estudio</t>
  </si>
  <si>
    <t>Docente</t>
  </si>
  <si>
    <t>Concuñado</t>
  </si>
  <si>
    <t>Vecino</t>
  </si>
  <si>
    <t>Otra familiar</t>
  </si>
  <si>
    <t>Sobrino-nieto</t>
  </si>
  <si>
    <t>Primo</t>
  </si>
  <si>
    <t>Tío-abuelo</t>
  </si>
  <si>
    <t>Bisnieto</t>
  </si>
  <si>
    <t>Sobrino</t>
  </si>
  <si>
    <t>Tío</t>
  </si>
  <si>
    <t>Bisabuelo</t>
  </si>
  <si>
    <r>
      <rPr>
        <b/>
        <sz val="9"/>
        <color theme="1"/>
        <rFont val="Arial"/>
        <family val="2"/>
      </rPr>
      <t>Cuadro N° 10</t>
    </r>
    <r>
      <rPr>
        <sz val="9"/>
        <color theme="1"/>
        <rFont val="Arial"/>
        <family val="2"/>
      </rPr>
      <t>: Casos de tentativa de feminicidio según vinculo relacional</t>
    </r>
  </si>
  <si>
    <t>Nieto</t>
  </si>
  <si>
    <t>Hermanastro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</si>
  <si>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</si>
  <si>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Ex novio</t>
  </si>
  <si>
    <t>Ex cónyuge</t>
  </si>
  <si>
    <t>Novio</t>
  </si>
  <si>
    <t>Enamorado</t>
  </si>
  <si>
    <t>Cónyuge</t>
  </si>
  <si>
    <r>
      <rPr>
        <b/>
        <sz val="9"/>
        <color theme="1"/>
        <rFont val="Arial"/>
        <family val="2"/>
      </rPr>
      <t>Cuadro N° 9</t>
    </r>
    <r>
      <rPr>
        <sz val="9"/>
        <color theme="1"/>
        <rFont val="Arial"/>
        <family val="2"/>
      </rPr>
      <t>: Casos de tentativa de feminicidio según vinculo relacional</t>
    </r>
  </si>
  <si>
    <r>
      <rPr>
        <b/>
        <sz val="9"/>
        <color theme="1"/>
        <rFont val="Arial"/>
        <family val="2"/>
      </rPr>
      <t>Cuadro N° 8</t>
    </r>
    <r>
      <rPr>
        <sz val="9"/>
        <color theme="1"/>
        <rFont val="Arial"/>
        <family val="2"/>
      </rPr>
      <t>: Número de hijos/as vivos/as</t>
    </r>
  </si>
  <si>
    <t>12 - 14 años</t>
  </si>
  <si>
    <r>
      <rPr>
        <b/>
        <sz val="9"/>
        <color theme="1"/>
        <rFont val="Arial"/>
        <family val="2"/>
      </rPr>
      <t>Cuadro N° 7</t>
    </r>
    <r>
      <rPr>
        <sz val="9"/>
        <color theme="1"/>
        <rFont val="Arial"/>
        <family val="2"/>
      </rPr>
      <t>: Número de víctimas que estuvieron gestando al momento de acudir al CEM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</si>
  <si>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Casos de tentativa de feminicidio según grupo de edad de la victima</t>
    </r>
  </si>
  <si>
    <t>SECCIÓN II: PERFIL DE LA VÍCTIMA DE TENTATIVA DE FEMINICIDIO ATENDIDA POR EL CENTRO EMERGENCIA MUJER</t>
  </si>
  <si>
    <r>
      <rPr>
        <b/>
        <i/>
        <sz val="7.5"/>
        <color theme="1"/>
        <rFont val="Arial"/>
        <family val="2"/>
      </rPr>
      <t xml:space="preserve">a/ </t>
    </r>
    <r>
      <rPr>
        <i/>
        <sz val="7.5"/>
        <color theme="1"/>
        <rFont val="Arial"/>
        <family val="2"/>
      </rPr>
      <t>Información al 31 de mayo de 2019</t>
    </r>
  </si>
  <si>
    <t>Otro lugar</t>
  </si>
  <si>
    <t>Centro Poblado</t>
  </si>
  <si>
    <t>Hotel / Hostal</t>
  </si>
  <si>
    <t>Calle via publica</t>
  </si>
  <si>
    <t>Centro de labores de la usuaria</t>
  </si>
  <si>
    <t>Casa de la persona agresora</t>
  </si>
  <si>
    <t>Casa de la persona usuaria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</si>
  <si>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Lugar donde ocurrió el hecho de tentativa de feminicidio</t>
    </r>
  </si>
  <si>
    <t>Urbano</t>
  </si>
  <si>
    <r>
      <t xml:space="preserve">2019 </t>
    </r>
    <r>
      <rPr>
        <b/>
        <vertAlign val="superscript"/>
        <sz val="9"/>
        <color theme="0"/>
        <rFont val="Arial"/>
        <family val="2"/>
      </rPr>
      <t>1/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</si>
  <si>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 Casos de tentativa de feminicidio según área de residencia de la persona usuaria.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</si>
  <si>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Ranking de los departamento con mayor casos de tentativa de feminicidio atendidos por los Centros Emergencia Mujer.
Periodo: Enero 2009 - Mayo 2019</t>
    </r>
  </si>
  <si>
    <t>Tentativa de feminicidio</t>
  </si>
  <si>
    <r>
      <rPr>
        <b/>
        <sz val="9"/>
        <color theme="1"/>
        <rFont val="Arial"/>
        <family val="2"/>
      </rPr>
      <t>Cuadro N° 2</t>
    </r>
    <r>
      <rPr>
        <sz val="9"/>
        <color theme="1"/>
        <rFont val="Arial"/>
        <family val="2"/>
      </rPr>
      <t>: Casos de tentativa de feminicidio según año</t>
    </r>
  </si>
  <si>
    <t>Periodo: Enero - Mayo, 2019</t>
  </si>
  <si>
    <r>
      <rPr>
        <b/>
        <sz val="9"/>
        <color theme="1"/>
        <rFont val="Arial"/>
        <family val="2"/>
      </rPr>
      <t>Cuadro N° 1</t>
    </r>
    <r>
      <rPr>
        <sz val="9"/>
        <color theme="1"/>
        <rFont val="Arial"/>
        <family val="2"/>
      </rPr>
      <t>: Comparativo de los casos de tentativa feminicidio por mes de ocurrencia</t>
    </r>
  </si>
  <si>
    <r>
      <t xml:space="preserve">Perú: </t>
    </r>
    <r>
      <rPr>
        <sz val="9"/>
        <color theme="1"/>
        <rFont val="Arial"/>
        <family val="2"/>
      </rPr>
      <t>Casos de tentativa de feminicidio atendidos por los CEM</t>
    </r>
  </si>
  <si>
    <t>SECCIÓN I: MAGNITUD DE LOS CASOS DE TENTATIVA DE FEMINICIDIO ATENDIDOS POR LOS CENTROS EMERGENCIA MUJER</t>
  </si>
  <si>
    <r>
      <t xml:space="preserve">LA </t>
    </r>
    <r>
      <rPr>
        <b/>
        <sz val="9"/>
        <color theme="1"/>
        <rFont val="Arial"/>
        <family val="2"/>
      </rPr>
      <t>TENTATIVA DE FEMINICIDIO</t>
    </r>
    <r>
      <rPr>
        <sz val="9"/>
        <color theme="1"/>
        <rFont val="Arial"/>
        <family val="2"/>
      </rPr>
      <t xml:space="preserve"> es la situación donde las mujeres salvarón de morir,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agresora, por la condición de ser mujer. </t>
    </r>
  </si>
  <si>
    <r>
      <t xml:space="preserve">Periodo: Enero a Mayo, 2019 </t>
    </r>
    <r>
      <rPr>
        <b/>
        <i/>
        <sz val="16"/>
        <color theme="1"/>
        <rFont val="Arial"/>
        <family val="2"/>
      </rPr>
      <t>(Preliminar)</t>
    </r>
  </si>
  <si>
    <r>
      <t>REPORTE ESTADÍSTICO DE CASOS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DE TENTATIVAS DE FEMINICIDIO ATENDIDOS POR LOS CENTROS EMERGENCIA MUJER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</si>
</sst>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,##0_ ;\-#,##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16"/>
      <color theme="0"/>
      <name val="Arial"/>
      <family val="2"/>
    </font>
    <font>
      <sz val="11"/>
      <color indexed="8"/>
      <name val="Calibri"/>
      <family val="2"/>
    </font>
    <font>
      <b/>
      <i/>
      <sz val="10"/>
      <color theme="1"/>
      <name val="Arial"/>
      <family val="2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i/>
      <sz val="7.5"/>
      <color theme="1"/>
      <name val="Arial"/>
      <family val="2"/>
    </font>
    <font>
      <b/>
      <i/>
      <sz val="7.5"/>
      <color theme="1"/>
      <name val="Arial"/>
      <family val="2"/>
    </font>
    <font>
      <b/>
      <sz val="7.5"/>
      <color theme="0"/>
      <name val="Arial"/>
      <family val="2"/>
    </font>
    <font>
      <b/>
      <i/>
      <sz val="16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EC8EE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0" fontId="11" fillId="0" borderId="0" applyBorder="0"/>
    <xf numFmtId="0" fontId="16" fillId="0" borderId="0"/>
    <xf numFmtId="9" fontId="16" fillId="0" borderId="0" applyFont="0" applyFill="0" applyBorder="0" applyAlignment="0" applyProtection="0"/>
    <xf numFmtId="0" fontId="16" fillId="0" borderId="0">
      <alignment vertical="center"/>
    </xf>
    <xf numFmtId="9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6" fillId="0" borderId="0"/>
    <xf numFmtId="0" fontId="16" fillId="0" borderId="0"/>
  </cellStyleXfs>
  <cellXfs count="246">
    <xf numFmtId="0" fontId="0" fillId="0" borderId="0" xfId="0"/>
    <xf numFmtId="0" fontId="2" fillId="2" borderId="0" xfId="0" applyFont="1" applyFill="1"/>
    <xf numFmtId="0" fontId="14" fillId="5" borderId="0" xfId="0" applyFont="1" applyFill="1" applyAlignment="1">
      <alignment vertic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/>
    <xf numFmtId="0" fontId="0" fillId="0" borderId="0" xfId="0" applyAlignment="1">
      <alignment vertical="top"/>
    </xf>
    <xf numFmtId="9" fontId="10" fillId="3" borderId="1" xfId="1" applyFont="1" applyFill="1" applyBorder="1" applyAlignment="1">
      <alignment horizontal="center"/>
    </xf>
    <xf numFmtId="1" fontId="10" fillId="3" borderId="1" xfId="1" applyNumberFormat="1" applyFont="1" applyFill="1" applyBorder="1" applyAlignment="1">
      <alignment horizont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9" fontId="23" fillId="0" borderId="0" xfId="0" applyNumberFormat="1" applyFont="1" applyAlignment="1">
      <alignment horizontal="right" vertical="top"/>
    </xf>
    <xf numFmtId="0" fontId="19" fillId="0" borderId="0" xfId="0" applyFont="1" applyAlignment="1">
      <alignment horizontal="right"/>
    </xf>
    <xf numFmtId="0" fontId="10" fillId="3" borderId="0" xfId="0" applyFont="1" applyFill="1"/>
    <xf numFmtId="0" fontId="2" fillId="0" borderId="0" xfId="0" applyFont="1" applyAlignment="1">
      <alignment vertical="center" wrapText="1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24" fillId="0" borderId="0" xfId="0" applyFont="1" applyAlignment="1">
      <alignment vertical="top"/>
    </xf>
    <xf numFmtId="9" fontId="10" fillId="3" borderId="1" xfId="0" applyNumberFormat="1" applyFont="1" applyFill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6" fillId="0" borderId="0" xfId="8" applyFont="1" applyAlignment="1">
      <alignment vertical="center"/>
    </xf>
    <xf numFmtId="9" fontId="6" fillId="0" borderId="0" xfId="1" applyFont="1"/>
    <xf numFmtId="9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5" fillId="0" borderId="0" xfId="0" applyFont="1" applyAlignment="1">
      <alignment horizontal="left"/>
    </xf>
    <xf numFmtId="9" fontId="2" fillId="0" borderId="0" xfId="8" applyNumberFormat="1" applyFont="1" applyAlignment="1">
      <alignment horizontal="center" vertical="center"/>
    </xf>
    <xf numFmtId="1" fontId="2" fillId="0" borderId="0" xfId="8" applyNumberFormat="1" applyFont="1" applyAlignment="1">
      <alignment horizontal="center" vertical="center"/>
    </xf>
    <xf numFmtId="0" fontId="2" fillId="0" borderId="0" xfId="8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6" fillId="2" borderId="0" xfId="8" applyFont="1" applyFill="1" applyAlignment="1">
      <alignment vertical="center" wrapText="1"/>
    </xf>
    <xf numFmtId="0" fontId="6" fillId="2" borderId="0" xfId="8" applyFont="1" applyFill="1" applyAlignment="1">
      <alignment wrapText="1"/>
    </xf>
    <xf numFmtId="0" fontId="3" fillId="3" borderId="1" xfId="0" applyFont="1" applyFill="1" applyBorder="1" applyAlignment="1">
      <alignment horizontal="center"/>
    </xf>
    <xf numFmtId="9" fontId="2" fillId="6" borderId="0" xfId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8" applyFont="1" applyFill="1" applyAlignment="1">
      <alignment horizontal="center" vertical="center"/>
    </xf>
    <xf numFmtId="0" fontId="2" fillId="6" borderId="0" xfId="8" applyFont="1" applyFill="1" applyAlignment="1">
      <alignment vertical="center"/>
    </xf>
    <xf numFmtId="0" fontId="6" fillId="6" borderId="0" xfId="8" applyFont="1" applyFill="1" applyAlignment="1">
      <alignment vertical="center"/>
    </xf>
    <xf numFmtId="9" fontId="10" fillId="0" borderId="0" xfId="0" applyNumberFormat="1" applyFont="1"/>
    <xf numFmtId="9" fontId="2" fillId="6" borderId="0" xfId="0" applyNumberFormat="1" applyFont="1" applyFill="1" applyAlignment="1">
      <alignment horizontal="center"/>
    </xf>
    <xf numFmtId="9" fontId="2" fillId="2" borderId="0" xfId="1" applyFont="1" applyFill="1" applyAlignment="1">
      <alignment horizontal="center" vertical="center"/>
    </xf>
    <xf numFmtId="0" fontId="2" fillId="2" borderId="0" xfId="8" applyFont="1" applyFill="1" applyAlignment="1">
      <alignment horizontal="center" vertical="center"/>
    </xf>
    <xf numFmtId="0" fontId="2" fillId="2" borderId="0" xfId="8" applyFont="1" applyFill="1" applyAlignment="1">
      <alignment vertical="center"/>
    </xf>
    <xf numFmtId="0" fontId="6" fillId="2" borderId="0" xfId="8" applyFont="1" applyFill="1" applyAlignment="1">
      <alignment vertical="center"/>
    </xf>
    <xf numFmtId="9" fontId="2" fillId="0" borderId="0" xfId="0" applyNumberFormat="1" applyFont="1"/>
    <xf numFmtId="9" fontId="2" fillId="7" borderId="0" xfId="8" applyNumberFormat="1" applyFont="1" applyFill="1" applyAlignment="1">
      <alignment horizontal="center" vertical="center"/>
    </xf>
    <xf numFmtId="0" fontId="2" fillId="7" borderId="0" xfId="8" applyFont="1" applyFill="1" applyAlignment="1">
      <alignment horizontal="center" vertical="center"/>
    </xf>
    <xf numFmtId="0" fontId="6" fillId="7" borderId="0" xfId="8" applyFont="1" applyFill="1" applyAlignment="1">
      <alignment vertical="center"/>
    </xf>
    <xf numFmtId="9" fontId="2" fillId="7" borderId="0" xfId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0" xfId="8" applyFont="1" applyFill="1" applyAlignment="1">
      <alignment vertical="center"/>
    </xf>
    <xf numFmtId="9" fontId="2" fillId="8" borderId="0" xfId="8" applyNumberFormat="1" applyFont="1" applyFill="1" applyAlignment="1">
      <alignment horizontal="center" vertical="center"/>
    </xf>
    <xf numFmtId="0" fontId="2" fillId="8" borderId="0" xfId="8" applyFont="1" applyFill="1" applyAlignment="1">
      <alignment horizontal="center" vertical="center"/>
    </xf>
    <xf numFmtId="0" fontId="6" fillId="8" borderId="0" xfId="8" applyFont="1" applyFill="1" applyAlignment="1">
      <alignment vertical="center"/>
    </xf>
    <xf numFmtId="9" fontId="2" fillId="9" borderId="0" xfId="8" applyNumberFormat="1" applyFont="1" applyFill="1" applyAlignment="1">
      <alignment horizontal="center" vertical="center"/>
    </xf>
    <xf numFmtId="0" fontId="2" fillId="9" borderId="0" xfId="8" applyFont="1" applyFill="1" applyAlignment="1">
      <alignment horizontal="center" vertical="center"/>
    </xf>
    <xf numFmtId="0" fontId="6" fillId="9" borderId="0" xfId="8" applyFont="1" applyFill="1" applyAlignment="1">
      <alignment vertical="center"/>
    </xf>
    <xf numFmtId="9" fontId="2" fillId="10" borderId="0" xfId="8" applyNumberFormat="1" applyFont="1" applyFill="1" applyAlignment="1">
      <alignment horizontal="center" vertical="center"/>
    </xf>
    <xf numFmtId="0" fontId="2" fillId="10" borderId="0" xfId="8" applyFont="1" applyFill="1" applyAlignment="1">
      <alignment horizontal="center" vertical="center"/>
    </xf>
    <xf numFmtId="0" fontId="6" fillId="10" borderId="0" xfId="8" applyFont="1" applyFill="1" applyAlignment="1">
      <alignment vertical="center"/>
    </xf>
    <xf numFmtId="9" fontId="2" fillId="8" borderId="0" xfId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8" applyFont="1" applyFill="1" applyAlignment="1">
      <alignment vertical="center"/>
    </xf>
    <xf numFmtId="0" fontId="3" fillId="0" borderId="0" xfId="0" applyFont="1"/>
    <xf numFmtId="9" fontId="2" fillId="9" borderId="0" xfId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0" xfId="8" applyFont="1" applyFill="1" applyAlignment="1">
      <alignment vertical="center"/>
    </xf>
    <xf numFmtId="0" fontId="2" fillId="9" borderId="0" xfId="8" applyFont="1" applyFill="1" applyAlignment="1">
      <alignment horizontal="left" vertical="center"/>
    </xf>
    <xf numFmtId="0" fontId="2" fillId="9" borderId="0" xfId="8" applyFont="1" applyFill="1" applyAlignment="1">
      <alignment horizontal="right" vertical="center"/>
    </xf>
    <xf numFmtId="0" fontId="6" fillId="9" borderId="0" xfId="8" applyFont="1" applyFill="1" applyAlignment="1">
      <alignment horizontal="left" vertical="center"/>
    </xf>
    <xf numFmtId="0" fontId="7" fillId="0" borderId="0" xfId="0" applyFont="1" applyAlignment="1">
      <alignment horizontal="left"/>
    </xf>
    <xf numFmtId="9" fontId="2" fillId="10" borderId="0" xfId="1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0" xfId="8" applyFont="1" applyFill="1" applyAlignment="1">
      <alignment vertic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10" fillId="3" borderId="1" xfId="0" applyFont="1" applyFill="1" applyBorder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29" fillId="0" borderId="0" xfId="0" applyNumberFormat="1" applyFont="1" applyAlignment="1">
      <alignment horizontal="left"/>
    </xf>
    <xf numFmtId="166" fontId="10" fillId="3" borderId="1" xfId="7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3" fillId="3" borderId="1" xfId="0" applyFont="1" applyFill="1" applyBorder="1"/>
    <xf numFmtId="0" fontId="2" fillId="0" borderId="0" xfId="0" applyFont="1" applyAlignment="1">
      <alignment horizontal="center" vertical="center" wrapText="1"/>
    </xf>
    <xf numFmtId="3" fontId="10" fillId="3" borderId="1" xfId="1" applyNumberFormat="1" applyFont="1" applyFill="1" applyBorder="1" applyAlignment="1">
      <alignment horizontal="center"/>
    </xf>
    <xf numFmtId="3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9" fontId="10" fillId="0" borderId="0" xfId="1" applyFont="1" applyAlignment="1">
      <alignment horizontal="right"/>
    </xf>
    <xf numFmtId="0" fontId="6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10" fillId="3" borderId="0" xfId="0" applyFont="1" applyFill="1" applyAlignment="1">
      <alignment horizontal="right" vertical="center" wrapText="1"/>
    </xf>
    <xf numFmtId="0" fontId="25" fillId="0" borderId="0" xfId="0" applyFont="1" applyAlignment="1">
      <alignment vertical="center"/>
    </xf>
    <xf numFmtId="9" fontId="10" fillId="3" borderId="0" xfId="1" applyFont="1" applyFill="1" applyAlignment="1">
      <alignment horizontal="center" vertical="center"/>
    </xf>
    <xf numFmtId="9" fontId="2" fillId="0" borderId="4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5" fillId="0" borderId="0" xfId="0" applyFont="1" applyAlignment="1">
      <alignment horizontal="left" vertical="top"/>
    </xf>
    <xf numFmtId="3" fontId="10" fillId="3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top" wrapText="1"/>
    </xf>
    <xf numFmtId="0" fontId="10" fillId="3" borderId="0" xfId="0" applyFont="1" applyFill="1" applyAlignment="1">
      <alignment horizontal="right"/>
    </xf>
    <xf numFmtId="0" fontId="10" fillId="0" borderId="0" xfId="0" applyFont="1" applyAlignment="1">
      <alignment horizontal="center" vertical="center"/>
    </xf>
    <xf numFmtId="9" fontId="10" fillId="3" borderId="1" xfId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9" fontId="6" fillId="0" borderId="0" xfId="1" applyFont="1" applyAlignment="1">
      <alignment horizontal="center" vertical="center"/>
    </xf>
    <xf numFmtId="0" fontId="32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1" fillId="0" borderId="0" xfId="0" applyFont="1"/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10" fillId="3" borderId="1" xfId="0" applyNumberFormat="1" applyFont="1" applyFill="1" applyBorder="1" applyAlignment="1">
      <alignment horizontal="center" vertical="center"/>
    </xf>
    <xf numFmtId="9" fontId="10" fillId="0" borderId="0" xfId="1" applyFont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Alignment="1">
      <alignment vertical="center"/>
    </xf>
    <xf numFmtId="1" fontId="10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9" fontId="23" fillId="0" borderId="0" xfId="0" applyNumberFormat="1" applyFont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39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9" fontId="2" fillId="12" borderId="0" xfId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12" borderId="0" xfId="8" applyFont="1" applyFill="1" applyAlignment="1">
      <alignment horizontal="center" vertical="center"/>
    </xf>
    <xf numFmtId="0" fontId="2" fillId="12" borderId="0" xfId="8" applyFont="1" applyFill="1" applyAlignment="1">
      <alignment vertical="center"/>
    </xf>
    <xf numFmtId="0" fontId="6" fillId="12" borderId="0" xfId="8" applyFont="1" applyFill="1" applyAlignment="1">
      <alignment vertical="center"/>
    </xf>
    <xf numFmtId="9" fontId="10" fillId="0" borderId="0" xfId="0" applyNumberFormat="1" applyFont="1" applyAlignment="1">
      <alignment vertical="center"/>
    </xf>
    <xf numFmtId="9" fontId="2" fillId="6" borderId="0" xfId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9" fontId="2" fillId="0" borderId="0" xfId="0" applyNumberFormat="1" applyFont="1" applyAlignment="1">
      <alignment vertical="center"/>
    </xf>
    <xf numFmtId="9" fontId="2" fillId="13" borderId="0" xfId="1" applyFont="1" applyFill="1" applyAlignment="1">
      <alignment horizontal="center" vertical="center"/>
    </xf>
    <xf numFmtId="0" fontId="2" fillId="13" borderId="0" xfId="0" applyFont="1" applyFill="1" applyAlignment="1">
      <alignment horizontal="center" vertical="center"/>
    </xf>
    <xf numFmtId="0" fontId="2" fillId="13" borderId="0" xfId="8" applyFont="1" applyFill="1" applyAlignment="1">
      <alignment horizontal="center" vertical="center"/>
    </xf>
    <xf numFmtId="0" fontId="2" fillId="13" borderId="0" xfId="8" applyFont="1" applyFill="1" applyAlignment="1">
      <alignment vertical="center"/>
    </xf>
    <xf numFmtId="0" fontId="6" fillId="13" borderId="0" xfId="8" applyFont="1" applyFill="1" applyAlignment="1">
      <alignment vertical="center"/>
    </xf>
    <xf numFmtId="9" fontId="10" fillId="3" borderId="1" xfId="0" applyNumberFormat="1" applyFont="1" applyFill="1" applyBorder="1" applyAlignment="1">
      <alignment horizontal="center" vertical="center"/>
    </xf>
    <xf numFmtId="9" fontId="2" fillId="12" borderId="0" xfId="0" applyNumberFormat="1" applyFont="1" applyFill="1" applyAlignment="1">
      <alignment horizontal="center" vertical="center"/>
    </xf>
    <xf numFmtId="9" fontId="2" fillId="6" borderId="0" xfId="8" applyNumberFormat="1" applyFont="1" applyFill="1" applyAlignment="1">
      <alignment horizontal="center" vertical="center"/>
    </xf>
    <xf numFmtId="9" fontId="2" fillId="13" borderId="0" xfId="8" applyNumberFormat="1" applyFont="1" applyFill="1" applyAlignment="1">
      <alignment horizontal="center" vertical="center"/>
    </xf>
    <xf numFmtId="9" fontId="2" fillId="10" borderId="0" xfId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0" borderId="0" xfId="8" applyFont="1" applyFill="1" applyAlignment="1">
      <alignment horizontal="left" vertical="center"/>
    </xf>
    <xf numFmtId="0" fontId="6" fillId="10" borderId="0" xfId="8" applyFont="1" applyFill="1" applyAlignment="1">
      <alignment horizontal="left" vertical="center"/>
    </xf>
    <xf numFmtId="9" fontId="2" fillId="9" borderId="0" xfId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4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9" fontId="42" fillId="0" borderId="0" xfId="0" applyNumberFormat="1" applyFont="1" applyAlignment="1">
      <alignment horizontal="left" vertical="center"/>
    </xf>
    <xf numFmtId="164" fontId="10" fillId="3" borderId="1" xfId="1" applyNumberFormat="1" applyFont="1" applyFill="1" applyBorder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10" fillId="3" borderId="0" xfId="0" applyFont="1" applyFill="1" applyAlignment="1">
      <alignment vertical="center" wrapText="1"/>
    </xf>
    <xf numFmtId="3" fontId="10" fillId="0" borderId="0" xfId="1" applyNumberFormat="1" applyFont="1" applyAlignment="1">
      <alignment horizontal="center" vertical="center"/>
    </xf>
    <xf numFmtId="3" fontId="10" fillId="3" borderId="1" xfId="1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3" fontId="10" fillId="3" borderId="1" xfId="1" applyNumberFormat="1" applyFont="1" applyFill="1" applyBorder="1" applyAlignment="1">
      <alignment horizontal="right" vertical="center"/>
    </xf>
    <xf numFmtId="9" fontId="10" fillId="0" borderId="0" xfId="1" applyFont="1" applyAlignment="1">
      <alignment horizontal="right" vertical="center"/>
    </xf>
    <xf numFmtId="0" fontId="2" fillId="11" borderId="0" xfId="0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10" fillId="3" borderId="0" xfId="0" applyFont="1" applyFill="1" applyAlignment="1">
      <alignment horizontal="center"/>
    </xf>
    <xf numFmtId="0" fontId="20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/>
    </xf>
    <xf numFmtId="9" fontId="10" fillId="3" borderId="1" xfId="1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justify" vertical="top" wrapText="1"/>
    </xf>
    <xf numFmtId="9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9" fontId="6" fillId="0" borderId="0" xfId="1" applyFont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6" fillId="2" borderId="0" xfId="8" applyFont="1" applyFill="1" applyAlignment="1">
      <alignment horizontal="left" wrapText="1"/>
    </xf>
    <xf numFmtId="0" fontId="6" fillId="2" borderId="0" xfId="8" applyFont="1" applyFill="1" applyAlignment="1">
      <alignment horizontal="left" vertical="center" wrapText="1"/>
    </xf>
    <xf numFmtId="0" fontId="10" fillId="3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9" fontId="2" fillId="0" borderId="0" xfId="1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wrapText="1"/>
    </xf>
    <xf numFmtId="9" fontId="10" fillId="3" borderId="1" xfId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30" fillId="2" borderId="0" xfId="0" applyFont="1" applyFill="1" applyAlignment="1">
      <alignment horizontal="left" vertical="top" wrapText="1"/>
    </xf>
    <xf numFmtId="0" fontId="25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3" fillId="8" borderId="0" xfId="0" applyFont="1" applyFill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shrinkToFit="1"/>
    </xf>
    <xf numFmtId="0" fontId="45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8" borderId="0" xfId="0" applyFont="1" applyFill="1" applyAlignment="1">
      <alignment horizontal="justify" vertical="center" wrapText="1"/>
    </xf>
    <xf numFmtId="0" fontId="14" fillId="5" borderId="0" xfId="0" applyFont="1" applyFill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/>
    </xf>
    <xf numFmtId="9" fontId="6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left" vertical="top" wrapText="1"/>
    </xf>
  </cellXfs>
  <cellStyles count="14">
    <cellStyle name="Millares" xfId="7" builtinId="3"/>
    <cellStyle name="Normal" xfId="0" builtinId="0"/>
    <cellStyle name="Normal 2" xfId="2"/>
    <cellStyle name="Normal 2 2" xfId="3"/>
    <cellStyle name="Normal 2 2 3" xfId="8"/>
    <cellStyle name="Normal 2 3" xfId="12"/>
    <cellStyle name="Normal 2 3 2" xfId="5"/>
    <cellStyle name="Normal 3 2" xfId="13"/>
    <cellStyle name="Porcentaje" xfId="1" builtinId="5"/>
    <cellStyle name="Porcentaje 10" xfId="9"/>
    <cellStyle name="Porcentaje 2" xfId="4"/>
    <cellStyle name="Porcentaje 3 2" xfId="10"/>
    <cellStyle name="Porcentual 2" xfId="6"/>
    <cellStyle name="Porcentual 2 2" xfId="11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1E-435E-9EF7-51E7671CB1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1E-435E-9EF7-51E7671CB1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1E-435E-9EF7-51E7671CB1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1E-435E-9EF7-51E7671CB18D}"/>
              </c:ext>
            </c:extLst>
          </c:dPt>
          <c:dLbls>
            <c:dLbl>
              <c:idx val="0"/>
              <c:layout>
                <c:manualLayout>
                  <c:x val="-0.19383653521638319"/>
                  <c:y val="0.2106750527349202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41E-435E-9EF7-51E7671CB18D}"/>
                </c:ext>
              </c:extLst>
            </c:dLbl>
            <c:dLbl>
              <c:idx val="1"/>
              <c:layout>
                <c:manualLayout>
                  <c:x val="0.18230569301559862"/>
                  <c:y val="-0.1437038648887876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1E-435E-9EF7-51E7671CB18D}"/>
                </c:ext>
              </c:extLst>
            </c:dLbl>
            <c:dLbl>
              <c:idx val="2"/>
              <c:layout>
                <c:manualLayout>
                  <c:x val="-6.9716036097991632E-3"/>
                  <c:y val="4.8155409008939387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41E-435E-9EF7-51E7671CB18D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41E-435E-9EF7-51E7671CB1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Feminicidio!$B$107:$B$109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Feminicidio!$F$107:$F$109</c:f>
              <c:numCache>
                <c:formatCode>General</c:formatCode>
                <c:ptCount val="3"/>
                <c:pt idx="0">
                  <c:v>6</c:v>
                </c:pt>
                <c:pt idx="1">
                  <c:v>13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1E-435E-9EF7-51E7671CB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F-416C-B568-7A1CF30F21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F-416C-B568-7A1CF30F21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F-416C-B568-7A1CF30F21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8F-416C-B568-7A1CF30F21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8F-416C-B568-7A1CF30F21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18F-416C-B568-7A1CF30F2180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8F-416C-B568-7A1CF30F2180}"/>
                </c:ext>
              </c:extLst>
            </c:dLbl>
            <c:dLbl>
              <c:idx val="1"/>
              <c:layout>
                <c:manualLayout>
                  <c:x val="0.25196887576130983"/>
                  <c:y val="7.5327950564794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18F-416C-B568-7A1CF30F2180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8F-416C-B568-7A1CF30F2180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8F-416C-B568-7A1CF30F2180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18F-416C-B568-7A1CF30F2180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818F-416C-B568-7A1CF30F2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Feminicidio!$K$124:$K$129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Feminicidio!$L$124:$L$129</c:f>
              <c:numCache>
                <c:formatCode>General</c:formatCode>
                <c:ptCount val="6"/>
                <c:pt idx="0">
                  <c:v>28</c:v>
                </c:pt>
                <c:pt idx="1">
                  <c:v>12</c:v>
                </c:pt>
                <c:pt idx="2">
                  <c:v>5</c:v>
                </c:pt>
                <c:pt idx="3">
                  <c:v>10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8F-416C-B568-7A1CF30F2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DA-4513-8CF5-3622A5151335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DA-4513-8CF5-3622A5151335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DA-4513-8CF5-3622A5151335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DDA-4513-8CF5-3622A5151335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DDA-4513-8CF5-3622A5151335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DDA-4513-8CF5-3622A51513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Feminicidio!$K$147:$K$149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Feminicidio!$L$147:$L$149</c:f>
              <c:numCache>
                <c:formatCode>General</c:formatCode>
                <c:ptCount val="3"/>
                <c:pt idx="0">
                  <c:v>12</c:v>
                </c:pt>
                <c:pt idx="1">
                  <c:v>34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DA-4513-8CF5-3622A5151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A2-41A6-BD3A-286856132CC8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A2-41A6-BD3A-286856132CC8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A2-41A6-BD3A-286856132CC8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A2-41A6-BD3A-286856132CC8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A2-41A6-BD3A-286856132CC8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A2-41A6-BD3A-286856132CC8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A2-41A6-BD3A-286856132CC8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A2-41A6-BD3A-286856132CC8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A2-41A6-BD3A-286856132CC8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A2-41A6-BD3A-286856132CC8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A2-41A6-BD3A-286856132CC8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AA2-41A6-BD3A-286856132CC8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1400">
                        <a:solidFill>
                          <a:srgbClr val="7030A0"/>
                        </a:solidFill>
                      </a:rPr>
                      <a:pPr>
                        <a:defRPr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AA2-41A6-BD3A-286856132C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Feminicidio!$I$35:$I$45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Feminicidio!$K$35:$K$45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AA2-41A6-BD3A-286856132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tentativa de feminicidio atendidos por los CEM según año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60114219390918"/>
          <c:y val="2.9695784671211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noFill/>
        </a:ln>
        <a:effectLst/>
        <a:sp3d/>
      </c:spPr>
    </c:sideWall>
    <c:backWall>
      <c:thickness val="0"/>
      <c:spPr>
        <a:solidFill>
          <a:schemeClr val="bg1"/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2459541803505721E-2"/>
          <c:y val="0.15537643408057891"/>
          <c:w val="0.93754045819649423"/>
          <c:h val="0.707755453236494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Tentativa!$J$33</c:f>
              <c:strCache>
                <c:ptCount val="1"/>
                <c:pt idx="0">
                  <c:v>Tentativa de feminicidio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ysClr val="windowText" lastClr="000000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ysClr val="windowText" lastClr="000000"/>
              </a:contourClr>
            </a:sp3d>
          </c:spPr>
          <c:invertIfNegative val="0"/>
          <c:dPt>
            <c:idx val="9"/>
            <c:invertIfNegative val="0"/>
            <c:bubble3D val="0"/>
            <c:spPr>
              <a:solidFill>
                <a:srgbClr val="00B0F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AAB-4D66-8B1E-82DFABA260E2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0">
                <a:solidFill>
                  <a:sysClr val="windowText" lastClr="0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AAB-4D66-8B1E-82DFABA260E2}"/>
              </c:ext>
            </c:extLst>
          </c:dPt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AAB-4D66-8B1E-82DFABA260E2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AAB-4D66-8B1E-82DFABA260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Tentativa!$I$34:$I$44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Tentativa!$K$34:$K$44</c:f>
              <c:numCache>
                <c:formatCode>#,##0</c:formatCode>
                <c:ptCount val="11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AB-4D66-8B1E-82DFABA260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5"/>
        <c:shape val="box"/>
        <c:axId val="168564176"/>
        <c:axId val="168564568"/>
        <c:axId val="0"/>
      </c:bar3DChart>
      <c:catAx>
        <c:axId val="16856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568"/>
        <c:crosses val="autoZero"/>
        <c:auto val="1"/>
        <c:lblAlgn val="ctr"/>
        <c:lblOffset val="100"/>
        <c:noMultiLvlLbl val="0"/>
      </c:catAx>
      <c:valAx>
        <c:axId val="16856456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6856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3129770702403135"/>
          <c:w val="1"/>
          <c:h val="0.86870229297596868"/>
        </c:manualLayout>
      </c:layout>
      <c:pie3DChart>
        <c:varyColors val="1"/>
        <c:ser>
          <c:idx val="0"/>
          <c:order val="0"/>
          <c:spPr>
            <a:solidFill>
              <a:srgbClr val="FFFF00"/>
            </a:solidFill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6"/>
            <c:spPr>
              <a:solidFill>
                <a:schemeClr val="accent4">
                  <a:lumMod val="20000"/>
                  <a:lumOff val="8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417-43C8-8CA3-658422E0AE51}"/>
              </c:ext>
            </c:extLst>
          </c:dPt>
          <c:dPt>
            <c:idx val="1"/>
            <c:bubble3D val="0"/>
            <c:explosion val="5"/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417-43C8-8CA3-658422E0AE51}"/>
              </c:ext>
            </c:extLst>
          </c:dPt>
          <c:dPt>
            <c:idx val="2"/>
            <c:bubble3D val="0"/>
            <c:explosion val="7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417-43C8-8CA3-658422E0AE51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417-43C8-8CA3-658422E0AE51}"/>
              </c:ext>
            </c:extLst>
          </c:dPt>
          <c:dLbls>
            <c:dLbl>
              <c:idx val="0"/>
              <c:layout>
                <c:manualLayout>
                  <c:x val="-0.14607427818971455"/>
                  <c:y val="0.224445276434686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74727159428"/>
                      <c:h val="0.165989760591349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417-43C8-8CA3-658422E0AE51}"/>
                </c:ext>
              </c:extLst>
            </c:dLbl>
            <c:dLbl>
              <c:idx val="1"/>
              <c:layout>
                <c:manualLayout>
                  <c:x val="0.24449507105193452"/>
                  <c:y val="-0.172250437758286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59981350097922"/>
                      <c:h val="0.2087717956493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417-43C8-8CA3-658422E0AE51}"/>
                </c:ext>
              </c:extLst>
            </c:dLbl>
            <c:dLbl>
              <c:idx val="2"/>
              <c:layout>
                <c:manualLayout>
                  <c:x val="-0.17073156400645123"/>
                  <c:y val="1.0416379496637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284694312478592"/>
                      <c:h val="9.9498078665764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417-43C8-8CA3-658422E0AE51}"/>
                </c:ext>
              </c:extLst>
            </c:dLbl>
            <c:dLbl>
              <c:idx val="3"/>
              <c:layout>
                <c:manualLayout>
                  <c:x val="0.20510906317908426"/>
                  <c:y val="-4.277091879883928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33595931069044"/>
                      <c:h val="8.6647238409965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417-43C8-8CA3-658422E0A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Tentativa!$B$94:$B$97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Tentativa!$F$94:$F$97</c:f>
              <c:numCache>
                <c:formatCode>General</c:formatCode>
                <c:ptCount val="4"/>
                <c:pt idx="0">
                  <c:v>20</c:v>
                </c:pt>
                <c:pt idx="1">
                  <c:v>66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17-43C8-8CA3-658422E0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6.606125833823856E-2"/>
          <c:w val="1"/>
          <c:h val="0.93393874166176138"/>
        </c:manualLayout>
      </c:layout>
      <c:pie3DChart>
        <c:varyColors val="1"/>
        <c:ser>
          <c:idx val="0"/>
          <c:order val="0"/>
          <c:spPr>
            <a:ln w="12700">
              <a:solidFill>
                <a:sysClr val="windowText" lastClr="000000"/>
              </a:solidFill>
            </a:ln>
          </c:spPr>
          <c:dPt>
            <c:idx val="0"/>
            <c:bubble3D val="0"/>
            <c:explosion val="4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800-4544-94AC-9BC32DE724E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800-4544-94AC-9BC32DE724E9}"/>
              </c:ext>
            </c:extLst>
          </c:dPt>
          <c:dPt>
            <c:idx val="2"/>
            <c:bubble3D val="0"/>
            <c:explosion val="6"/>
            <c:spPr>
              <a:solidFill>
                <a:schemeClr val="accent3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800-4544-94AC-9BC32DE724E9}"/>
              </c:ext>
            </c:extLst>
          </c:dPt>
          <c:dPt>
            <c:idx val="3"/>
            <c:bubble3D val="0"/>
            <c:explosion val="7"/>
            <c:spPr>
              <a:solidFill>
                <a:schemeClr val="accent4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800-4544-94AC-9BC32DE724E9}"/>
              </c:ext>
            </c:extLst>
          </c:dPt>
          <c:dPt>
            <c:idx val="4"/>
            <c:bubble3D val="0"/>
            <c:explosion val="5"/>
            <c:spPr>
              <a:solidFill>
                <a:schemeClr val="accent5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7800-4544-94AC-9BC32DE724E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2700">
                <a:solidFill>
                  <a:sysClr val="windowText" lastClr="000000"/>
                </a:solidFill>
              </a:ln>
              <a:effectLst/>
              <a:sp3d contourW="12700">
                <a:contourClr>
                  <a:sysClr val="windowText" lastClr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7800-4544-94AC-9BC32DE724E9}"/>
              </c:ext>
            </c:extLst>
          </c:dPt>
          <c:dLbls>
            <c:dLbl>
              <c:idx val="0"/>
              <c:layout>
                <c:manualLayout>
                  <c:x val="-0.27488113046458795"/>
                  <c:y val="-2.39431918785122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870869334865712"/>
                      <c:h val="0.19942020934955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800-4544-94AC-9BC32DE724E9}"/>
                </c:ext>
              </c:extLst>
            </c:dLbl>
            <c:dLbl>
              <c:idx val="1"/>
              <c:layout>
                <c:manualLayout>
                  <c:x val="0.22588959921092705"/>
                  <c:y val="3.22638741819570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8184852673123"/>
                      <c:h val="0.20238425885743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800-4544-94AC-9BC32DE724E9}"/>
                </c:ext>
              </c:extLst>
            </c:dLbl>
            <c:dLbl>
              <c:idx val="2"/>
              <c:layout>
                <c:manualLayout>
                  <c:x val="-9.2798142824705582E-2"/>
                  <c:y val="0.1060733622965643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18523978551174"/>
                      <c:h val="9.485708018438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800-4544-94AC-9BC32DE724E9}"/>
                </c:ext>
              </c:extLst>
            </c:dLbl>
            <c:dLbl>
              <c:idx val="3"/>
              <c:layout>
                <c:manualLayout>
                  <c:x val="-8.7766886994518234E-2"/>
                  <c:y val="2.00417562890873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7659908028267"/>
                      <c:h val="9.6676619160865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800-4544-94AC-9BC32DE724E9}"/>
                </c:ext>
              </c:extLst>
            </c:dLbl>
            <c:dLbl>
              <c:idx val="4"/>
              <c:layout>
                <c:manualLayout>
                  <c:x val="0.22198593475589504"/>
                  <c:y val="1.50313172168155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69392233551693"/>
                      <c:h val="8.61708725423204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800-4544-94AC-9BC32DE724E9}"/>
                </c:ext>
              </c:extLst>
            </c:dLbl>
            <c:dLbl>
              <c:idx val="5"/>
              <c:layout>
                <c:manualLayout>
                  <c:x val="0.376112631592601"/>
                  <c:y val="-4.9730927492756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5237722264405"/>
                      <c:h val="7.71183319469503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800-4544-94AC-9BC32DE724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Tentativa!$K$113:$K$117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Tentativa!$L$113:$L$117</c:f>
              <c:numCache>
                <c:formatCode>General</c:formatCode>
                <c:ptCount val="5"/>
                <c:pt idx="0">
                  <c:v>92</c:v>
                </c:pt>
                <c:pt idx="1">
                  <c:v>60</c:v>
                </c:pt>
                <c:pt idx="2">
                  <c:v>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800-4544-94AC-9BC32DE72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046679100130621E-2"/>
          <c:y val="0.18139563749127746"/>
          <c:w val="0.94331330164140281"/>
          <c:h val="0.81860436250872259"/>
        </c:manualLayout>
      </c:layout>
      <c:pie3DChart>
        <c:varyColors val="1"/>
        <c:ser>
          <c:idx val="0"/>
          <c:order val="0"/>
          <c:tx>
            <c:strRef>
              <c:f>Tentativa!$L$138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explosion val="4"/>
            <c:spPr>
              <a:solidFill>
                <a:srgbClr val="30549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1C8-4951-B80C-BAB0D58988CE}"/>
              </c:ext>
            </c:extLst>
          </c:dPt>
          <c:dPt>
            <c:idx val="1"/>
            <c:bubble3D val="0"/>
            <c:explosion val="5"/>
            <c:spPr>
              <a:solidFill>
                <a:schemeClr val="accent2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1C8-4951-B80C-BAB0D58988CE}"/>
              </c:ext>
            </c:extLst>
          </c:dPt>
          <c:dPt>
            <c:idx val="2"/>
            <c:bubble3D val="0"/>
            <c:explosion val="3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1C8-4951-B80C-BAB0D58988CE}"/>
              </c:ext>
            </c:extLst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1C8-4951-B80C-BAB0D58988CE}"/>
              </c:ext>
            </c:extLst>
          </c:dPt>
          <c:dLbls>
            <c:dLbl>
              <c:idx val="0"/>
              <c:layout>
                <c:manualLayout>
                  <c:x val="-0.15160372096667604"/>
                  <c:y val="-5.02544737889726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708240662943379"/>
                      <c:h val="0.27351986934503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1C8-4951-B80C-BAB0D58988CE}"/>
                </c:ext>
              </c:extLst>
            </c:dLbl>
            <c:dLbl>
              <c:idx val="1"/>
              <c:layout>
                <c:manualLayout>
                  <c:x val="0.10461481520429129"/>
                  <c:y val="1.7262440254034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97405640949605"/>
                      <c:h val="0.271993146760735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1C8-4951-B80C-BAB0D58988CE}"/>
                </c:ext>
              </c:extLst>
            </c:dLbl>
            <c:dLbl>
              <c:idx val="2"/>
              <c:layout>
                <c:manualLayout>
                  <c:x val="-7.3515690804700801E-2"/>
                  <c:y val="-1.73911025246564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080408221756913"/>
                      <c:h val="0.16546775294623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1C8-4951-B80C-BAB0D58988CE}"/>
                </c:ext>
              </c:extLst>
            </c:dLbl>
            <c:dLbl>
              <c:idx val="3"/>
              <c:layout>
                <c:manualLayout>
                  <c:x val="0.41220618724631763"/>
                  <c:y val="2.14770125932612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30370643003906"/>
                      <c:h val="0.16923528696479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C8-4951-B80C-BAB0D58988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Tentativa!$K$139:$K$142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</c:v>
                </c:pt>
                <c:pt idx="3">
                  <c:v>Ambos</c:v>
                </c:pt>
              </c:strCache>
            </c:strRef>
          </c:cat>
          <c:val>
            <c:numRef>
              <c:f>Tentativa!$L$139:$L$142</c:f>
              <c:numCache>
                <c:formatCode>General</c:formatCode>
                <c:ptCount val="4"/>
                <c:pt idx="0">
                  <c:v>100</c:v>
                </c:pt>
                <c:pt idx="1">
                  <c:v>63</c:v>
                </c:pt>
                <c:pt idx="2">
                  <c:v>3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C8-4951-B80C-BAB0D5898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6.wdp"/><Relationship Id="rId13" Type="http://schemas.openxmlformats.org/officeDocument/2006/relationships/chart" Target="../charts/chart8.xml"/><Relationship Id="rId3" Type="http://schemas.openxmlformats.org/officeDocument/2006/relationships/image" Target="../media/image8.png"/><Relationship Id="rId7" Type="http://schemas.openxmlformats.org/officeDocument/2006/relationships/image" Target="../media/image10.png"/><Relationship Id="rId12" Type="http://schemas.microsoft.com/office/2007/relationships/hdphoto" Target="../media/hdphoto4.wdp"/><Relationship Id="rId2" Type="http://schemas.openxmlformats.org/officeDocument/2006/relationships/image" Target="../media/image7.jpeg"/><Relationship Id="rId1" Type="http://schemas.openxmlformats.org/officeDocument/2006/relationships/chart" Target="../charts/chart5.xml"/><Relationship Id="rId6" Type="http://schemas.microsoft.com/office/2007/relationships/hdphoto" Target="../media/hdphoto5.wdp"/><Relationship Id="rId11" Type="http://schemas.openxmlformats.org/officeDocument/2006/relationships/image" Target="../media/image11.png"/><Relationship Id="rId5" Type="http://schemas.openxmlformats.org/officeDocument/2006/relationships/image" Target="../media/image9.png"/><Relationship Id="rId15" Type="http://schemas.microsoft.com/office/2007/relationships/hdphoto" Target="../media/hdphoto7.wdp"/><Relationship Id="rId10" Type="http://schemas.openxmlformats.org/officeDocument/2006/relationships/chart" Target="../charts/chart7.xml"/><Relationship Id="rId4" Type="http://schemas.microsoft.com/office/2007/relationships/hdphoto" Target="../media/hdphoto2.wdp"/><Relationship Id="rId9" Type="http://schemas.openxmlformats.org/officeDocument/2006/relationships/chart" Target="../charts/chart6.xml"/><Relationship Id="rId14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105</xdr:row>
      <xdr:rowOff>125941</xdr:rowOff>
    </xdr:from>
    <xdr:to>
      <xdr:col>11</xdr:col>
      <xdr:colOff>230716</xdr:colOff>
      <xdr:row>109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A7C2F1E8-1BF6-4021-A958-916BB00C2050}"/>
            </a:ext>
          </a:extLst>
        </xdr:cNvPr>
        <xdr:cNvSpPr/>
      </xdr:nvSpPr>
      <xdr:spPr bwMode="auto">
        <a:xfrm>
          <a:off x="6721474" y="20128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119</xdr:row>
      <xdr:rowOff>104775</xdr:rowOff>
    </xdr:from>
    <xdr:to>
      <xdr:col>19</xdr:col>
      <xdr:colOff>0</xdr:colOff>
      <xdr:row>130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3C78982-89B6-41FE-B18E-2DD3D5624B00}"/>
            </a:ext>
          </a:extLst>
        </xdr:cNvPr>
        <xdr:cNvSpPr/>
      </xdr:nvSpPr>
      <xdr:spPr>
        <a:xfrm>
          <a:off x="6934201" y="22774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DA6F4C92-9EA3-479D-8D05-4E8B94148E7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31E515F-306C-48F5-B703-5D8CDCD42F0B}"/>
            </a:ext>
          </a:extLst>
        </xdr:cNvPr>
        <xdr:cNvSpPr/>
      </xdr:nvSpPr>
      <xdr:spPr>
        <a:xfrm>
          <a:off x="2883958" y="15874"/>
          <a:ext cx="11604625" cy="6402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47</xdr:row>
      <xdr:rowOff>164043</xdr:rowOff>
    </xdr:from>
    <xdr:to>
      <xdr:col>7</xdr:col>
      <xdr:colOff>400050</xdr:colOff>
      <xdr:row>55</xdr:row>
      <xdr:rowOff>119594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495BF12E-DB93-430F-8D9A-9A033E5644F3}"/>
            </a:ext>
          </a:extLst>
        </xdr:cNvPr>
        <xdr:cNvSpPr/>
      </xdr:nvSpPr>
      <xdr:spPr bwMode="auto">
        <a:xfrm>
          <a:off x="833962" y="9117543"/>
          <a:ext cx="49000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4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- Mayo, 2019</a:t>
          </a:r>
          <a:r>
            <a:rPr lang="es-PE" sz="1050" b="0" baseline="0">
              <a:latin typeface="+mn-lt"/>
            </a:rPr>
            <a:t>: Lima Metropolitana, Puno,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Cusco, Piura y Callao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Mayo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7</xdr:col>
      <xdr:colOff>361950</xdr:colOff>
      <xdr:row>91</xdr:row>
      <xdr:rowOff>9120</xdr:rowOff>
    </xdr:from>
    <xdr:to>
      <xdr:col>10</xdr:col>
      <xdr:colOff>857250</xdr:colOff>
      <xdr:row>101</xdr:row>
      <xdr:rowOff>161696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73BBC057-30B9-4564-A610-F10FF75FECA6}"/>
            </a:ext>
          </a:extLst>
        </xdr:cNvPr>
        <xdr:cNvGrpSpPr/>
      </xdr:nvGrpSpPr>
      <xdr:grpSpPr>
        <a:xfrm>
          <a:off x="3716867" y="15587787"/>
          <a:ext cx="1781175" cy="2269242"/>
          <a:chOff x="2608673" y="15856006"/>
          <a:chExt cx="2051353" cy="2055725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73C0B583-5313-4FE0-A9D8-1C0DFEAF641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4FCFD13C-5D2E-466C-916A-CE8FDB738B5B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90</xdr:row>
      <xdr:rowOff>100543</xdr:rowOff>
    </xdr:from>
    <xdr:ext cx="776816" cy="1227980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2D2280F6-CF22-4754-AA51-3204D5079A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72455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105</xdr:row>
      <xdr:rowOff>142874</xdr:rowOff>
    </xdr:from>
    <xdr:to>
      <xdr:col>8</xdr:col>
      <xdr:colOff>592666</xdr:colOff>
      <xdr:row>109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6BF560F6-DC4C-4D0E-ADB9-4845D4329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0145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106</xdr:row>
      <xdr:rowOff>19050</xdr:rowOff>
    </xdr:from>
    <xdr:to>
      <xdr:col>19</xdr:col>
      <xdr:colOff>0</xdr:colOff>
      <xdr:row>108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C966C51C-E33D-4FB1-9BBE-9C7CA1DE2FA0}"/>
            </a:ext>
          </a:extLst>
        </xdr:cNvPr>
        <xdr:cNvSpPr txBox="1"/>
      </xdr:nvSpPr>
      <xdr:spPr>
        <a:xfrm>
          <a:off x="8677274" y="20212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108</xdr:row>
      <xdr:rowOff>105304</xdr:rowOff>
    </xdr:from>
    <xdr:to>
      <xdr:col>18</xdr:col>
      <xdr:colOff>121708</xdr:colOff>
      <xdr:row>118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5B6CE896-9422-49EF-AD1B-8694BE1DB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119</xdr:row>
      <xdr:rowOff>190500</xdr:rowOff>
    </xdr:from>
    <xdr:to>
      <xdr:col>18</xdr:col>
      <xdr:colOff>100542</xdr:colOff>
      <xdr:row>130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6E8351D1-B40E-40E5-981F-7403CBF78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144</xdr:row>
      <xdr:rowOff>158748</xdr:rowOff>
    </xdr:from>
    <xdr:ext cx="889938" cy="1408518"/>
    <xdr:pic>
      <xdr:nvPicPr>
        <xdr:cNvPr id="15" name="Imagen 14">
          <a:extLst>
            <a:ext uri="{FF2B5EF4-FFF2-40B4-BE49-F238E27FC236}">
              <a16:creationId xmlns:a16="http://schemas.microsoft.com/office/drawing/2014/main" id="{FD5A669B-8F98-491E-8777-D2A4711A31B9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7590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13</xdr:col>
      <xdr:colOff>127000</xdr:colOff>
      <xdr:row>143</xdr:row>
      <xdr:rowOff>57151</xdr:rowOff>
    </xdr:from>
    <xdr:to>
      <xdr:col>19</xdr:col>
      <xdr:colOff>0</xdr:colOff>
      <xdr:row>152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FF6C132-B3CD-4022-92BB-25CA80618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106</xdr:row>
      <xdr:rowOff>10583</xdr:rowOff>
    </xdr:from>
    <xdr:to>
      <xdr:col>18</xdr:col>
      <xdr:colOff>142874</xdr:colOff>
      <xdr:row>119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3675A4ED-6249-4E6F-B799-7A4B7B3DCA1C}"/>
            </a:ext>
          </a:extLst>
        </xdr:cNvPr>
        <xdr:cNvSpPr/>
      </xdr:nvSpPr>
      <xdr:spPr>
        <a:xfrm>
          <a:off x="8683623" y="20203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32</xdr:row>
      <xdr:rowOff>114430</xdr:rowOff>
    </xdr:from>
    <xdr:to>
      <xdr:col>18</xdr:col>
      <xdr:colOff>70112</xdr:colOff>
      <xdr:row>47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B195F83-C18E-4A3D-8BFE-5759668290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28575</xdr:colOff>
      <xdr:row>16</xdr:row>
      <xdr:rowOff>46724</xdr:rowOff>
    </xdr:from>
    <xdr:ext cx="3744955" cy="4664975"/>
    <xdr:pic>
      <xdr:nvPicPr>
        <xdr:cNvPr id="19" name="Imagen 18">
          <a:extLst>
            <a:ext uri="{FF2B5EF4-FFF2-40B4-BE49-F238E27FC236}">
              <a16:creationId xmlns:a16="http://schemas.microsoft.com/office/drawing/2014/main" id="{FFDF8DE6-0F15-464C-BC81-7A2D0E078B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575" y="3094724"/>
          <a:ext cx="3744955" cy="46649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260350</xdr:colOff>
      <xdr:row>30</xdr:row>
      <xdr:rowOff>184150</xdr:rowOff>
    </xdr:from>
    <xdr:to>
      <xdr:col>19</xdr:col>
      <xdr:colOff>25400</xdr:colOff>
      <xdr:row>45</xdr:row>
      <xdr:rowOff>6350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D17BA4E-7634-41FC-87B8-3D80FB609C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425451</xdr:colOff>
      <xdr:row>108</xdr:row>
      <xdr:rowOff>58208</xdr:rowOff>
    </xdr:from>
    <xdr:to>
      <xdr:col>17</xdr:col>
      <xdr:colOff>365126</xdr:colOff>
      <xdr:row>132</xdr:row>
      <xdr:rowOff>10583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9EF731C-3F1F-4F67-BF6C-BB2D83750C86}"/>
            </a:ext>
          </a:extLst>
        </xdr:cNvPr>
        <xdr:cNvSpPr/>
      </xdr:nvSpPr>
      <xdr:spPr>
        <a:xfrm>
          <a:off x="6521451" y="20632208"/>
          <a:ext cx="6797675" cy="45243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17994</xdr:colOff>
      <xdr:row>0</xdr:row>
      <xdr:rowOff>53976</xdr:rowOff>
    </xdr:from>
    <xdr:ext cx="2352674" cy="48128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7A30BA8-10C3-49B9-9FBE-D695ED860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994" y="53976"/>
          <a:ext cx="2352674" cy="481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650875</xdr:colOff>
      <xdr:row>0</xdr:row>
      <xdr:rowOff>161926</xdr:rowOff>
    </xdr:from>
    <xdr:to>
      <xdr:col>19</xdr:col>
      <xdr:colOff>0</xdr:colOff>
      <xdr:row>2</xdr:row>
      <xdr:rowOff>76201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355F334-66D8-44B1-B5F0-CCA5B9D8197E}"/>
            </a:ext>
          </a:extLst>
        </xdr:cNvPr>
        <xdr:cNvSpPr/>
      </xdr:nvSpPr>
      <xdr:spPr>
        <a:xfrm>
          <a:off x="2936875" y="161926"/>
          <a:ext cx="11541125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96745</xdr:colOff>
      <xdr:row>46</xdr:row>
      <xdr:rowOff>126377</xdr:rowOff>
    </xdr:from>
    <xdr:to>
      <xdr:col>17</xdr:col>
      <xdr:colOff>414618</xdr:colOff>
      <xdr:row>52</xdr:row>
      <xdr:rowOff>100541</xdr:rowOff>
    </xdr:to>
    <xdr:sp macro="" textlink="">
      <xdr:nvSpPr>
        <xdr:cNvPr id="6" name="27 Rectángulo">
          <a:extLst>
            <a:ext uri="{FF2B5EF4-FFF2-40B4-BE49-F238E27FC236}">
              <a16:creationId xmlns:a16="http://schemas.microsoft.com/office/drawing/2014/main" id="{B335CB31-BBA2-49CA-AC7C-5461E5EB4693}"/>
            </a:ext>
          </a:extLst>
        </xdr:cNvPr>
        <xdr:cNvSpPr/>
      </xdr:nvSpPr>
      <xdr:spPr bwMode="auto">
        <a:xfrm>
          <a:off x="6954745" y="8889377"/>
          <a:ext cx="6413873" cy="1117164"/>
        </a:xfrm>
        <a:prstGeom prst="rect">
          <a:avLst/>
        </a:prstGeom>
        <a:solidFill>
          <a:srgbClr val="EAF4E4"/>
        </a:solidFill>
        <a:ln w="19050">
          <a:solidFill>
            <a:schemeClr val="accent6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casos de tentativa de feminicidio atendidos por los CEM:</a:t>
          </a:r>
        </a:p>
        <a:p>
          <a:pPr algn="l">
            <a:lnSpc>
              <a:spcPts val="1200"/>
            </a:lnSpc>
          </a:pPr>
          <a:endParaRPr lang="es-PE" sz="6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presente año) - CEM/PNCVFS/MIMP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mayo 2019</a:t>
          </a:r>
          <a:r>
            <a:rPr lang="es-PE" sz="1050" b="0" baseline="0">
              <a:latin typeface="+mn-lt"/>
            </a:rPr>
            <a:t>: Lima Metropolitana (70), Arequipa (12),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Cusco (11), Callao (8),</a:t>
          </a:r>
          <a:r>
            <a:rPr lang="es-PE" sz="1050" b="0" baseline="0">
              <a:latin typeface="+mn-lt"/>
            </a:rPr>
            <a:t> Lima Provincia (8), </a:t>
          </a:r>
          <a:r>
            <a:rPr lang="es-PE" sz="105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Piura (8), San Martín (6), Huánuco (5), Junín (5) y Puno (5)</a:t>
          </a:r>
          <a:r>
            <a:rPr lang="es-PE" sz="1050" b="0" baseline="0">
              <a:latin typeface="+mn-lt"/>
            </a:rPr>
            <a:t>.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60 casos desde el año 2009 a mayo 2019) - CEM/PNCVFS/MIMP</a:t>
          </a:r>
          <a:endParaRPr lang="es-PE" sz="900">
            <a:effectLst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(Enero 2009 - Mayo 2019): </a:t>
          </a:r>
          <a:r>
            <a:rPr lang="es-PE" sz="1050" b="0" baseline="0">
              <a:latin typeface="+mn-lt"/>
            </a:rPr>
            <a:t>Lima Metropolitana (524), Arequipa (128), Junín (90), Cusco (88), Ancash (76), Huánuco (74), La Libertad (69), Puno (68), Ayacucho (63) e Ica (63).</a:t>
          </a:r>
        </a:p>
      </xdr:txBody>
    </xdr:sp>
    <xdr:clientData/>
  </xdr:twoCellAnchor>
  <xdr:twoCellAnchor>
    <xdr:from>
      <xdr:col>5</xdr:col>
      <xdr:colOff>194734</xdr:colOff>
      <xdr:row>79</xdr:row>
      <xdr:rowOff>249780</xdr:rowOff>
    </xdr:from>
    <xdr:to>
      <xdr:col>10</xdr:col>
      <xdr:colOff>80434</xdr:colOff>
      <xdr:row>90</xdr:row>
      <xdr:rowOff>190500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71832DD-441A-4AAC-8319-19F61416E3CB}"/>
            </a:ext>
          </a:extLst>
        </xdr:cNvPr>
        <xdr:cNvGrpSpPr/>
      </xdr:nvGrpSpPr>
      <xdr:grpSpPr>
        <a:xfrm>
          <a:off x="2794499" y="14329971"/>
          <a:ext cx="1941979" cy="2137073"/>
          <a:chOff x="2762250" y="15849600"/>
          <a:chExt cx="1952625" cy="2099918"/>
        </a:xfrm>
      </xdr:grpSpPr>
      <xdr:pic>
        <xdr:nvPicPr>
          <xdr:cNvPr id="8" name="Imagen 7">
            <a:extLst>
              <a:ext uri="{FF2B5EF4-FFF2-40B4-BE49-F238E27FC236}">
                <a16:creationId xmlns:a16="http://schemas.microsoft.com/office/drawing/2014/main" id="{0E8D99BB-FB51-4950-922D-132A1D7EB20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6276"/>
          <a:stretch/>
        </xdr:blipFill>
        <xdr:spPr>
          <a:xfrm>
            <a:off x="2959649" y="15907181"/>
            <a:ext cx="352191" cy="2042337"/>
          </a:xfrm>
          <a:prstGeom prst="rect">
            <a:avLst/>
          </a:prstGeom>
          <a:ln>
            <a:noFill/>
          </a:ln>
          <a:effectLst/>
        </xdr:spPr>
      </xdr:pic>
      <xdr:sp macro="" textlink="">
        <xdr:nvSpPr>
          <xdr:cNvPr id="9" name="Rectángulo redondeado 8">
            <a:extLst>
              <a:ext uri="{FF2B5EF4-FFF2-40B4-BE49-F238E27FC236}">
                <a16:creationId xmlns:a16="http://schemas.microsoft.com/office/drawing/2014/main" id="{A1EB2830-AD9B-4A7E-97E0-582F4DE60568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1017058</xdr:colOff>
      <xdr:row>79</xdr:row>
      <xdr:rowOff>157692</xdr:rowOff>
    </xdr:from>
    <xdr:ext cx="683682" cy="944034"/>
    <xdr:pic>
      <xdr:nvPicPr>
        <xdr:cNvPr id="10" name="Imagen 9" descr="Resultado de imagen para silueta de una gestante">
          <a:extLst>
            <a:ext uri="{FF2B5EF4-FFF2-40B4-BE49-F238E27FC236}">
              <a16:creationId xmlns:a16="http://schemas.microsoft.com/office/drawing/2014/main" id="{2608A877-ED91-4D21-9EEA-1546A5EE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harpenSoften amount="500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9883" y="15207192"/>
          <a:ext cx="683682" cy="9440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541868</xdr:colOff>
      <xdr:row>93</xdr:row>
      <xdr:rowOff>89960</xdr:rowOff>
    </xdr:from>
    <xdr:to>
      <xdr:col>11</xdr:col>
      <xdr:colOff>222250</xdr:colOff>
      <xdr:row>96</xdr:row>
      <xdr:rowOff>74083</xdr:rowOff>
    </xdr:to>
    <xdr:sp macro="" textlink="">
      <xdr:nvSpPr>
        <xdr:cNvPr id="11" name="Flecha a la derecha con bandas 10">
          <a:extLst>
            <a:ext uri="{FF2B5EF4-FFF2-40B4-BE49-F238E27FC236}">
              <a16:creationId xmlns:a16="http://schemas.microsoft.com/office/drawing/2014/main" id="{0A200B73-0D0E-4157-B7ED-707CB76611EE}"/>
            </a:ext>
          </a:extLst>
        </xdr:cNvPr>
        <xdr:cNvSpPr/>
      </xdr:nvSpPr>
      <xdr:spPr bwMode="auto">
        <a:xfrm>
          <a:off x="6637868" y="17806460"/>
          <a:ext cx="1966382" cy="555623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4">
            <a:lumMod val="40000"/>
            <a:lumOff val="6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92 </a:t>
          </a:r>
          <a:r>
            <a:rPr lang="es-PE" sz="1400" baseline="0"/>
            <a:t> </a:t>
          </a:r>
          <a:r>
            <a:rPr lang="es-PE" sz="1400" b="1" baseline="0">
              <a:solidFill>
                <a:srgbClr val="C00000"/>
              </a:solidFill>
            </a:rPr>
            <a:t>(53%)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13432</xdr:colOff>
      <xdr:row>92</xdr:row>
      <xdr:rowOff>132290</xdr:rowOff>
    </xdr:from>
    <xdr:to>
      <xdr:col>8</xdr:col>
      <xdr:colOff>533643</xdr:colOff>
      <xdr:row>97</xdr:row>
      <xdr:rowOff>26051</xdr:rowOff>
    </xdr:to>
    <xdr:pic>
      <xdr:nvPicPr>
        <xdr:cNvPr id="12" name="58 Imagen" descr="siluetas-de-parejas.jpg">
          <a:extLst>
            <a:ext uri="{FF2B5EF4-FFF2-40B4-BE49-F238E27FC236}">
              <a16:creationId xmlns:a16="http://schemas.microsoft.com/office/drawing/2014/main" id="{B4CF12A9-4DDC-4AE3-A09B-8B24E7F6DB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6109432" y="17658290"/>
          <a:ext cx="520211" cy="846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289982</xdr:colOff>
      <xdr:row>93</xdr:row>
      <xdr:rowOff>138317</xdr:rowOff>
    </xdr:from>
    <xdr:to>
      <xdr:col>18</xdr:col>
      <xdr:colOff>185208</xdr:colOff>
      <xdr:row>96</xdr:row>
      <xdr:rowOff>10584</xdr:rowOff>
    </xdr:to>
    <xdr:sp macro="" textlink="">
      <xdr:nvSpPr>
        <xdr:cNvPr id="13" name="29 CuadroTexto">
          <a:extLst>
            <a:ext uri="{FF2B5EF4-FFF2-40B4-BE49-F238E27FC236}">
              <a16:creationId xmlns:a16="http://schemas.microsoft.com/office/drawing/2014/main" id="{A972BB30-46DC-4675-B272-A3E8B2D4B2CF}"/>
            </a:ext>
          </a:extLst>
        </xdr:cNvPr>
        <xdr:cNvSpPr txBox="1"/>
      </xdr:nvSpPr>
      <xdr:spPr>
        <a:xfrm>
          <a:off x="8671982" y="17854817"/>
          <a:ext cx="5229226" cy="4437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470959</xdr:colOff>
      <xdr:row>96</xdr:row>
      <xdr:rowOff>42333</xdr:rowOff>
    </xdr:from>
    <xdr:to>
      <xdr:col>17</xdr:col>
      <xdr:colOff>423335</xdr:colOff>
      <xdr:row>108</xdr:row>
      <xdr:rowOff>5291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F00D52F-BE5C-469A-9F9F-494CB6B2E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42335</xdr:colOff>
      <xdr:row>118</xdr:row>
      <xdr:rowOff>63499</xdr:rowOff>
    </xdr:from>
    <xdr:to>
      <xdr:col>16</xdr:col>
      <xdr:colOff>433917</xdr:colOff>
      <xdr:row>131</xdr:row>
      <xdr:rowOff>121707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57C0DE6-E51B-4BCA-B60C-530AFEBDC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5</xdr:col>
      <xdr:colOff>123825</xdr:colOff>
      <xdr:row>137</xdr:row>
      <xdr:rowOff>104775</xdr:rowOff>
    </xdr:from>
    <xdr:ext cx="640927" cy="1070822"/>
    <xdr:pic>
      <xdr:nvPicPr>
        <xdr:cNvPr id="16" name="Imagen 15">
          <a:extLst>
            <a:ext uri="{FF2B5EF4-FFF2-40B4-BE49-F238E27FC236}">
              <a16:creationId xmlns:a16="http://schemas.microsoft.com/office/drawing/2014/main" id="{EBC3BBFB-FA22-4244-9C15-971CA97F4F1B}"/>
            </a:ext>
          </a:extLst>
        </xdr:cNvPr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6203275"/>
          <a:ext cx="640927" cy="1070822"/>
        </a:xfrm>
        <a:prstGeom prst="rect">
          <a:avLst/>
        </a:prstGeom>
        <a:noFill/>
      </xdr:spPr>
    </xdr:pic>
    <xdr:clientData/>
  </xdr:oneCellAnchor>
  <xdr:twoCellAnchor>
    <xdr:from>
      <xdr:col>14</xdr:col>
      <xdr:colOff>13919</xdr:colOff>
      <xdr:row>135</xdr:row>
      <xdr:rowOff>43961</xdr:rowOff>
    </xdr:from>
    <xdr:to>
      <xdr:col>18</xdr:col>
      <xdr:colOff>175845</xdr:colOff>
      <xdr:row>144</xdr:row>
      <xdr:rowOff>168519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536AD692-1165-4719-B5C8-6CD78B87F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0</xdr:col>
      <xdr:colOff>23587</xdr:colOff>
      <xdr:row>15</xdr:row>
      <xdr:rowOff>159428</xdr:rowOff>
    </xdr:from>
    <xdr:ext cx="3672113" cy="4623257"/>
    <xdr:pic>
      <xdr:nvPicPr>
        <xdr:cNvPr id="18" name="Imagen 17">
          <a:extLst>
            <a:ext uri="{FF2B5EF4-FFF2-40B4-BE49-F238E27FC236}">
              <a16:creationId xmlns:a16="http://schemas.microsoft.com/office/drawing/2014/main" id="{02B06AB3-5B2F-4CC3-96EC-6F0BF20DBC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aturation sat="200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rcRect l="32294" t="17175" r="34444" b="8185"/>
        <a:stretch/>
      </xdr:blipFill>
      <xdr:spPr>
        <a:xfrm>
          <a:off x="23587" y="3016928"/>
          <a:ext cx="3672113" cy="46232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67"/>
  <sheetViews>
    <sheetView showGridLines="0" tabSelected="1" view="pageBreakPreview" zoomScale="180" zoomScaleNormal="100" zoomScaleSheetLayoutView="180" workbookViewId="0">
      <selection activeCell="B8" sqref="B8:S8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6" customWidth="1"/>
    <col min="7" max="7" width="1.7109375" style="6" customWidth="1"/>
    <col min="8" max="8" width="7.140625" style="6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229" t="s">
        <v>176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</row>
    <row r="6" spans="2:19" ht="22.5" customHeight="1" x14ac:dyDescent="0.25"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</row>
    <row r="7" spans="2:19" ht="7.5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18" customHeight="1" x14ac:dyDescent="0.3">
      <c r="B8" s="230" t="s">
        <v>171</v>
      </c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</row>
    <row r="9" spans="2:19" ht="5.25" customHeight="1" x14ac:dyDescent="0.25"/>
    <row r="10" spans="2:19" x14ac:dyDescent="0.25">
      <c r="B10" s="231" t="s">
        <v>175</v>
      </c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</row>
    <row r="11" spans="2:19" ht="27" customHeight="1" x14ac:dyDescent="0.25"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</row>
    <row r="12" spans="2:19" ht="6" customHeight="1" x14ac:dyDescent="0.25"/>
    <row r="13" spans="2:19" s="132" customFormat="1" ht="17.25" customHeight="1" x14ac:dyDescent="0.25">
      <c r="B13" s="2" t="s">
        <v>174</v>
      </c>
      <c r="C13" s="3"/>
      <c r="D13" s="3"/>
      <c r="E13" s="3"/>
      <c r="F13" s="4"/>
      <c r="G13" s="4"/>
      <c r="H13" s="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14" t="s">
        <v>173</v>
      </c>
      <c r="C15" s="17"/>
      <c r="D15" s="17"/>
      <c r="E15" s="17"/>
      <c r="F15" s="18"/>
      <c r="G15" s="18"/>
      <c r="H15" s="18"/>
      <c r="I15" s="211" t="s">
        <v>172</v>
      </c>
      <c r="J15" s="211"/>
      <c r="K15" s="211"/>
      <c r="L15" s="211"/>
      <c r="M15" s="211"/>
      <c r="N15" s="130"/>
      <c r="O15" s="17"/>
      <c r="P15" s="17"/>
      <c r="Q15" s="129"/>
      <c r="R15" s="129"/>
      <c r="S15" s="17"/>
    </row>
    <row r="16" spans="2:19" ht="11.25" customHeight="1" x14ac:dyDescent="0.25">
      <c r="B16" s="131" t="s">
        <v>171</v>
      </c>
      <c r="C16" s="17"/>
      <c r="D16" s="17"/>
      <c r="E16" s="17"/>
      <c r="F16" s="18"/>
      <c r="G16" s="18"/>
      <c r="H16" s="18"/>
      <c r="I16" s="211"/>
      <c r="J16" s="211"/>
      <c r="K16" s="211"/>
      <c r="L16" s="211"/>
      <c r="M16" s="211"/>
      <c r="N16" s="130"/>
      <c r="O16" s="120"/>
      <c r="P16" s="120"/>
      <c r="Q16" s="129"/>
      <c r="R16" s="129"/>
      <c r="S16" s="17"/>
    </row>
    <row r="17" spans="2:19" x14ac:dyDescent="0.25">
      <c r="C17" s="17"/>
      <c r="D17" s="17"/>
      <c r="E17" s="17"/>
      <c r="F17" s="18"/>
      <c r="G17" s="18"/>
      <c r="H17" s="18"/>
      <c r="I17" s="5" t="s">
        <v>170</v>
      </c>
      <c r="J17" s="5"/>
      <c r="K17" s="5">
        <v>2019</v>
      </c>
      <c r="L17" s="5">
        <v>2018</v>
      </c>
      <c r="M17" s="5" t="s">
        <v>169</v>
      </c>
      <c r="N17" s="120"/>
      <c r="O17" s="124"/>
      <c r="P17" s="124"/>
      <c r="Q17" s="128"/>
      <c r="R17" s="128"/>
      <c r="S17" s="120"/>
    </row>
    <row r="18" spans="2:19" ht="14.25" customHeight="1" x14ac:dyDescent="0.25">
      <c r="B18" s="17"/>
      <c r="C18" s="17"/>
      <c r="D18" s="17"/>
      <c r="E18" s="17"/>
      <c r="F18" s="18"/>
      <c r="G18" s="18"/>
      <c r="H18" s="18"/>
      <c r="I18" s="14" t="s">
        <v>8</v>
      </c>
      <c r="J18" s="12"/>
      <c r="K18" s="12">
        <v>15</v>
      </c>
      <c r="L18" s="12">
        <v>10</v>
      </c>
      <c r="M18" s="124">
        <f t="shared" ref="M18:M30" si="0">K18/L18-1</f>
        <v>0.5</v>
      </c>
      <c r="N18" s="124"/>
      <c r="O18" s="18"/>
      <c r="P18" s="18"/>
      <c r="Q18" s="127"/>
      <c r="R18" s="126"/>
      <c r="S18" s="124"/>
    </row>
    <row r="19" spans="2:19" ht="14.25" customHeight="1" x14ac:dyDescent="0.25">
      <c r="B19" s="17"/>
      <c r="C19" s="17"/>
      <c r="D19" s="17"/>
      <c r="E19" s="17"/>
      <c r="F19" s="18"/>
      <c r="G19" s="18"/>
      <c r="H19" s="18"/>
      <c r="I19" s="14" t="s">
        <v>9</v>
      </c>
      <c r="J19" s="12"/>
      <c r="K19" s="12">
        <v>15</v>
      </c>
      <c r="L19" s="12">
        <v>12</v>
      </c>
      <c r="M19" s="124">
        <f t="shared" si="0"/>
        <v>0.25</v>
      </c>
      <c r="N19" s="17"/>
      <c r="O19" s="17"/>
      <c r="P19" s="17"/>
      <c r="Q19" s="125"/>
      <c r="R19" s="1"/>
      <c r="S19" s="17"/>
    </row>
    <row r="20" spans="2:19" ht="14.25" customHeight="1" x14ac:dyDescent="0.25">
      <c r="B20" s="17"/>
      <c r="C20" s="17"/>
      <c r="D20" s="17"/>
      <c r="E20" s="17"/>
      <c r="F20" s="18"/>
      <c r="G20" s="18"/>
      <c r="H20" s="18"/>
      <c r="I20" s="14" t="s">
        <v>10</v>
      </c>
      <c r="J20" s="12"/>
      <c r="K20" s="12">
        <v>13</v>
      </c>
      <c r="L20" s="12">
        <v>11</v>
      </c>
      <c r="M20" s="124">
        <f t="shared" si="0"/>
        <v>0.18181818181818188</v>
      </c>
      <c r="N20" s="17"/>
      <c r="O20" s="17"/>
      <c r="P20" s="17"/>
      <c r="Q20" s="17"/>
      <c r="R20" s="17"/>
      <c r="S20" s="17"/>
    </row>
    <row r="21" spans="2:19" ht="14.25" customHeight="1" x14ac:dyDescent="0.25">
      <c r="B21" s="17"/>
      <c r="C21" s="17"/>
      <c r="D21" s="17"/>
      <c r="E21" s="17"/>
      <c r="F21" s="18"/>
      <c r="G21" s="18"/>
      <c r="H21" s="18"/>
      <c r="I21" s="14" t="s">
        <v>11</v>
      </c>
      <c r="J21" s="12"/>
      <c r="K21" s="12">
        <v>11</v>
      </c>
      <c r="L21" s="12">
        <v>10</v>
      </c>
      <c r="M21" s="124">
        <f t="shared" si="0"/>
        <v>0.10000000000000009</v>
      </c>
      <c r="N21" s="17"/>
      <c r="O21" s="17"/>
      <c r="P21" s="17"/>
      <c r="Q21" s="17"/>
      <c r="R21" s="17"/>
      <c r="S21" s="17"/>
    </row>
    <row r="22" spans="2:19" ht="14.25" customHeight="1" thickBot="1" x14ac:dyDescent="0.3">
      <c r="B22" s="17"/>
      <c r="C22" s="17"/>
      <c r="D22" s="17"/>
      <c r="E22" s="17"/>
      <c r="F22" s="18"/>
      <c r="G22" s="18"/>
      <c r="H22" s="18"/>
      <c r="I22" s="14" t="s">
        <v>12</v>
      </c>
      <c r="J22" s="12"/>
      <c r="K22" s="12">
        <v>10</v>
      </c>
      <c r="L22" s="12">
        <v>19</v>
      </c>
      <c r="M22" s="124">
        <f t="shared" si="0"/>
        <v>-0.47368421052631582</v>
      </c>
      <c r="N22" s="17"/>
      <c r="O22" s="17"/>
      <c r="P22" s="17"/>
      <c r="Q22" s="17"/>
      <c r="R22" s="17"/>
      <c r="S22" s="17"/>
    </row>
    <row r="23" spans="2:19" ht="14.25" hidden="1" customHeight="1" x14ac:dyDescent="0.3">
      <c r="B23" s="17"/>
      <c r="C23" s="17"/>
      <c r="D23" s="17"/>
      <c r="E23" s="17"/>
      <c r="F23" s="18"/>
      <c r="G23" s="18"/>
      <c r="H23" s="18"/>
      <c r="I23" s="14" t="s">
        <v>13</v>
      </c>
      <c r="J23" s="12"/>
      <c r="K23" s="12">
        <v>0</v>
      </c>
      <c r="L23" s="12"/>
      <c r="M23" s="124" t="e">
        <f t="shared" si="0"/>
        <v>#DIV/0!</v>
      </c>
      <c r="N23" s="17"/>
      <c r="O23" s="17"/>
      <c r="P23" s="17"/>
      <c r="Q23" s="17"/>
      <c r="R23" s="17"/>
      <c r="S23" s="17"/>
    </row>
    <row r="24" spans="2:19" ht="14.25" hidden="1" customHeight="1" x14ac:dyDescent="0.3">
      <c r="B24" s="17"/>
      <c r="C24" s="17"/>
      <c r="D24" s="17"/>
      <c r="E24" s="17"/>
      <c r="F24" s="18"/>
      <c r="G24" s="18"/>
      <c r="H24" s="18"/>
      <c r="I24" s="14" t="s">
        <v>14</v>
      </c>
      <c r="J24" s="12"/>
      <c r="K24" s="12">
        <v>0</v>
      </c>
      <c r="L24" s="12"/>
      <c r="M24" s="124" t="e">
        <f t="shared" si="0"/>
        <v>#DIV/0!</v>
      </c>
      <c r="N24" s="17"/>
      <c r="O24" s="17"/>
      <c r="P24" s="17"/>
      <c r="Q24" s="17"/>
      <c r="R24" s="17"/>
      <c r="S24" s="17"/>
    </row>
    <row r="25" spans="2:19" ht="14.25" hidden="1" customHeight="1" x14ac:dyDescent="0.3">
      <c r="B25" s="17"/>
      <c r="C25" s="17"/>
      <c r="D25" s="17"/>
      <c r="E25" s="17"/>
      <c r="F25" s="18"/>
      <c r="G25" s="18"/>
      <c r="H25" s="18"/>
      <c r="I25" s="14" t="s">
        <v>15</v>
      </c>
      <c r="J25" s="12"/>
      <c r="K25" s="12">
        <v>0</v>
      </c>
      <c r="L25" s="12"/>
      <c r="M25" s="124" t="e">
        <f t="shared" si="0"/>
        <v>#DIV/0!</v>
      </c>
      <c r="N25" s="17"/>
      <c r="O25" s="17"/>
      <c r="P25" s="17"/>
      <c r="Q25" s="17"/>
      <c r="R25" s="17"/>
      <c r="S25" s="17"/>
    </row>
    <row r="26" spans="2:19" ht="14.25" hidden="1" customHeight="1" x14ac:dyDescent="0.3">
      <c r="B26" s="17"/>
      <c r="C26" s="17"/>
      <c r="D26" s="17"/>
      <c r="E26" s="17"/>
      <c r="F26" s="18"/>
      <c r="G26" s="18"/>
      <c r="H26" s="18"/>
      <c r="I26" s="14" t="s">
        <v>22</v>
      </c>
      <c r="J26" s="12"/>
      <c r="K26" s="12">
        <v>0</v>
      </c>
      <c r="L26" s="12"/>
      <c r="M26" s="124" t="e">
        <f t="shared" si="0"/>
        <v>#DIV/0!</v>
      </c>
      <c r="N26" s="17"/>
      <c r="O26" s="17"/>
      <c r="P26" s="17"/>
      <c r="Q26" s="17"/>
      <c r="R26" s="17"/>
      <c r="S26" s="17"/>
    </row>
    <row r="27" spans="2:19" ht="14.25" hidden="1" customHeight="1" x14ac:dyDescent="0.3">
      <c r="B27" s="17"/>
      <c r="C27" s="17"/>
      <c r="D27" s="17"/>
      <c r="E27" s="17"/>
      <c r="F27" s="18"/>
      <c r="G27" s="18"/>
      <c r="H27" s="18"/>
      <c r="I27" s="14" t="s">
        <v>16</v>
      </c>
      <c r="J27" s="12"/>
      <c r="K27" s="12">
        <v>0</v>
      </c>
      <c r="L27" s="12"/>
      <c r="M27" s="124" t="e">
        <f t="shared" si="0"/>
        <v>#DIV/0!</v>
      </c>
      <c r="N27" s="17"/>
      <c r="O27" s="17"/>
      <c r="P27" s="17"/>
      <c r="Q27" s="17"/>
      <c r="R27" s="17"/>
      <c r="S27" s="17"/>
    </row>
    <row r="28" spans="2:19" ht="14.25" hidden="1" customHeight="1" x14ac:dyDescent="0.3">
      <c r="B28" s="17"/>
      <c r="C28" s="17"/>
      <c r="D28" s="17"/>
      <c r="E28" s="17"/>
      <c r="F28" s="18"/>
      <c r="G28" s="18"/>
      <c r="H28" s="18"/>
      <c r="I28" s="14" t="s">
        <v>17</v>
      </c>
      <c r="J28" s="12"/>
      <c r="K28" s="12">
        <v>0</v>
      </c>
      <c r="L28" s="12"/>
      <c r="M28" s="124" t="e">
        <f t="shared" si="0"/>
        <v>#DIV/0!</v>
      </c>
      <c r="N28" s="17"/>
      <c r="O28" s="17"/>
      <c r="P28" s="17"/>
      <c r="Q28" s="17"/>
      <c r="R28" s="17"/>
      <c r="S28" s="17"/>
    </row>
    <row r="29" spans="2:19" ht="14.25" hidden="1" customHeight="1" thickBot="1" x14ac:dyDescent="0.3">
      <c r="B29" s="17"/>
      <c r="C29" s="17"/>
      <c r="D29" s="17"/>
      <c r="E29" s="17"/>
      <c r="F29" s="18"/>
      <c r="G29" s="18"/>
      <c r="H29" s="18"/>
      <c r="I29" s="14" t="s">
        <v>18</v>
      </c>
      <c r="J29" s="12"/>
      <c r="K29" s="12">
        <v>0</v>
      </c>
      <c r="L29" s="12"/>
      <c r="M29" s="124" t="e">
        <f t="shared" si="0"/>
        <v>#DIV/0!</v>
      </c>
      <c r="N29" s="17"/>
      <c r="O29" s="17"/>
      <c r="P29" s="17"/>
      <c r="Q29" s="17"/>
      <c r="R29" s="17"/>
      <c r="S29" s="17"/>
    </row>
    <row r="30" spans="2:19" x14ac:dyDescent="0.25">
      <c r="B30" s="17"/>
      <c r="C30" s="17"/>
      <c r="D30" s="17"/>
      <c r="E30" s="17"/>
      <c r="F30" s="18"/>
      <c r="G30" s="18"/>
      <c r="H30" s="18"/>
      <c r="I30" s="123" t="s">
        <v>1</v>
      </c>
      <c r="J30" s="122"/>
      <c r="K30" s="39">
        <f>SUM(K18:K29)</f>
        <v>64</v>
      </c>
      <c r="L30" s="39">
        <f>SUM(L18:L29)</f>
        <v>62</v>
      </c>
      <c r="M30" s="121">
        <f t="shared" si="0"/>
        <v>3.2258064516129004E-2</v>
      </c>
      <c r="N30" s="17"/>
      <c r="O30" s="120"/>
      <c r="P30" s="120"/>
      <c r="Q30" s="120"/>
      <c r="R30" s="120"/>
      <c r="S30" s="120"/>
    </row>
    <row r="31" spans="2:19" ht="13.5" customHeight="1" x14ac:dyDescent="0.25">
      <c r="B31" s="17"/>
      <c r="C31" s="17"/>
      <c r="D31" s="17"/>
      <c r="E31" s="17"/>
      <c r="F31" s="18"/>
      <c r="G31" s="18"/>
      <c r="H31" s="18"/>
      <c r="L31" s="17"/>
      <c r="M31" s="17"/>
      <c r="N31" s="17"/>
      <c r="O31" s="17"/>
      <c r="P31" s="17"/>
      <c r="Q31" s="17"/>
      <c r="R31" s="17"/>
      <c r="S31" s="17"/>
    </row>
    <row r="32" spans="2:19" ht="18.75" customHeight="1" x14ac:dyDescent="0.25">
      <c r="B32" s="17"/>
      <c r="C32" s="17"/>
      <c r="D32" s="17"/>
      <c r="E32" s="17"/>
      <c r="F32" s="18"/>
      <c r="G32" s="18"/>
      <c r="H32" s="18"/>
      <c r="I32" s="232" t="s">
        <v>168</v>
      </c>
      <c r="J32" s="232"/>
      <c r="K32" s="232"/>
      <c r="L32" s="18"/>
      <c r="M32" s="18"/>
      <c r="N32" s="18"/>
      <c r="O32" s="18"/>
      <c r="P32" s="18"/>
      <c r="Q32" s="18"/>
      <c r="R32" s="18"/>
      <c r="S32" s="18"/>
    </row>
    <row r="33" spans="2:19" ht="18.75" customHeight="1" x14ac:dyDescent="0.25">
      <c r="B33" s="17"/>
      <c r="C33" s="17"/>
      <c r="D33" s="17"/>
      <c r="E33" s="17"/>
      <c r="F33" s="18"/>
      <c r="G33" s="18"/>
      <c r="H33" s="18"/>
      <c r="I33" s="232"/>
      <c r="J33" s="232"/>
      <c r="K33" s="232"/>
      <c r="L33" s="18"/>
      <c r="M33" s="18"/>
      <c r="N33" s="18"/>
      <c r="O33" s="18"/>
      <c r="P33" s="18"/>
      <c r="Q33" s="18"/>
      <c r="R33" s="18"/>
      <c r="S33" s="18"/>
    </row>
    <row r="34" spans="2:19" x14ac:dyDescent="0.25">
      <c r="B34" s="17"/>
      <c r="C34" s="17"/>
      <c r="D34" s="17"/>
      <c r="E34" s="17"/>
      <c r="F34" s="18"/>
      <c r="G34" s="18"/>
      <c r="H34" s="18"/>
      <c r="I34" s="15" t="s">
        <v>167</v>
      </c>
      <c r="J34" s="15"/>
      <c r="K34" s="119" t="s">
        <v>129</v>
      </c>
      <c r="L34" s="18"/>
      <c r="M34" s="18"/>
      <c r="N34" s="18"/>
      <c r="O34" s="18"/>
      <c r="P34" s="18"/>
      <c r="Q34" s="18"/>
      <c r="R34" s="18"/>
      <c r="S34" s="18"/>
    </row>
    <row r="35" spans="2:19" x14ac:dyDescent="0.25">
      <c r="B35" s="17"/>
      <c r="C35" s="17"/>
      <c r="D35" s="17"/>
      <c r="E35" s="17"/>
      <c r="F35" s="18"/>
      <c r="G35" s="18"/>
      <c r="H35" s="18"/>
      <c r="I35" s="100">
        <v>2009</v>
      </c>
      <c r="J35" s="12"/>
      <c r="K35" s="117">
        <v>139</v>
      </c>
      <c r="L35" s="18"/>
      <c r="M35" s="18"/>
      <c r="N35" s="18"/>
      <c r="O35" s="18"/>
      <c r="P35" s="18"/>
      <c r="Q35" s="18"/>
      <c r="R35" s="18"/>
      <c r="S35" s="18"/>
    </row>
    <row r="36" spans="2:19" x14ac:dyDescent="0.25">
      <c r="B36" s="17"/>
      <c r="C36" s="17"/>
      <c r="D36" s="17"/>
      <c r="E36" s="17"/>
      <c r="F36" s="18"/>
      <c r="G36" s="18"/>
      <c r="H36" s="18"/>
      <c r="I36" s="100">
        <v>2010</v>
      </c>
      <c r="J36" s="12"/>
      <c r="K36" s="117">
        <v>121</v>
      </c>
      <c r="L36" s="18"/>
      <c r="M36" s="18"/>
      <c r="N36" s="18"/>
      <c r="O36" s="18"/>
      <c r="P36" s="18"/>
      <c r="Q36" s="18"/>
      <c r="R36" s="18"/>
      <c r="S36" s="18"/>
    </row>
    <row r="37" spans="2:19" x14ac:dyDescent="0.25">
      <c r="B37" s="17"/>
      <c r="C37" s="17"/>
      <c r="D37" s="17"/>
      <c r="E37" s="17"/>
      <c r="F37" s="18"/>
      <c r="G37" s="18"/>
      <c r="H37" s="18"/>
      <c r="I37" s="100">
        <v>2011</v>
      </c>
      <c r="J37" s="12"/>
      <c r="K37" s="117">
        <v>93</v>
      </c>
      <c r="L37" s="18"/>
      <c r="M37" s="18"/>
      <c r="N37" s="18"/>
      <c r="O37" s="18"/>
      <c r="P37" s="18"/>
      <c r="Q37" s="18"/>
      <c r="R37" s="18"/>
      <c r="S37" s="18"/>
    </row>
    <row r="38" spans="2:19" x14ac:dyDescent="0.25">
      <c r="B38" s="17"/>
      <c r="C38" s="17"/>
      <c r="D38" s="17"/>
      <c r="E38" s="17"/>
      <c r="F38" s="18"/>
      <c r="G38" s="18"/>
      <c r="H38" s="18"/>
      <c r="I38" s="100">
        <v>2012</v>
      </c>
      <c r="J38" s="12"/>
      <c r="K38" s="117">
        <v>83</v>
      </c>
      <c r="L38" s="17"/>
      <c r="M38" s="17"/>
      <c r="N38" s="17"/>
      <c r="O38" s="17"/>
      <c r="P38" s="17"/>
      <c r="Q38" s="17"/>
      <c r="R38" s="17"/>
      <c r="S38" s="17"/>
    </row>
    <row r="39" spans="2:19" x14ac:dyDescent="0.25">
      <c r="B39" s="17"/>
      <c r="C39" s="17"/>
      <c r="D39" s="17"/>
      <c r="E39" s="17"/>
      <c r="F39" s="18"/>
      <c r="G39" s="18"/>
      <c r="H39" s="18"/>
      <c r="I39" s="100">
        <v>2013</v>
      </c>
      <c r="J39" s="12"/>
      <c r="K39" s="117">
        <v>131</v>
      </c>
      <c r="L39" s="17"/>
      <c r="M39" s="17"/>
      <c r="N39" s="17"/>
      <c r="O39" s="17"/>
      <c r="P39" s="17"/>
      <c r="Q39" s="17"/>
      <c r="R39" s="17"/>
      <c r="S39" s="17"/>
    </row>
    <row r="40" spans="2:19" x14ac:dyDescent="0.25">
      <c r="B40" s="17"/>
      <c r="C40" s="17"/>
      <c r="D40" s="17"/>
      <c r="E40" s="17"/>
      <c r="F40" s="18"/>
      <c r="G40" s="18"/>
      <c r="H40" s="18"/>
      <c r="I40" s="100">
        <v>2014</v>
      </c>
      <c r="J40" s="12"/>
      <c r="K40" s="117">
        <v>96</v>
      </c>
      <c r="L40" s="17"/>
      <c r="M40" s="17"/>
      <c r="N40" s="17"/>
      <c r="O40" s="17"/>
      <c r="P40" s="17"/>
      <c r="Q40" s="17"/>
      <c r="R40" s="17"/>
      <c r="S40" s="17"/>
    </row>
    <row r="41" spans="2:19" x14ac:dyDescent="0.25">
      <c r="B41" s="17"/>
      <c r="C41" s="17"/>
      <c r="D41" s="17"/>
      <c r="E41" s="17"/>
      <c r="F41" s="18"/>
      <c r="G41" s="18"/>
      <c r="H41" s="18"/>
      <c r="I41" s="100">
        <v>2015</v>
      </c>
      <c r="J41" s="12"/>
      <c r="K41" s="117">
        <v>95</v>
      </c>
      <c r="L41" s="17"/>
      <c r="M41" s="17"/>
      <c r="N41" s="17"/>
      <c r="O41" s="17"/>
      <c r="P41" s="17"/>
      <c r="Q41" s="17"/>
      <c r="R41" s="17"/>
      <c r="S41" s="17"/>
    </row>
    <row r="42" spans="2:19" x14ac:dyDescent="0.25">
      <c r="B42" s="17"/>
      <c r="C42" s="17"/>
      <c r="D42" s="17"/>
      <c r="E42" s="17"/>
      <c r="F42" s="18"/>
      <c r="G42" s="18"/>
      <c r="H42" s="18"/>
      <c r="I42" s="100">
        <v>2016</v>
      </c>
      <c r="J42" s="12"/>
      <c r="K42" s="117">
        <v>124</v>
      </c>
      <c r="L42" s="17"/>
      <c r="M42" s="17"/>
      <c r="N42" s="17"/>
      <c r="O42" s="17"/>
      <c r="P42" s="17"/>
      <c r="Q42" s="17"/>
      <c r="R42" s="17"/>
      <c r="S42" s="17"/>
    </row>
    <row r="43" spans="2:19" x14ac:dyDescent="0.25">
      <c r="B43" s="17"/>
      <c r="C43" s="17"/>
      <c r="D43" s="17"/>
      <c r="E43" s="17"/>
      <c r="F43" s="18"/>
      <c r="G43" s="18"/>
      <c r="H43" s="18"/>
      <c r="I43" s="100">
        <v>2017</v>
      </c>
      <c r="J43" s="12"/>
      <c r="K43" s="117">
        <v>121</v>
      </c>
      <c r="L43" s="17"/>
      <c r="M43" s="17"/>
      <c r="N43" s="17"/>
      <c r="O43" s="17"/>
      <c r="P43" s="17"/>
      <c r="Q43" s="17"/>
      <c r="R43" s="17"/>
      <c r="S43" s="17"/>
    </row>
    <row r="44" spans="2:19" x14ac:dyDescent="0.25">
      <c r="B44" s="17"/>
      <c r="C44" s="17"/>
      <c r="D44" s="17"/>
      <c r="E44" s="17"/>
      <c r="F44" s="18"/>
      <c r="G44" s="18"/>
      <c r="H44" s="18"/>
      <c r="I44" s="100">
        <v>2018</v>
      </c>
      <c r="J44" s="12"/>
      <c r="K44" s="117">
        <v>149</v>
      </c>
      <c r="L44" s="17"/>
      <c r="M44" s="17"/>
      <c r="N44" s="17"/>
      <c r="O44" s="17"/>
      <c r="P44" s="17"/>
      <c r="Q44" s="17"/>
      <c r="R44" s="17"/>
      <c r="S44" s="17"/>
    </row>
    <row r="45" spans="2:19" ht="15.75" customHeight="1" thickBot="1" x14ac:dyDescent="0.3">
      <c r="C45" s="118"/>
      <c r="D45" s="118"/>
      <c r="E45" s="118"/>
      <c r="F45" s="118"/>
      <c r="G45" s="118"/>
      <c r="H45" s="116"/>
      <c r="I45" s="100" t="s">
        <v>166</v>
      </c>
      <c r="J45" s="12"/>
      <c r="K45" s="117">
        <f>K30</f>
        <v>64</v>
      </c>
      <c r="L45" s="17"/>
      <c r="M45" s="17"/>
      <c r="N45" s="17"/>
      <c r="O45" s="17"/>
      <c r="P45" s="17"/>
      <c r="Q45" s="17"/>
      <c r="R45" s="17"/>
      <c r="S45" s="17"/>
    </row>
    <row r="46" spans="2:19" x14ac:dyDescent="0.25">
      <c r="B46" s="227"/>
      <c r="C46" s="227"/>
      <c r="D46" s="227"/>
      <c r="E46" s="227"/>
      <c r="F46" s="227"/>
      <c r="G46" s="227"/>
      <c r="H46" s="116"/>
      <c r="I46" s="39" t="s">
        <v>1</v>
      </c>
      <c r="J46" s="39"/>
      <c r="K46" s="115">
        <f>SUM(K35:K45)</f>
        <v>1216</v>
      </c>
      <c r="L46" s="17"/>
      <c r="M46" s="17"/>
      <c r="N46" s="17"/>
      <c r="O46" s="17"/>
      <c r="P46" s="17"/>
      <c r="Q46" s="17"/>
      <c r="R46" s="17"/>
      <c r="S46" s="17"/>
    </row>
    <row r="47" spans="2:19" x14ac:dyDescent="0.25">
      <c r="B47" s="227"/>
      <c r="C47" s="227"/>
      <c r="D47" s="227"/>
      <c r="E47" s="227"/>
      <c r="F47" s="227"/>
      <c r="G47" s="227"/>
      <c r="H47" s="18"/>
      <c r="I47" s="228" t="s">
        <v>52</v>
      </c>
      <c r="J47" s="228"/>
      <c r="K47" s="228"/>
      <c r="L47" s="17"/>
      <c r="M47" s="17"/>
      <c r="N47" s="17"/>
      <c r="O47" s="17"/>
      <c r="P47" s="17"/>
      <c r="Q47" s="17"/>
      <c r="R47" s="17"/>
      <c r="S47" s="17"/>
    </row>
    <row r="48" spans="2:19" x14ac:dyDescent="0.25">
      <c r="B48" s="227"/>
      <c r="C48" s="227"/>
      <c r="D48" s="227"/>
      <c r="E48" s="227"/>
      <c r="F48" s="227"/>
      <c r="G48" s="227"/>
      <c r="I48" s="228"/>
      <c r="J48" s="228"/>
      <c r="K48" s="228"/>
      <c r="L48" s="17"/>
      <c r="M48" s="17"/>
      <c r="N48" s="17"/>
      <c r="O48" s="17"/>
      <c r="P48" s="17"/>
      <c r="Q48" s="17"/>
      <c r="R48" s="17"/>
      <c r="S48" s="17"/>
    </row>
    <row r="49" spans="2:19" x14ac:dyDescent="0.25">
      <c r="I49" s="17"/>
      <c r="J49" s="17"/>
      <c r="K49" s="17"/>
      <c r="L49" s="233" t="s">
        <v>52</v>
      </c>
      <c r="M49" s="233"/>
      <c r="N49" s="233"/>
      <c r="O49" s="233"/>
      <c r="P49" s="233"/>
      <c r="Q49" s="233"/>
      <c r="R49" s="233"/>
      <c r="S49" s="17"/>
    </row>
    <row r="50" spans="2:19" x14ac:dyDescent="0.25">
      <c r="I50" s="17"/>
      <c r="J50" s="17"/>
      <c r="K50" s="17"/>
      <c r="L50" s="17"/>
      <c r="M50" s="114"/>
      <c r="N50" s="17"/>
      <c r="O50" s="17"/>
      <c r="P50" s="17"/>
      <c r="Q50" s="17"/>
      <c r="R50" s="17"/>
      <c r="S50" s="17"/>
    </row>
    <row r="51" spans="2:19" x14ac:dyDescent="0.25">
      <c r="I51" s="17"/>
      <c r="J51" s="17"/>
      <c r="K51" s="232" t="s">
        <v>165</v>
      </c>
      <c r="L51" s="232"/>
      <c r="M51" s="232"/>
      <c r="N51" s="232"/>
      <c r="O51" s="232"/>
      <c r="P51" s="232"/>
      <c r="Q51" s="232"/>
      <c r="R51" s="17"/>
      <c r="S51" s="17"/>
    </row>
    <row r="52" spans="2:19" ht="15" customHeight="1" thickBot="1" x14ac:dyDescent="0.3">
      <c r="I52" s="17"/>
      <c r="J52" s="17"/>
      <c r="K52" s="221" t="s">
        <v>164</v>
      </c>
      <c r="L52" s="208" t="s">
        <v>62</v>
      </c>
      <c r="M52" s="208"/>
      <c r="N52" s="15"/>
      <c r="O52" s="208">
        <v>2018</v>
      </c>
      <c r="P52" s="208"/>
      <c r="Q52" s="208"/>
      <c r="R52" s="17"/>
      <c r="S52" s="17"/>
    </row>
    <row r="53" spans="2:19" ht="15" customHeight="1" x14ac:dyDescent="0.25">
      <c r="I53" s="17"/>
      <c r="J53" s="17"/>
      <c r="K53" s="221"/>
      <c r="L53" s="15" t="s">
        <v>37</v>
      </c>
      <c r="M53" s="15" t="s">
        <v>3</v>
      </c>
      <c r="N53" s="15"/>
      <c r="O53" s="15" t="s">
        <v>37</v>
      </c>
      <c r="P53" s="15"/>
      <c r="Q53" s="15" t="s">
        <v>3</v>
      </c>
      <c r="R53" s="17"/>
      <c r="S53" s="17"/>
    </row>
    <row r="54" spans="2:19" x14ac:dyDescent="0.25">
      <c r="I54" s="17"/>
      <c r="J54" s="17"/>
      <c r="K54" s="90" t="s">
        <v>163</v>
      </c>
      <c r="L54" s="12">
        <v>43</v>
      </c>
      <c r="M54" s="11">
        <f>L54/$L$58</f>
        <v>0.671875</v>
      </c>
      <c r="N54" s="11"/>
      <c r="O54" s="12">
        <v>76</v>
      </c>
      <c r="P54" s="12"/>
      <c r="Q54" s="11">
        <f>O54/$O$58</f>
        <v>0.51006711409395977</v>
      </c>
      <c r="R54" s="17"/>
      <c r="S54" s="17"/>
    </row>
    <row r="55" spans="2:19" x14ac:dyDescent="0.25">
      <c r="I55" s="17"/>
      <c r="J55" s="17"/>
      <c r="K55" s="90" t="s">
        <v>162</v>
      </c>
      <c r="L55" s="12">
        <v>19</v>
      </c>
      <c r="M55" s="11">
        <f>L55/$L$58</f>
        <v>0.296875</v>
      </c>
      <c r="N55" s="11"/>
      <c r="O55" s="12">
        <v>31</v>
      </c>
      <c r="P55" s="12"/>
      <c r="Q55" s="11">
        <f>O55/$O$58</f>
        <v>0.20805369127516779</v>
      </c>
      <c r="R55" s="17"/>
      <c r="S55" s="17"/>
    </row>
    <row r="56" spans="2:19" x14ac:dyDescent="0.25">
      <c r="I56" s="17"/>
      <c r="J56" s="17"/>
      <c r="K56" s="90" t="s">
        <v>161</v>
      </c>
      <c r="L56" s="12">
        <v>2</v>
      </c>
      <c r="M56" s="11">
        <f>L56/$L$58</f>
        <v>3.125E-2</v>
      </c>
      <c r="N56" s="11"/>
      <c r="O56" s="12">
        <v>19</v>
      </c>
      <c r="P56" s="12"/>
      <c r="Q56" s="11">
        <f>O56/$O$58</f>
        <v>0.12751677852348994</v>
      </c>
      <c r="R56" s="17"/>
      <c r="S56" s="17"/>
    </row>
    <row r="57" spans="2:19" ht="19.5" customHeight="1" thickBot="1" x14ac:dyDescent="0.3">
      <c r="B57" s="206" t="s">
        <v>160</v>
      </c>
      <c r="C57" s="206"/>
      <c r="D57" s="206"/>
      <c r="E57" s="206"/>
      <c r="F57" s="206"/>
      <c r="G57" s="206"/>
      <c r="H57" s="206"/>
      <c r="I57" s="17"/>
      <c r="J57" s="17"/>
      <c r="K57" s="113" t="s">
        <v>159</v>
      </c>
      <c r="L57" s="112">
        <v>0</v>
      </c>
      <c r="M57" s="111">
        <f>L57/$L$58</f>
        <v>0</v>
      </c>
      <c r="N57" s="111"/>
      <c r="O57" s="112">
        <v>23</v>
      </c>
      <c r="P57" s="112"/>
      <c r="Q57" s="111">
        <f>O57/$O$58</f>
        <v>0.15436241610738255</v>
      </c>
      <c r="R57" s="17"/>
      <c r="S57" s="17"/>
    </row>
    <row r="58" spans="2:19" x14ac:dyDescent="0.25">
      <c r="B58" s="206"/>
      <c r="C58" s="206"/>
      <c r="D58" s="206"/>
      <c r="E58" s="206"/>
      <c r="F58" s="206"/>
      <c r="G58" s="206"/>
      <c r="H58" s="206"/>
      <c r="I58" s="17"/>
      <c r="J58" s="17"/>
      <c r="K58" s="5" t="s">
        <v>1</v>
      </c>
      <c r="L58" s="5">
        <f>SUM(L54:L57)</f>
        <v>64</v>
      </c>
      <c r="M58" s="110">
        <f>SUM(M54:M57)</f>
        <v>1</v>
      </c>
      <c r="N58" s="110"/>
      <c r="O58" s="5">
        <f>SUM(O54:O57)</f>
        <v>149</v>
      </c>
      <c r="P58" s="5"/>
      <c r="Q58" s="110">
        <f>SUM(Q54:Q57)</f>
        <v>1</v>
      </c>
      <c r="R58" s="17"/>
      <c r="S58" s="17"/>
    </row>
    <row r="59" spans="2:19" ht="15" customHeight="1" x14ac:dyDescent="0.25">
      <c r="B59" s="207" t="s">
        <v>158</v>
      </c>
      <c r="C59" s="207"/>
      <c r="D59" s="221" t="s">
        <v>157</v>
      </c>
      <c r="E59" s="108"/>
      <c r="F59" s="207" t="s">
        <v>62</v>
      </c>
      <c r="G59" s="5"/>
      <c r="H59" s="207" t="s">
        <v>1</v>
      </c>
      <c r="I59" s="17"/>
      <c r="J59" s="17"/>
      <c r="K59" s="109" t="s">
        <v>52</v>
      </c>
      <c r="L59" s="109"/>
      <c r="M59" s="109"/>
      <c r="N59" s="109"/>
      <c r="O59" s="109"/>
      <c r="P59" s="109"/>
      <c r="Q59" s="109"/>
      <c r="R59" s="109"/>
      <c r="S59" s="17"/>
    </row>
    <row r="60" spans="2:19" ht="15" customHeight="1" x14ac:dyDescent="0.25">
      <c r="B60" s="207"/>
      <c r="C60" s="207"/>
      <c r="D60" s="221"/>
      <c r="E60" s="108"/>
      <c r="F60" s="207"/>
      <c r="G60" s="5"/>
      <c r="H60" s="207"/>
      <c r="I60" s="17"/>
      <c r="J60" s="17"/>
      <c r="R60" s="17"/>
      <c r="S60" s="17"/>
    </row>
    <row r="61" spans="2:19" x14ac:dyDescent="0.25">
      <c r="B61" s="107" t="s">
        <v>156</v>
      </c>
      <c r="C61" s="107"/>
      <c r="D61" s="106">
        <v>356</v>
      </c>
      <c r="E61" s="106"/>
      <c r="F61" s="106">
        <v>19</v>
      </c>
      <c r="G61" s="105"/>
      <c r="H61" s="105">
        <f t="shared" ref="H61:H86" si="1">D61+F61</f>
        <v>375</v>
      </c>
      <c r="I61" s="17"/>
      <c r="J61" s="17"/>
      <c r="K61" s="206" t="s">
        <v>155</v>
      </c>
      <c r="L61" s="206"/>
      <c r="M61" s="206"/>
      <c r="N61" s="206"/>
      <c r="O61" s="206"/>
      <c r="R61" s="17"/>
      <c r="S61" s="17"/>
    </row>
    <row r="62" spans="2:19" ht="15.75" thickBot="1" x14ac:dyDescent="0.3">
      <c r="B62" s="107" t="s">
        <v>4</v>
      </c>
      <c r="C62" s="107"/>
      <c r="D62" s="106">
        <v>86</v>
      </c>
      <c r="E62" s="106"/>
      <c r="F62" s="106">
        <v>2</v>
      </c>
      <c r="G62" s="105"/>
      <c r="H62" s="105">
        <f t="shared" si="1"/>
        <v>88</v>
      </c>
      <c r="I62" s="17"/>
      <c r="J62" s="17"/>
      <c r="K62" s="221" t="s">
        <v>154</v>
      </c>
      <c r="L62" s="221"/>
      <c r="M62" s="208" t="s">
        <v>129</v>
      </c>
      <c r="N62" s="208"/>
      <c r="O62" s="208"/>
      <c r="P62" s="17"/>
      <c r="Q62" s="17"/>
      <c r="R62" s="17"/>
      <c r="S62" s="17"/>
    </row>
    <row r="63" spans="2:19" x14ac:dyDescent="0.25">
      <c r="B63" s="107" t="s">
        <v>153</v>
      </c>
      <c r="C63" s="107"/>
      <c r="D63" s="106">
        <v>64</v>
      </c>
      <c r="E63" s="106"/>
      <c r="F63" s="106">
        <v>4</v>
      </c>
      <c r="G63" s="105"/>
      <c r="H63" s="105">
        <f t="shared" si="1"/>
        <v>68</v>
      </c>
      <c r="I63" s="17"/>
      <c r="J63" s="17"/>
      <c r="K63" s="221"/>
      <c r="L63" s="221"/>
      <c r="M63" s="5" t="s">
        <v>37</v>
      </c>
      <c r="N63" s="5"/>
      <c r="O63" s="5" t="s">
        <v>3</v>
      </c>
      <c r="P63" s="16"/>
      <c r="Q63" s="16"/>
      <c r="R63" s="17"/>
      <c r="S63" s="17"/>
    </row>
    <row r="64" spans="2:19" ht="15" customHeight="1" x14ac:dyDescent="0.25">
      <c r="B64" s="107" t="s">
        <v>152</v>
      </c>
      <c r="C64" s="107"/>
      <c r="D64" s="106">
        <v>57</v>
      </c>
      <c r="E64" s="106"/>
      <c r="F64" s="106">
        <v>5</v>
      </c>
      <c r="G64" s="105"/>
      <c r="H64" s="105">
        <f t="shared" si="1"/>
        <v>62</v>
      </c>
      <c r="I64" s="17"/>
      <c r="J64" s="17"/>
      <c r="K64" s="90" t="s">
        <v>151</v>
      </c>
      <c r="L64" s="12"/>
      <c r="M64" s="99">
        <v>16</v>
      </c>
      <c r="N64" s="99"/>
      <c r="O64" s="11">
        <f t="shared" ref="O64:O72" si="2">M64/$M$73</f>
        <v>0.25</v>
      </c>
      <c r="P64" s="16"/>
      <c r="Q64" s="16"/>
      <c r="R64" s="16"/>
      <c r="S64" s="17"/>
    </row>
    <row r="65" spans="2:16" ht="15" customHeight="1" x14ac:dyDescent="0.25">
      <c r="B65" s="107" t="s">
        <v>150</v>
      </c>
      <c r="C65" s="107"/>
      <c r="D65" s="106">
        <v>58</v>
      </c>
      <c r="E65" s="106"/>
      <c r="F65" s="106">
        <v>4</v>
      </c>
      <c r="G65" s="105"/>
      <c r="H65" s="105">
        <f t="shared" si="1"/>
        <v>62</v>
      </c>
      <c r="I65" s="17"/>
      <c r="J65" s="17"/>
      <c r="K65" s="90" t="s">
        <v>149</v>
      </c>
      <c r="L65" s="12"/>
      <c r="M65" s="99">
        <v>9</v>
      </c>
      <c r="N65" s="99"/>
      <c r="O65" s="11">
        <f t="shared" si="2"/>
        <v>0.140625</v>
      </c>
      <c r="P65" s="17"/>
    </row>
    <row r="66" spans="2:16" x14ac:dyDescent="0.25">
      <c r="B66" s="107" t="s">
        <v>148</v>
      </c>
      <c r="C66" s="107"/>
      <c r="D66" s="106">
        <v>55</v>
      </c>
      <c r="E66" s="106"/>
      <c r="F66" s="106">
        <v>1</v>
      </c>
      <c r="G66" s="105"/>
      <c r="H66" s="105">
        <f t="shared" si="1"/>
        <v>56</v>
      </c>
      <c r="I66" s="90"/>
      <c r="J66" s="17"/>
      <c r="K66" s="90" t="s">
        <v>147</v>
      </c>
      <c r="L66" s="12"/>
      <c r="M66" s="99">
        <v>9</v>
      </c>
      <c r="N66" s="99"/>
      <c r="O66" s="11">
        <f t="shared" si="2"/>
        <v>0.140625</v>
      </c>
      <c r="P66" s="17"/>
    </row>
    <row r="67" spans="2:16" x14ac:dyDescent="0.25">
      <c r="B67" s="107" t="s">
        <v>146</v>
      </c>
      <c r="C67" s="107"/>
      <c r="D67" s="106">
        <v>50</v>
      </c>
      <c r="E67" s="106"/>
      <c r="F67" s="106">
        <v>3</v>
      </c>
      <c r="G67" s="105"/>
      <c r="H67" s="105">
        <f t="shared" si="1"/>
        <v>53</v>
      </c>
      <c r="I67" s="17"/>
      <c r="J67" s="17"/>
      <c r="K67" s="90" t="s">
        <v>145</v>
      </c>
      <c r="L67" s="12"/>
      <c r="M67" s="99">
        <v>2</v>
      </c>
      <c r="N67" s="99"/>
      <c r="O67" s="11">
        <f t="shared" si="2"/>
        <v>3.125E-2</v>
      </c>
      <c r="P67" s="17"/>
    </row>
    <row r="68" spans="2:16" x14ac:dyDescent="0.25">
      <c r="B68" s="89" t="s">
        <v>144</v>
      </c>
      <c r="C68" s="89"/>
      <c r="D68" s="12">
        <v>45</v>
      </c>
      <c r="E68" s="12"/>
      <c r="F68" s="12">
        <v>3</v>
      </c>
      <c r="G68" s="12"/>
      <c r="H68" s="100">
        <f t="shared" si="1"/>
        <v>48</v>
      </c>
      <c r="I68" s="17"/>
      <c r="J68" s="17"/>
      <c r="K68" s="90" t="s">
        <v>143</v>
      </c>
      <c r="L68" s="12"/>
      <c r="M68" s="99">
        <v>0</v>
      </c>
      <c r="N68" s="99"/>
      <c r="O68" s="11">
        <f t="shared" si="2"/>
        <v>0</v>
      </c>
      <c r="P68" s="17"/>
    </row>
    <row r="69" spans="2:16" ht="15.75" customHeight="1" x14ac:dyDescent="0.25">
      <c r="B69" s="89" t="s">
        <v>142</v>
      </c>
      <c r="C69" s="89"/>
      <c r="D69" s="12">
        <v>42</v>
      </c>
      <c r="E69" s="12"/>
      <c r="F69" s="12">
        <v>1</v>
      </c>
      <c r="G69" s="12"/>
      <c r="H69" s="100">
        <f t="shared" si="1"/>
        <v>43</v>
      </c>
      <c r="I69" s="17"/>
      <c r="J69" s="17"/>
      <c r="K69" s="90" t="s">
        <v>141</v>
      </c>
      <c r="L69" s="101"/>
      <c r="M69" s="99">
        <v>18</v>
      </c>
      <c r="N69" s="101"/>
      <c r="O69" s="11">
        <f t="shared" si="2"/>
        <v>0.28125</v>
      </c>
      <c r="P69" s="17"/>
    </row>
    <row r="70" spans="2:16" x14ac:dyDescent="0.25">
      <c r="B70" s="89" t="s">
        <v>140</v>
      </c>
      <c r="C70" s="89"/>
      <c r="D70" s="12">
        <v>41</v>
      </c>
      <c r="E70" s="12"/>
      <c r="F70" s="12">
        <v>2</v>
      </c>
      <c r="G70" s="12"/>
      <c r="H70" s="100">
        <f t="shared" si="1"/>
        <v>43</v>
      </c>
      <c r="I70" s="17"/>
      <c r="J70" s="17"/>
      <c r="K70" s="90" t="s">
        <v>139</v>
      </c>
      <c r="L70" s="12"/>
      <c r="M70" s="99">
        <v>1</v>
      </c>
      <c r="N70" s="99"/>
      <c r="O70" s="11">
        <f t="shared" si="2"/>
        <v>1.5625E-2</v>
      </c>
      <c r="P70" s="17"/>
    </row>
    <row r="71" spans="2:16" ht="15" customHeight="1" x14ac:dyDescent="0.25">
      <c r="B71" s="89" t="s">
        <v>138</v>
      </c>
      <c r="C71" s="89"/>
      <c r="D71" s="12">
        <v>32</v>
      </c>
      <c r="E71" s="12"/>
      <c r="F71" s="12">
        <v>1</v>
      </c>
      <c r="G71" s="12"/>
      <c r="H71" s="100">
        <f t="shared" si="1"/>
        <v>33</v>
      </c>
      <c r="I71" s="17"/>
      <c r="J71" s="17"/>
      <c r="K71" s="90" t="s">
        <v>137</v>
      </c>
      <c r="L71" s="12"/>
      <c r="M71" s="99">
        <v>1</v>
      </c>
      <c r="N71" s="99"/>
      <c r="O71" s="11">
        <f t="shared" si="2"/>
        <v>1.5625E-2</v>
      </c>
      <c r="P71" s="17"/>
    </row>
    <row r="72" spans="2:16" ht="15" customHeight="1" thickBot="1" x14ac:dyDescent="0.3">
      <c r="B72" s="89" t="s">
        <v>136</v>
      </c>
      <c r="C72" s="89"/>
      <c r="D72" s="12">
        <v>31</v>
      </c>
      <c r="E72" s="12"/>
      <c r="F72" s="12">
        <v>4</v>
      </c>
      <c r="G72" s="12"/>
      <c r="H72" s="100">
        <f t="shared" si="1"/>
        <v>35</v>
      </c>
      <c r="I72" s="17"/>
      <c r="J72" s="17"/>
      <c r="K72" s="90" t="s">
        <v>0</v>
      </c>
      <c r="L72" s="12"/>
      <c r="M72" s="99">
        <v>8</v>
      </c>
      <c r="N72" s="99"/>
      <c r="O72" s="11">
        <f t="shared" si="2"/>
        <v>0.125</v>
      </c>
      <c r="P72" s="17"/>
    </row>
    <row r="73" spans="2:16" ht="15" customHeight="1" x14ac:dyDescent="0.25">
      <c r="B73" s="89" t="s">
        <v>135</v>
      </c>
      <c r="C73" s="89"/>
      <c r="D73" s="12">
        <v>28</v>
      </c>
      <c r="E73" s="12"/>
      <c r="F73" s="12">
        <v>4</v>
      </c>
      <c r="G73" s="12"/>
      <c r="H73" s="100">
        <f t="shared" si="1"/>
        <v>32</v>
      </c>
      <c r="I73" s="17"/>
      <c r="J73" s="17"/>
      <c r="K73" s="19" t="s">
        <v>1</v>
      </c>
      <c r="L73" s="19"/>
      <c r="M73" s="98">
        <f>SUM(M64:M72)</f>
        <v>64</v>
      </c>
      <c r="N73" s="98"/>
      <c r="O73" s="9">
        <f>SUM(O64:O72)</f>
        <v>1</v>
      </c>
      <c r="P73" s="17"/>
    </row>
    <row r="74" spans="2:16" ht="15" customHeight="1" x14ac:dyDescent="0.25">
      <c r="B74" s="89" t="s">
        <v>134</v>
      </c>
      <c r="C74" s="89"/>
      <c r="D74" s="12">
        <v>29</v>
      </c>
      <c r="E74" s="12"/>
      <c r="F74" s="12">
        <v>1</v>
      </c>
      <c r="G74" s="12"/>
      <c r="H74" s="100">
        <f t="shared" si="1"/>
        <v>30</v>
      </c>
      <c r="I74" s="104"/>
      <c r="J74" s="17"/>
    </row>
    <row r="75" spans="2:16" ht="14.25" customHeight="1" x14ac:dyDescent="0.25">
      <c r="B75" s="89" t="s">
        <v>133</v>
      </c>
      <c r="C75" s="89"/>
      <c r="D75" s="12">
        <v>27</v>
      </c>
      <c r="E75" s="12"/>
      <c r="F75" s="12">
        <v>2</v>
      </c>
      <c r="G75" s="12"/>
      <c r="H75" s="100">
        <f t="shared" si="1"/>
        <v>29</v>
      </c>
      <c r="I75" s="17"/>
      <c r="J75" s="17"/>
      <c r="K75" s="206" t="s">
        <v>132</v>
      </c>
      <c r="L75" s="206"/>
      <c r="M75" s="206"/>
      <c r="N75" s="206"/>
      <c r="O75" s="206"/>
      <c r="P75" s="17"/>
    </row>
    <row r="76" spans="2:16" ht="15.75" thickBot="1" x14ac:dyDescent="0.3">
      <c r="B76" s="89" t="s">
        <v>131</v>
      </c>
      <c r="C76" s="89"/>
      <c r="D76" s="12">
        <v>22</v>
      </c>
      <c r="E76" s="12"/>
      <c r="F76" s="12">
        <v>2</v>
      </c>
      <c r="G76" s="12"/>
      <c r="H76" s="100">
        <f t="shared" si="1"/>
        <v>24</v>
      </c>
      <c r="J76" s="103"/>
      <c r="K76" s="221" t="s">
        <v>130</v>
      </c>
      <c r="L76" s="221"/>
      <c r="M76" s="222" t="s">
        <v>129</v>
      </c>
      <c r="N76" s="222"/>
      <c r="O76" s="222"/>
      <c r="P76" s="17"/>
    </row>
    <row r="77" spans="2:16" ht="15" customHeight="1" x14ac:dyDescent="0.25">
      <c r="B77" s="89" t="s">
        <v>128</v>
      </c>
      <c r="C77" s="89"/>
      <c r="D77" s="12">
        <v>18</v>
      </c>
      <c r="E77" s="12"/>
      <c r="F77" s="12">
        <v>0</v>
      </c>
      <c r="G77" s="12"/>
      <c r="H77" s="100">
        <f t="shared" si="1"/>
        <v>18</v>
      </c>
      <c r="I77" s="25"/>
      <c r="J77" s="102"/>
      <c r="K77" s="221"/>
      <c r="L77" s="221"/>
      <c r="M77" s="223" t="s">
        <v>37</v>
      </c>
      <c r="N77" s="223"/>
      <c r="O77" s="15" t="s">
        <v>3</v>
      </c>
    </row>
    <row r="78" spans="2:16" ht="14.25" customHeight="1" x14ac:dyDescent="0.25">
      <c r="B78" s="89" t="s">
        <v>127</v>
      </c>
      <c r="C78" s="89"/>
      <c r="D78" s="12">
        <v>15</v>
      </c>
      <c r="E78" s="12"/>
      <c r="F78" s="12">
        <v>1</v>
      </c>
      <c r="G78" s="12"/>
      <c r="H78" s="100">
        <f t="shared" si="1"/>
        <v>16</v>
      </c>
      <c r="K78" s="90" t="s">
        <v>126</v>
      </c>
      <c r="L78" s="12"/>
      <c r="M78" s="99">
        <v>15</v>
      </c>
      <c r="N78" s="99"/>
      <c r="O78" s="11">
        <f t="shared" ref="O78:O86" si="3">M78/$M$87</f>
        <v>0.234375</v>
      </c>
      <c r="P78" s="17"/>
    </row>
    <row r="79" spans="2:16" ht="14.25" customHeight="1" x14ac:dyDescent="0.25">
      <c r="B79" s="89" t="s">
        <v>125</v>
      </c>
      <c r="C79" s="89"/>
      <c r="D79" s="12">
        <v>15</v>
      </c>
      <c r="E79" s="12"/>
      <c r="F79" s="12">
        <v>0</v>
      </c>
      <c r="G79" s="12"/>
      <c r="H79" s="100">
        <f t="shared" si="1"/>
        <v>15</v>
      </c>
      <c r="K79" s="90" t="s">
        <v>124</v>
      </c>
      <c r="L79" s="12"/>
      <c r="M79" s="99">
        <v>6</v>
      </c>
      <c r="N79" s="99"/>
      <c r="O79" s="11">
        <f t="shared" si="3"/>
        <v>9.375E-2</v>
      </c>
      <c r="P79" s="17"/>
    </row>
    <row r="80" spans="2:16" ht="14.25" customHeight="1" x14ac:dyDescent="0.25">
      <c r="B80" s="89" t="s">
        <v>123</v>
      </c>
      <c r="C80" s="89"/>
      <c r="D80" s="12">
        <v>14</v>
      </c>
      <c r="E80" s="12"/>
      <c r="F80" s="12">
        <v>1</v>
      </c>
      <c r="G80" s="12"/>
      <c r="H80" s="100">
        <f t="shared" si="1"/>
        <v>15</v>
      </c>
      <c r="K80" s="90" t="s">
        <v>122</v>
      </c>
      <c r="L80" s="12"/>
      <c r="M80" s="99">
        <v>5</v>
      </c>
      <c r="N80" s="99"/>
      <c r="O80" s="11">
        <f t="shared" si="3"/>
        <v>7.8125E-2</v>
      </c>
      <c r="P80" s="17"/>
    </row>
    <row r="81" spans="2:19" ht="14.25" customHeight="1" x14ac:dyDescent="0.25">
      <c r="B81" s="89" t="s">
        <v>5</v>
      </c>
      <c r="C81" s="89"/>
      <c r="D81" s="12">
        <v>14</v>
      </c>
      <c r="E81" s="12"/>
      <c r="F81" s="12">
        <v>0</v>
      </c>
      <c r="G81" s="12"/>
      <c r="H81" s="100">
        <f t="shared" si="1"/>
        <v>14</v>
      </c>
      <c r="K81" s="90" t="s">
        <v>121</v>
      </c>
      <c r="L81" s="12"/>
      <c r="M81" s="99">
        <v>3</v>
      </c>
      <c r="N81" s="99"/>
      <c r="O81" s="11">
        <f t="shared" si="3"/>
        <v>4.6875E-2</v>
      </c>
      <c r="P81" s="17"/>
    </row>
    <row r="82" spans="2:19" ht="14.25" customHeight="1" x14ac:dyDescent="0.25">
      <c r="B82" s="89" t="s">
        <v>120</v>
      </c>
      <c r="C82" s="89"/>
      <c r="D82" s="12">
        <v>12</v>
      </c>
      <c r="E82" s="12"/>
      <c r="F82" s="12">
        <v>1</v>
      </c>
      <c r="G82" s="12"/>
      <c r="H82" s="100">
        <f t="shared" si="1"/>
        <v>13</v>
      </c>
      <c r="K82" s="90" t="s">
        <v>119</v>
      </c>
      <c r="L82" s="12"/>
      <c r="M82" s="99">
        <v>3</v>
      </c>
      <c r="N82" s="99"/>
      <c r="O82" s="11">
        <f t="shared" si="3"/>
        <v>4.6875E-2</v>
      </c>
      <c r="P82" s="17"/>
    </row>
    <row r="83" spans="2:19" ht="14.25" customHeight="1" x14ac:dyDescent="0.25">
      <c r="B83" s="89" t="s">
        <v>118</v>
      </c>
      <c r="C83" s="89"/>
      <c r="D83" s="12">
        <v>12</v>
      </c>
      <c r="E83" s="12"/>
      <c r="F83" s="12">
        <v>2</v>
      </c>
      <c r="G83" s="12"/>
      <c r="H83" s="100">
        <f t="shared" si="1"/>
        <v>14</v>
      </c>
      <c r="K83" s="90" t="s">
        <v>117</v>
      </c>
      <c r="L83" s="101"/>
      <c r="M83" s="99">
        <v>12</v>
      </c>
      <c r="N83" s="101"/>
      <c r="O83" s="11">
        <f t="shared" si="3"/>
        <v>0.1875</v>
      </c>
      <c r="P83" s="17"/>
    </row>
    <row r="84" spans="2:19" ht="14.25" customHeight="1" x14ac:dyDescent="0.25">
      <c r="B84" s="89" t="s">
        <v>116</v>
      </c>
      <c r="C84" s="89"/>
      <c r="D84" s="12">
        <v>12</v>
      </c>
      <c r="E84" s="12"/>
      <c r="F84" s="12">
        <v>0</v>
      </c>
      <c r="G84" s="12"/>
      <c r="H84" s="100">
        <f t="shared" si="1"/>
        <v>12</v>
      </c>
      <c r="K84" s="90" t="s">
        <v>115</v>
      </c>
      <c r="L84" s="12"/>
      <c r="M84" s="99">
        <v>2</v>
      </c>
      <c r="N84" s="99"/>
      <c r="O84" s="11">
        <f t="shared" si="3"/>
        <v>3.125E-2</v>
      </c>
      <c r="P84" s="17"/>
    </row>
    <row r="85" spans="2:19" ht="14.25" customHeight="1" x14ac:dyDescent="0.25">
      <c r="B85" s="89" t="s">
        <v>114</v>
      </c>
      <c r="C85" s="89"/>
      <c r="D85" s="12">
        <v>9</v>
      </c>
      <c r="E85" s="12"/>
      <c r="F85" s="12">
        <v>0</v>
      </c>
      <c r="G85" s="12"/>
      <c r="H85" s="100">
        <f t="shared" si="1"/>
        <v>9</v>
      </c>
      <c r="K85" s="90" t="s">
        <v>113</v>
      </c>
      <c r="L85" s="12"/>
      <c r="M85" s="99">
        <v>7</v>
      </c>
      <c r="N85" s="99"/>
      <c r="O85" s="11">
        <f t="shared" si="3"/>
        <v>0.109375</v>
      </c>
      <c r="P85" s="17"/>
    </row>
    <row r="86" spans="2:19" ht="14.25" customHeight="1" thickBot="1" x14ac:dyDescent="0.3">
      <c r="B86" s="89" t="s">
        <v>112</v>
      </c>
      <c r="C86" s="89"/>
      <c r="D86" s="12">
        <v>8</v>
      </c>
      <c r="E86" s="12"/>
      <c r="F86" s="12">
        <v>1</v>
      </c>
      <c r="G86" s="12"/>
      <c r="H86" s="100">
        <f t="shared" si="1"/>
        <v>9</v>
      </c>
      <c r="K86" s="90" t="s">
        <v>23</v>
      </c>
      <c r="L86" s="12"/>
      <c r="M86" s="99">
        <v>11</v>
      </c>
      <c r="N86" s="99"/>
      <c r="O86" s="11">
        <f t="shared" si="3"/>
        <v>0.171875</v>
      </c>
      <c r="P86" s="17"/>
    </row>
    <row r="87" spans="2:19" ht="14.25" customHeight="1" x14ac:dyDescent="0.25">
      <c r="B87" s="19" t="s">
        <v>1</v>
      </c>
      <c r="C87" s="19"/>
      <c r="D87" s="98">
        <f>SUM(D61:D86)</f>
        <v>1152</v>
      </c>
      <c r="E87" s="98">
        <f>SUM(E61:E86)</f>
        <v>0</v>
      </c>
      <c r="F87" s="98">
        <f>SUM(F61:F86)</f>
        <v>64</v>
      </c>
      <c r="G87" s="98"/>
      <c r="H87" s="98">
        <f>SUM(H61:H86)</f>
        <v>1216</v>
      </c>
      <c r="K87" s="19" t="s">
        <v>1</v>
      </c>
      <c r="L87" s="19"/>
      <c r="M87" s="98">
        <f>SUM(M78:M86)</f>
        <v>64</v>
      </c>
      <c r="N87" s="98"/>
      <c r="O87" s="9">
        <f>SUM(O78:O86)</f>
        <v>1</v>
      </c>
      <c r="P87" s="17"/>
    </row>
    <row r="88" spans="2:19" ht="12.75" customHeight="1" x14ac:dyDescent="0.25">
      <c r="B88" s="224" t="s">
        <v>52</v>
      </c>
      <c r="C88" s="224"/>
      <c r="D88" s="224"/>
      <c r="E88" s="224"/>
      <c r="F88" s="224"/>
      <c r="G88" s="224"/>
      <c r="H88" s="224"/>
      <c r="P88" s="17"/>
    </row>
    <row r="89" spans="2:19" ht="7.5" customHeight="1" x14ac:dyDescent="0.25">
      <c r="B89" s="17"/>
      <c r="C89" s="17"/>
      <c r="D89" s="17"/>
      <c r="E89" s="17"/>
      <c r="F89" s="18"/>
      <c r="G89" s="18"/>
      <c r="H89" s="18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</row>
    <row r="90" spans="2:19" x14ac:dyDescent="0.25">
      <c r="B90" s="2" t="s">
        <v>111</v>
      </c>
      <c r="C90" s="26"/>
      <c r="D90" s="26"/>
      <c r="E90" s="26"/>
      <c r="F90" s="27"/>
      <c r="G90" s="27"/>
      <c r="H90" s="27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2:19" ht="15" customHeight="1" x14ac:dyDescent="0.25">
      <c r="B91" s="225" t="s">
        <v>110</v>
      </c>
      <c r="C91" s="225"/>
      <c r="D91" s="225"/>
      <c r="E91" s="225"/>
      <c r="F91" s="225"/>
      <c r="G91" s="97"/>
      <c r="H91" s="97"/>
      <c r="I91" s="25"/>
      <c r="J91" s="25"/>
      <c r="K91" s="17"/>
      <c r="L91" s="17"/>
      <c r="M91" s="211" t="s">
        <v>109</v>
      </c>
      <c r="N91" s="211"/>
      <c r="O91" s="211"/>
      <c r="P91" s="211"/>
      <c r="Q91" s="211"/>
      <c r="R91" s="211"/>
      <c r="S91" s="17"/>
    </row>
    <row r="92" spans="2:19" ht="21" customHeight="1" x14ac:dyDescent="0.25">
      <c r="B92" s="225"/>
      <c r="C92" s="225"/>
      <c r="D92" s="225"/>
      <c r="E92" s="225"/>
      <c r="F92" s="225"/>
      <c r="G92" s="97"/>
      <c r="H92" s="97"/>
      <c r="I92" s="25"/>
      <c r="J92" s="25"/>
      <c r="K92" s="17"/>
      <c r="L92" s="17"/>
      <c r="M92" s="211"/>
      <c r="N92" s="211"/>
      <c r="O92" s="211"/>
      <c r="P92" s="211"/>
      <c r="Q92" s="211"/>
      <c r="R92" s="211"/>
      <c r="S92" s="17"/>
    </row>
    <row r="93" spans="2:19" ht="24" customHeight="1" x14ac:dyDescent="0.25">
      <c r="B93" s="5" t="s">
        <v>2</v>
      </c>
      <c r="C93" s="5" t="s">
        <v>108</v>
      </c>
      <c r="D93" s="5" t="s">
        <v>3</v>
      </c>
      <c r="E93" s="226" t="s">
        <v>107</v>
      </c>
      <c r="F93" s="226"/>
      <c r="G93" s="226"/>
      <c r="I93" s="95" t="s">
        <v>106</v>
      </c>
      <c r="J93" s="17"/>
      <c r="K93" s="17"/>
      <c r="L93" s="17"/>
      <c r="M93" s="94" t="s">
        <v>105</v>
      </c>
      <c r="N93" s="93"/>
      <c r="O93" s="221" t="s">
        <v>37</v>
      </c>
      <c r="P93" s="221"/>
      <c r="Q93" s="221" t="s">
        <v>3</v>
      </c>
      <c r="R93" s="221"/>
      <c r="S93" s="17"/>
    </row>
    <row r="94" spans="2:19" x14ac:dyDescent="0.25">
      <c r="B94" s="14" t="s">
        <v>104</v>
      </c>
      <c r="C94" s="18">
        <v>1</v>
      </c>
      <c r="D94" s="20">
        <f t="shared" ref="D94:D100" si="4">C94/$C$101</f>
        <v>1.5625E-2</v>
      </c>
      <c r="E94" s="20"/>
      <c r="F94" s="18">
        <v>0</v>
      </c>
      <c r="G94" s="18"/>
      <c r="I94" s="91">
        <f>SUM(D94:D97)</f>
        <v>6.25E-2</v>
      </c>
      <c r="J94" s="17"/>
      <c r="K94" s="17"/>
      <c r="L94" s="17"/>
      <c r="M94" s="90" t="s">
        <v>20</v>
      </c>
      <c r="N94" s="89"/>
      <c r="O94" s="215">
        <v>58</v>
      </c>
      <c r="P94" s="215"/>
      <c r="Q94" s="216">
        <f>O94/$O$97</f>
        <v>0.90625</v>
      </c>
      <c r="R94" s="216"/>
      <c r="S94" s="17"/>
    </row>
    <row r="95" spans="2:19" x14ac:dyDescent="0.25">
      <c r="B95" s="14" t="s">
        <v>103</v>
      </c>
      <c r="C95" s="18">
        <v>2</v>
      </c>
      <c r="D95" s="20">
        <f t="shared" si="4"/>
        <v>3.125E-2</v>
      </c>
      <c r="E95" s="20"/>
      <c r="F95" s="18">
        <v>0</v>
      </c>
      <c r="G95" s="18"/>
      <c r="I95" s="95"/>
      <c r="J95" s="17"/>
      <c r="K95" s="17"/>
      <c r="L95" s="17"/>
      <c r="M95" s="90" t="s">
        <v>19</v>
      </c>
      <c r="N95" s="89"/>
      <c r="O95" s="215">
        <v>6</v>
      </c>
      <c r="P95" s="215"/>
      <c r="Q95" s="216">
        <f>O95/$O$97</f>
        <v>9.375E-2</v>
      </c>
      <c r="R95" s="216"/>
      <c r="S95" s="17"/>
    </row>
    <row r="96" spans="2:19" ht="15.75" thickBot="1" x14ac:dyDescent="0.3">
      <c r="B96" s="14" t="s">
        <v>102</v>
      </c>
      <c r="C96" s="18">
        <v>0</v>
      </c>
      <c r="D96" s="20">
        <f t="shared" si="4"/>
        <v>0</v>
      </c>
      <c r="E96" s="20"/>
      <c r="F96" s="18">
        <v>0</v>
      </c>
      <c r="G96" s="18"/>
      <c r="I96" s="95" t="s">
        <v>101</v>
      </c>
      <c r="J96" s="17"/>
      <c r="K96" s="17"/>
      <c r="L96" s="17"/>
      <c r="M96" s="90" t="s">
        <v>21</v>
      </c>
      <c r="N96" s="89"/>
      <c r="O96" s="215">
        <v>0</v>
      </c>
      <c r="P96" s="215"/>
      <c r="Q96" s="216">
        <f>O96/$O$97</f>
        <v>0</v>
      </c>
      <c r="R96" s="216"/>
      <c r="S96" s="17"/>
    </row>
    <row r="97" spans="2:19" x14ac:dyDescent="0.25">
      <c r="B97" s="14" t="s">
        <v>100</v>
      </c>
      <c r="C97" s="18">
        <v>1</v>
      </c>
      <c r="D97" s="20">
        <f t="shared" si="4"/>
        <v>1.5625E-2</v>
      </c>
      <c r="E97" s="20"/>
      <c r="F97" s="18">
        <v>1</v>
      </c>
      <c r="G97" s="18"/>
      <c r="I97" s="91">
        <f>SUM(D98:D99)</f>
        <v>0.875</v>
      </c>
      <c r="J97" s="17"/>
      <c r="K97" s="17"/>
      <c r="L97" s="17"/>
      <c r="M97" s="19" t="s">
        <v>1</v>
      </c>
      <c r="N97" s="96"/>
      <c r="O97" s="219">
        <f>SUM(O94:P96)</f>
        <v>64</v>
      </c>
      <c r="P97" s="219"/>
      <c r="Q97" s="220">
        <f>SUM(Q94:R96)</f>
        <v>1</v>
      </c>
      <c r="R97" s="220"/>
      <c r="S97" s="17"/>
    </row>
    <row r="98" spans="2:19" x14ac:dyDescent="0.25">
      <c r="B98" s="14" t="s">
        <v>99</v>
      </c>
      <c r="C98" s="18">
        <v>29</v>
      </c>
      <c r="D98" s="20">
        <f t="shared" si="4"/>
        <v>0.453125</v>
      </c>
      <c r="E98" s="20"/>
      <c r="F98" s="18">
        <v>38</v>
      </c>
      <c r="G98" s="18"/>
      <c r="I98" s="95"/>
      <c r="J98" s="17"/>
      <c r="K98" s="17"/>
      <c r="L98" s="17"/>
      <c r="M98" s="28"/>
      <c r="N98" s="17"/>
      <c r="O98" s="17"/>
      <c r="P98" s="17"/>
      <c r="Q98" s="17"/>
      <c r="R98" s="17"/>
      <c r="S98" s="17"/>
    </row>
    <row r="99" spans="2:19" x14ac:dyDescent="0.25">
      <c r="B99" s="14" t="s">
        <v>98</v>
      </c>
      <c r="C99" s="18">
        <v>27</v>
      </c>
      <c r="D99" s="20">
        <f t="shared" si="4"/>
        <v>0.421875</v>
      </c>
      <c r="E99" s="20"/>
      <c r="F99" s="18">
        <v>38</v>
      </c>
      <c r="G99" s="18"/>
      <c r="I99" s="95"/>
      <c r="J99" s="17"/>
      <c r="K99" s="17"/>
      <c r="L99" s="17"/>
      <c r="M99" s="1" t="s">
        <v>97</v>
      </c>
      <c r="N99" s="16"/>
      <c r="O99" s="16"/>
      <c r="P99" s="17"/>
      <c r="Q99" s="17"/>
      <c r="R99" s="17"/>
      <c r="S99" s="17"/>
    </row>
    <row r="100" spans="2:19" ht="15.75" thickBot="1" x14ac:dyDescent="0.3">
      <c r="B100" s="14" t="s">
        <v>43</v>
      </c>
      <c r="C100" s="18">
        <v>4</v>
      </c>
      <c r="D100" s="20">
        <f t="shared" si="4"/>
        <v>6.25E-2</v>
      </c>
      <c r="E100" s="20"/>
      <c r="F100" s="18">
        <v>0</v>
      </c>
      <c r="G100" s="18"/>
      <c r="I100" s="95" t="s">
        <v>96</v>
      </c>
      <c r="J100" s="17"/>
      <c r="K100" s="17"/>
      <c r="L100" s="17"/>
      <c r="M100" s="94" t="s">
        <v>95</v>
      </c>
      <c r="N100" s="93"/>
      <c r="O100" s="214" t="s">
        <v>37</v>
      </c>
      <c r="P100" s="214"/>
      <c r="Q100" s="214" t="s">
        <v>3</v>
      </c>
      <c r="R100" s="214"/>
      <c r="S100" s="17"/>
    </row>
    <row r="101" spans="2:19" x14ac:dyDescent="0.25">
      <c r="B101" s="19" t="s">
        <v>1</v>
      </c>
      <c r="C101" s="19">
        <f>SUM(C94:C100)</f>
        <v>64</v>
      </c>
      <c r="D101" s="9">
        <f>SUM(D94:D100)</f>
        <v>1</v>
      </c>
      <c r="E101" s="9">
        <f>SUM(E94:E100)</f>
        <v>0</v>
      </c>
      <c r="F101" s="92">
        <f>SUM(F94:F100)</f>
        <v>77</v>
      </c>
      <c r="G101" s="9"/>
      <c r="I101" s="91">
        <f>D100</f>
        <v>6.25E-2</v>
      </c>
      <c r="J101" s="17"/>
      <c r="K101" s="17"/>
      <c r="L101" s="17"/>
      <c r="M101" s="90" t="s">
        <v>60</v>
      </c>
      <c r="N101" s="89"/>
      <c r="O101" s="215">
        <v>25</v>
      </c>
      <c r="P101" s="215"/>
      <c r="Q101" s="216">
        <f>O101/$O$105</f>
        <v>0.390625</v>
      </c>
      <c r="R101" s="216"/>
      <c r="S101" s="17"/>
    </row>
    <row r="102" spans="2:19" x14ac:dyDescent="0.25">
      <c r="B102" s="17"/>
      <c r="C102" s="17"/>
      <c r="D102" s="17"/>
      <c r="E102" s="17"/>
      <c r="F102" s="18"/>
      <c r="G102" s="18"/>
      <c r="H102" s="18"/>
      <c r="I102" s="17"/>
      <c r="J102" s="17"/>
      <c r="K102" s="17"/>
      <c r="L102" s="17"/>
      <c r="M102" s="90" t="s">
        <v>94</v>
      </c>
      <c r="N102" s="89"/>
      <c r="O102" s="215">
        <v>37</v>
      </c>
      <c r="P102" s="215"/>
      <c r="Q102" s="216">
        <f>O102/$O$105</f>
        <v>0.578125</v>
      </c>
      <c r="R102" s="216"/>
      <c r="S102" s="17"/>
    </row>
    <row r="103" spans="2:19" x14ac:dyDescent="0.25">
      <c r="B103" s="17"/>
      <c r="C103" s="17"/>
      <c r="D103" s="17"/>
      <c r="E103" s="17"/>
      <c r="F103" s="18"/>
      <c r="G103" s="18"/>
      <c r="H103" s="18"/>
      <c r="I103" s="17"/>
      <c r="J103" s="17"/>
      <c r="K103" s="17"/>
      <c r="L103" s="17"/>
      <c r="M103" s="90" t="s">
        <v>93</v>
      </c>
      <c r="N103" s="89"/>
      <c r="O103" s="215">
        <v>2</v>
      </c>
      <c r="P103" s="215"/>
      <c r="Q103" s="216">
        <f>O103/$O$105</f>
        <v>3.125E-2</v>
      </c>
      <c r="R103" s="216"/>
      <c r="S103" s="17"/>
    </row>
    <row r="104" spans="2:19" ht="15.75" thickBot="1" x14ac:dyDescent="0.3">
      <c r="C104" s="16"/>
      <c r="D104" s="16"/>
      <c r="E104" s="16"/>
      <c r="F104" s="16"/>
      <c r="G104" s="16"/>
      <c r="H104" s="16"/>
      <c r="I104" s="17"/>
      <c r="J104" s="17"/>
      <c r="K104" s="17"/>
      <c r="L104" s="17"/>
      <c r="M104" s="90" t="s">
        <v>21</v>
      </c>
      <c r="N104" s="89"/>
      <c r="O104" s="215">
        <v>0</v>
      </c>
      <c r="P104" s="215"/>
      <c r="Q104" s="216">
        <f>O104/$O$105</f>
        <v>0</v>
      </c>
      <c r="R104" s="216"/>
      <c r="S104" s="17"/>
    </row>
    <row r="105" spans="2:19" ht="24" customHeight="1" x14ac:dyDescent="0.25">
      <c r="B105" s="206" t="s">
        <v>92</v>
      </c>
      <c r="C105" s="206"/>
      <c r="D105" s="206"/>
      <c r="E105" s="206"/>
      <c r="F105" s="206"/>
      <c r="G105" s="206"/>
      <c r="H105" s="206"/>
      <c r="I105" s="17"/>
      <c r="J105" s="17"/>
      <c r="K105" s="17"/>
      <c r="L105" s="17"/>
      <c r="M105" s="39" t="s">
        <v>1</v>
      </c>
      <c r="N105" s="88"/>
      <c r="O105" s="217">
        <f>SUM(O101:P104)</f>
        <v>64</v>
      </c>
      <c r="P105" s="217"/>
      <c r="Q105" s="218">
        <f>SUM(Q101:R104)</f>
        <v>1</v>
      </c>
      <c r="R105" s="218"/>
      <c r="S105" s="17"/>
    </row>
    <row r="106" spans="2:19" x14ac:dyDescent="0.25">
      <c r="B106" s="207" t="s">
        <v>91</v>
      </c>
      <c r="C106" s="207"/>
      <c r="D106" s="207"/>
      <c r="E106" s="5"/>
      <c r="F106" s="15" t="s">
        <v>37</v>
      </c>
      <c r="G106" s="198" t="s">
        <v>3</v>
      </c>
      <c r="H106" s="198"/>
      <c r="I106" s="205"/>
      <c r="J106" s="205"/>
      <c r="K106" s="205"/>
      <c r="L106" s="17"/>
      <c r="M106" s="28"/>
      <c r="N106" s="17"/>
      <c r="O106" s="17"/>
      <c r="P106" s="17"/>
      <c r="Q106" s="17"/>
      <c r="R106" s="17"/>
      <c r="S106" s="17"/>
    </row>
    <row r="107" spans="2:19" x14ac:dyDescent="0.25">
      <c r="B107" s="71" t="s">
        <v>90</v>
      </c>
      <c r="C107" s="85"/>
      <c r="D107" s="85"/>
      <c r="E107" s="85"/>
      <c r="F107" s="70">
        <v>6</v>
      </c>
      <c r="G107" s="84"/>
      <c r="H107" s="83">
        <f t="shared" ref="H107:H129" si="5">F107/$F$130</f>
        <v>9.375E-2</v>
      </c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2:19" ht="18.75" x14ac:dyDescent="0.3">
      <c r="B108" s="71" t="s">
        <v>25</v>
      </c>
      <c r="C108" s="85"/>
      <c r="D108" s="85"/>
      <c r="E108" s="85"/>
      <c r="F108" s="70">
        <v>13</v>
      </c>
      <c r="G108" s="84"/>
      <c r="H108" s="83">
        <f t="shared" si="5"/>
        <v>0.203125</v>
      </c>
      <c r="I108" s="17"/>
      <c r="J108" s="17"/>
      <c r="K108" s="87" t="str">
        <f>CONCATENATE(L124,"     (",ROUND(M124*100,0),"%)")</f>
        <v>28     (44%)</v>
      </c>
      <c r="L108" s="17"/>
      <c r="M108" s="17"/>
      <c r="N108" s="17"/>
      <c r="O108" s="17"/>
      <c r="P108" s="17"/>
      <c r="Q108" s="17"/>
      <c r="R108" s="17"/>
      <c r="S108" s="17"/>
    </row>
    <row r="109" spans="2:19" ht="18.75" x14ac:dyDescent="0.3">
      <c r="B109" s="71" t="s">
        <v>89</v>
      </c>
      <c r="C109" s="85"/>
      <c r="D109" s="85"/>
      <c r="E109" s="85"/>
      <c r="F109" s="70">
        <v>7</v>
      </c>
      <c r="G109" s="84"/>
      <c r="H109" s="83">
        <f t="shared" si="5"/>
        <v>0.109375</v>
      </c>
      <c r="I109" s="17"/>
      <c r="J109" s="17"/>
      <c r="K109" s="86"/>
      <c r="L109" s="17"/>
      <c r="M109" s="17"/>
      <c r="N109" s="17"/>
      <c r="O109" s="17"/>
      <c r="P109" s="17"/>
      <c r="Q109" s="17"/>
      <c r="R109" s="17"/>
      <c r="S109" s="17"/>
    </row>
    <row r="110" spans="2:19" x14ac:dyDescent="0.25">
      <c r="B110" s="71" t="s">
        <v>88</v>
      </c>
      <c r="C110" s="85"/>
      <c r="D110" s="85"/>
      <c r="E110" s="85"/>
      <c r="F110" s="70">
        <v>2</v>
      </c>
      <c r="G110" s="84"/>
      <c r="H110" s="83">
        <f t="shared" si="5"/>
        <v>3.125E-2</v>
      </c>
      <c r="I110" s="17"/>
      <c r="J110" s="17"/>
      <c r="K110" s="56"/>
      <c r="L110" s="17"/>
      <c r="M110" s="17"/>
      <c r="N110" s="17"/>
      <c r="O110" s="17"/>
      <c r="P110" s="17"/>
      <c r="Q110" s="17"/>
      <c r="R110" s="17"/>
      <c r="S110" s="17"/>
    </row>
    <row r="111" spans="2:19" ht="15.75" x14ac:dyDescent="0.25">
      <c r="B111" s="68" t="s">
        <v>87</v>
      </c>
      <c r="C111" s="78"/>
      <c r="D111" s="78"/>
      <c r="E111" s="78"/>
      <c r="F111" s="67">
        <v>1</v>
      </c>
      <c r="G111" s="77"/>
      <c r="H111" s="76">
        <f t="shared" si="5"/>
        <v>1.5625E-2</v>
      </c>
      <c r="I111" s="17"/>
      <c r="J111" s="17"/>
      <c r="K111" s="82"/>
      <c r="L111" s="17"/>
      <c r="M111" s="17"/>
      <c r="N111" s="17"/>
      <c r="O111" s="17"/>
      <c r="P111" s="17"/>
      <c r="Q111" s="17"/>
      <c r="R111" s="17"/>
      <c r="S111" s="17"/>
    </row>
    <row r="112" spans="2:19" x14ac:dyDescent="0.25">
      <c r="B112" s="68" t="s">
        <v>26</v>
      </c>
      <c r="C112" s="78"/>
      <c r="D112" s="78"/>
      <c r="E112" s="78"/>
      <c r="F112" s="67">
        <v>7</v>
      </c>
      <c r="G112" s="77"/>
      <c r="H112" s="76">
        <f t="shared" si="5"/>
        <v>0.109375</v>
      </c>
      <c r="I112" s="17"/>
      <c r="J112" s="17"/>
      <c r="K112" s="75"/>
      <c r="L112" s="17"/>
      <c r="M112" s="17"/>
      <c r="N112" s="17"/>
      <c r="O112" s="17"/>
      <c r="P112" s="17"/>
      <c r="Q112" s="17"/>
      <c r="R112" s="17"/>
      <c r="S112" s="17"/>
    </row>
    <row r="113" spans="2:19" x14ac:dyDescent="0.25">
      <c r="B113" s="81" t="s">
        <v>86</v>
      </c>
      <c r="C113" s="79"/>
      <c r="D113" s="80"/>
      <c r="E113" s="79"/>
      <c r="F113" s="67">
        <v>4</v>
      </c>
      <c r="G113" s="77"/>
      <c r="H113" s="76">
        <f t="shared" si="5"/>
        <v>6.25E-2</v>
      </c>
      <c r="I113" s="17"/>
      <c r="J113" s="17"/>
      <c r="L113" s="17"/>
      <c r="M113" s="17"/>
      <c r="N113" s="17"/>
      <c r="O113" s="17"/>
      <c r="P113" s="17"/>
      <c r="Q113" s="17"/>
      <c r="R113" s="17"/>
      <c r="S113" s="17"/>
    </row>
    <row r="114" spans="2:19" x14ac:dyDescent="0.25">
      <c r="B114" s="68" t="s">
        <v>85</v>
      </c>
      <c r="C114" s="78"/>
      <c r="D114" s="78"/>
      <c r="E114" s="78"/>
      <c r="F114" s="67">
        <v>0</v>
      </c>
      <c r="G114" s="77"/>
      <c r="H114" s="76">
        <f t="shared" si="5"/>
        <v>0</v>
      </c>
      <c r="I114" s="17"/>
      <c r="J114" s="17"/>
      <c r="K114" s="75"/>
      <c r="L114" s="17"/>
      <c r="M114" s="17"/>
      <c r="N114" s="17"/>
      <c r="O114" s="17"/>
      <c r="P114" s="17"/>
      <c r="Q114" s="17"/>
      <c r="R114" s="17"/>
      <c r="S114" s="17"/>
    </row>
    <row r="115" spans="2:19" x14ac:dyDescent="0.25">
      <c r="B115" s="65" t="s">
        <v>84</v>
      </c>
      <c r="C115" s="74"/>
      <c r="D115" s="74"/>
      <c r="E115" s="74"/>
      <c r="F115" s="64">
        <v>0</v>
      </c>
      <c r="G115" s="73"/>
      <c r="H115" s="72">
        <f t="shared" si="5"/>
        <v>0</v>
      </c>
      <c r="I115" s="17"/>
      <c r="J115" s="17"/>
      <c r="K115" s="75"/>
      <c r="L115" s="17"/>
      <c r="M115" s="17"/>
      <c r="N115" s="17"/>
      <c r="O115" s="17"/>
      <c r="P115" s="17"/>
      <c r="Q115" s="17"/>
      <c r="R115" s="17"/>
      <c r="S115" s="17"/>
    </row>
    <row r="116" spans="2:19" x14ac:dyDescent="0.25">
      <c r="B116" s="65" t="s">
        <v>83</v>
      </c>
      <c r="C116" s="74"/>
      <c r="D116" s="74"/>
      <c r="E116" s="74"/>
      <c r="F116" s="64">
        <v>0</v>
      </c>
      <c r="G116" s="73"/>
      <c r="H116" s="72">
        <f t="shared" si="5"/>
        <v>0</v>
      </c>
      <c r="I116" s="17"/>
      <c r="J116" s="17"/>
      <c r="K116" s="75"/>
      <c r="L116" s="17"/>
      <c r="M116" s="17"/>
      <c r="N116" s="17"/>
      <c r="O116" s="17"/>
      <c r="P116" s="17"/>
      <c r="Q116" s="17"/>
      <c r="R116" s="17"/>
      <c r="S116" s="17"/>
    </row>
    <row r="117" spans="2:19" x14ac:dyDescent="0.25">
      <c r="B117" s="65" t="s">
        <v>82</v>
      </c>
      <c r="C117" s="74"/>
      <c r="D117" s="74"/>
      <c r="E117" s="74"/>
      <c r="F117" s="64">
        <v>1</v>
      </c>
      <c r="G117" s="73"/>
      <c r="H117" s="72">
        <f t="shared" si="5"/>
        <v>1.5625E-2</v>
      </c>
      <c r="I117" s="17"/>
      <c r="J117" s="17"/>
      <c r="K117" s="75"/>
      <c r="L117" s="17"/>
      <c r="M117" s="17"/>
      <c r="N117" s="17"/>
      <c r="O117" s="17"/>
      <c r="P117" s="17"/>
      <c r="Q117" s="17"/>
      <c r="R117" s="17"/>
      <c r="S117" s="17"/>
    </row>
    <row r="118" spans="2:19" x14ac:dyDescent="0.25">
      <c r="B118" s="65" t="s">
        <v>81</v>
      </c>
      <c r="C118" s="74"/>
      <c r="D118" s="74"/>
      <c r="E118" s="74"/>
      <c r="F118" s="64">
        <v>0</v>
      </c>
      <c r="G118" s="73"/>
      <c r="H118" s="72">
        <f t="shared" si="5"/>
        <v>0</v>
      </c>
      <c r="I118" s="17"/>
      <c r="J118" s="17"/>
      <c r="K118" s="75"/>
      <c r="L118" s="17"/>
      <c r="M118" s="17"/>
      <c r="N118" s="17"/>
      <c r="O118" s="17"/>
      <c r="P118" s="17"/>
      <c r="Q118" s="17"/>
      <c r="R118" s="17"/>
      <c r="S118" s="17"/>
    </row>
    <row r="119" spans="2:19" x14ac:dyDescent="0.25">
      <c r="B119" s="65" t="s">
        <v>80</v>
      </c>
      <c r="C119" s="74"/>
      <c r="D119" s="74"/>
      <c r="E119" s="74"/>
      <c r="F119" s="64">
        <v>0</v>
      </c>
      <c r="G119" s="73"/>
      <c r="H119" s="72">
        <f t="shared" si="5"/>
        <v>0</v>
      </c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2:19" x14ac:dyDescent="0.25">
      <c r="B120" s="65" t="s">
        <v>79</v>
      </c>
      <c r="C120" s="74"/>
      <c r="D120" s="74"/>
      <c r="E120" s="74"/>
      <c r="F120" s="64">
        <v>0</v>
      </c>
      <c r="G120" s="73"/>
      <c r="H120" s="72">
        <f t="shared" si="5"/>
        <v>0</v>
      </c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2:19" x14ac:dyDescent="0.25">
      <c r="B121" s="65" t="s">
        <v>78</v>
      </c>
      <c r="C121" s="74"/>
      <c r="D121" s="74"/>
      <c r="E121" s="74"/>
      <c r="F121" s="64">
        <v>0</v>
      </c>
      <c r="G121" s="73"/>
      <c r="H121" s="72">
        <f t="shared" si="5"/>
        <v>0</v>
      </c>
      <c r="I121" s="17"/>
      <c r="J121" s="17"/>
      <c r="K121" s="206" t="s">
        <v>77</v>
      </c>
      <c r="L121" s="206"/>
      <c r="M121" s="206"/>
      <c r="N121" s="25"/>
      <c r="O121" s="16"/>
      <c r="P121" s="16"/>
      <c r="Q121" s="17"/>
      <c r="R121" s="17"/>
      <c r="S121" s="17"/>
    </row>
    <row r="122" spans="2:19" x14ac:dyDescent="0.25">
      <c r="B122" s="65" t="s">
        <v>76</v>
      </c>
      <c r="C122" s="74"/>
      <c r="D122" s="74"/>
      <c r="E122" s="74"/>
      <c r="F122" s="64">
        <v>0</v>
      </c>
      <c r="G122" s="73"/>
      <c r="H122" s="72">
        <f t="shared" si="5"/>
        <v>0</v>
      </c>
      <c r="I122" s="17"/>
      <c r="J122" s="17"/>
      <c r="K122" s="206"/>
      <c r="L122" s="206"/>
      <c r="M122" s="206"/>
      <c r="N122" s="25"/>
      <c r="O122" s="16"/>
      <c r="P122" s="16"/>
      <c r="Q122" s="17"/>
      <c r="R122" s="17"/>
      <c r="S122" s="17"/>
    </row>
    <row r="123" spans="2:19" x14ac:dyDescent="0.25">
      <c r="B123" s="65" t="s">
        <v>75</v>
      </c>
      <c r="C123" s="74"/>
      <c r="D123" s="74"/>
      <c r="E123" s="74"/>
      <c r="F123" s="64">
        <v>0</v>
      </c>
      <c r="G123" s="73"/>
      <c r="H123" s="72">
        <f t="shared" si="5"/>
        <v>0</v>
      </c>
      <c r="I123" s="17"/>
      <c r="J123" s="17"/>
      <c r="K123" s="5" t="s">
        <v>74</v>
      </c>
      <c r="L123" s="15" t="s">
        <v>37</v>
      </c>
      <c r="M123" s="15" t="s">
        <v>3</v>
      </c>
      <c r="N123" s="36"/>
      <c r="O123" s="18"/>
      <c r="P123" s="20"/>
      <c r="Q123" s="17"/>
      <c r="R123" s="17"/>
      <c r="S123" s="17"/>
    </row>
    <row r="124" spans="2:19" x14ac:dyDescent="0.25">
      <c r="B124" s="65" t="s">
        <v>73</v>
      </c>
      <c r="C124" s="74"/>
      <c r="D124" s="74"/>
      <c r="E124" s="74"/>
      <c r="F124" s="64">
        <v>4</v>
      </c>
      <c r="G124" s="73"/>
      <c r="H124" s="72">
        <f t="shared" si="5"/>
        <v>6.25E-2</v>
      </c>
      <c r="I124" s="17"/>
      <c r="J124" s="17"/>
      <c r="K124" s="71" t="s">
        <v>72</v>
      </c>
      <c r="L124" s="70">
        <f>+F107+F108+F109+F110</f>
        <v>28</v>
      </c>
      <c r="M124" s="69">
        <f t="shared" ref="M124:M129" si="6">L124/$L$130</f>
        <v>0.4375</v>
      </c>
      <c r="N124" s="36"/>
      <c r="O124" s="18"/>
      <c r="P124" s="20"/>
      <c r="Q124" s="17"/>
      <c r="R124" s="17"/>
      <c r="S124" s="17"/>
    </row>
    <row r="125" spans="2:19" x14ac:dyDescent="0.25">
      <c r="B125" s="59" t="s">
        <v>71</v>
      </c>
      <c r="C125" s="62"/>
      <c r="D125" s="62"/>
      <c r="E125" s="62"/>
      <c r="F125" s="58">
        <v>0</v>
      </c>
      <c r="G125" s="61"/>
      <c r="H125" s="60">
        <f t="shared" si="5"/>
        <v>0</v>
      </c>
      <c r="I125" s="17"/>
      <c r="J125" s="17"/>
      <c r="K125" s="68" t="s">
        <v>70</v>
      </c>
      <c r="L125" s="67">
        <f>+F111+F112+F113+F114</f>
        <v>12</v>
      </c>
      <c r="M125" s="66">
        <f t="shared" si="6"/>
        <v>0.1875</v>
      </c>
      <c r="N125" s="36"/>
      <c r="O125" s="18"/>
      <c r="P125" s="20"/>
      <c r="Q125" s="17"/>
      <c r="R125" s="17"/>
      <c r="S125" s="17"/>
    </row>
    <row r="126" spans="2:19" x14ac:dyDescent="0.25">
      <c r="B126" s="59" t="s">
        <v>69</v>
      </c>
      <c r="C126" s="62"/>
      <c r="D126" s="62"/>
      <c r="E126" s="62"/>
      <c r="F126" s="58">
        <v>10</v>
      </c>
      <c r="G126" s="61"/>
      <c r="H126" s="60">
        <f t="shared" si="5"/>
        <v>0.15625</v>
      </c>
      <c r="I126" s="17"/>
      <c r="J126" s="17"/>
      <c r="K126" s="65" t="s">
        <v>55</v>
      </c>
      <c r="L126" s="64">
        <f>SUM(F115:F124)</f>
        <v>5</v>
      </c>
      <c r="M126" s="63">
        <f t="shared" si="6"/>
        <v>7.8125E-2</v>
      </c>
      <c r="N126" s="56"/>
      <c r="O126" s="17"/>
      <c r="P126" s="17"/>
      <c r="Q126" s="17"/>
      <c r="R126" s="17"/>
      <c r="S126" s="17"/>
    </row>
    <row r="127" spans="2:19" x14ac:dyDescent="0.25">
      <c r="B127" s="59" t="s">
        <v>68</v>
      </c>
      <c r="C127" s="62"/>
      <c r="D127" s="62"/>
      <c r="E127" s="62"/>
      <c r="F127" s="58">
        <v>0</v>
      </c>
      <c r="G127" s="61"/>
      <c r="H127" s="60">
        <f t="shared" si="5"/>
        <v>0</v>
      </c>
      <c r="I127" s="17"/>
      <c r="J127" s="17"/>
      <c r="K127" s="59" t="s">
        <v>67</v>
      </c>
      <c r="L127" s="58">
        <f>SUM(F125:F127)</f>
        <v>10</v>
      </c>
      <c r="M127" s="57">
        <f t="shared" si="6"/>
        <v>0.15625</v>
      </c>
      <c r="N127" s="56"/>
      <c r="O127" s="17"/>
      <c r="P127" s="17"/>
      <c r="Q127" s="17"/>
      <c r="R127" s="17"/>
      <c r="S127" s="17"/>
    </row>
    <row r="128" spans="2:19" x14ac:dyDescent="0.25">
      <c r="B128" s="55" t="s">
        <v>0</v>
      </c>
      <c r="C128" s="54"/>
      <c r="D128" s="54"/>
      <c r="E128" s="54"/>
      <c r="F128" s="53">
        <v>5</v>
      </c>
      <c r="G128" s="53"/>
      <c r="H128" s="52">
        <f t="shared" si="5"/>
        <v>7.8125E-2</v>
      </c>
      <c r="I128" s="17"/>
      <c r="J128" s="17"/>
      <c r="K128" s="49" t="s">
        <v>66</v>
      </c>
      <c r="L128" s="46">
        <f>F129</f>
        <v>4</v>
      </c>
      <c r="M128" s="51">
        <f t="shared" si="6"/>
        <v>6.25E-2</v>
      </c>
      <c r="N128" s="50"/>
      <c r="O128" s="17"/>
      <c r="P128" s="17"/>
      <c r="Q128" s="17"/>
      <c r="R128" s="17"/>
      <c r="S128" s="17"/>
    </row>
    <row r="129" spans="2:19" ht="15.75" thickBot="1" x14ac:dyDescent="0.3">
      <c r="B129" s="49" t="s">
        <v>66</v>
      </c>
      <c r="C129" s="48"/>
      <c r="D129" s="48"/>
      <c r="E129" s="48"/>
      <c r="F129" s="47">
        <v>4</v>
      </c>
      <c r="G129" s="46"/>
      <c r="H129" s="45">
        <f t="shared" si="5"/>
        <v>6.25E-2</v>
      </c>
      <c r="I129" s="17"/>
      <c r="J129" s="17"/>
      <c r="K129" s="31" t="s">
        <v>0</v>
      </c>
      <c r="L129" s="18">
        <f>F128</f>
        <v>5</v>
      </c>
      <c r="M129" s="33">
        <f t="shared" si="6"/>
        <v>7.8125E-2</v>
      </c>
      <c r="N129" s="17"/>
      <c r="O129" s="17"/>
      <c r="P129" s="17"/>
      <c r="Q129" s="17"/>
      <c r="R129" s="17"/>
      <c r="S129" s="17"/>
    </row>
    <row r="130" spans="2:19" x14ac:dyDescent="0.25">
      <c r="B130" s="200" t="s">
        <v>1</v>
      </c>
      <c r="C130" s="200"/>
      <c r="D130" s="200"/>
      <c r="E130" s="19"/>
      <c r="F130" s="19">
        <f>SUM(F107:F129)</f>
        <v>64</v>
      </c>
      <c r="G130" s="44"/>
      <c r="H130" s="9">
        <f>SUM(H107:H129)</f>
        <v>1</v>
      </c>
      <c r="I130" s="17"/>
      <c r="J130" s="17"/>
      <c r="K130" s="39" t="s">
        <v>1</v>
      </c>
      <c r="L130" s="19">
        <f>SUM(L124:L129)</f>
        <v>64</v>
      </c>
      <c r="M130" s="29">
        <f>SUM(M124:M129)</f>
        <v>1</v>
      </c>
      <c r="N130" s="17"/>
      <c r="O130" s="17"/>
      <c r="P130" s="17"/>
      <c r="Q130" s="17"/>
      <c r="R130" s="17"/>
      <c r="S130" s="17"/>
    </row>
    <row r="131" spans="2:19" ht="16.5" customHeight="1" x14ac:dyDescent="0.25"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</row>
    <row r="132" spans="2:19" x14ac:dyDescent="0.25">
      <c r="B132" s="212" t="s">
        <v>65</v>
      </c>
      <c r="C132" s="212"/>
      <c r="D132" s="212"/>
      <c r="E132" s="212"/>
      <c r="F132" s="212"/>
      <c r="G132" s="212"/>
      <c r="H132" s="212"/>
      <c r="I132" s="43"/>
      <c r="J132" s="43"/>
      <c r="K132" s="213" t="s">
        <v>64</v>
      </c>
      <c r="L132" s="213"/>
      <c r="M132" s="213"/>
      <c r="N132" s="213"/>
      <c r="O132" s="213"/>
      <c r="P132" s="42"/>
      <c r="Q132" s="42"/>
      <c r="R132" s="17"/>
      <c r="S132" s="17"/>
    </row>
    <row r="133" spans="2:19" x14ac:dyDescent="0.25">
      <c r="B133" s="212"/>
      <c r="C133" s="212"/>
      <c r="D133" s="212"/>
      <c r="E133" s="212"/>
      <c r="F133" s="212"/>
      <c r="G133" s="212"/>
      <c r="H133" s="212"/>
      <c r="I133" s="43"/>
      <c r="J133" s="43"/>
      <c r="K133" s="213"/>
      <c r="L133" s="213"/>
      <c r="M133" s="213"/>
      <c r="N133" s="213"/>
      <c r="O133" s="213"/>
      <c r="P133" s="42"/>
      <c r="Q133" s="42"/>
      <c r="R133" s="17"/>
      <c r="S133" s="17"/>
    </row>
    <row r="134" spans="2:19" ht="15.75" thickBot="1" x14ac:dyDescent="0.3">
      <c r="B134" s="207" t="s">
        <v>63</v>
      </c>
      <c r="C134" s="208" t="s">
        <v>62</v>
      </c>
      <c r="D134" s="208"/>
      <c r="E134" s="5"/>
      <c r="F134" s="208">
        <v>2018</v>
      </c>
      <c r="G134" s="208"/>
      <c r="H134" s="208"/>
      <c r="I134" s="17"/>
      <c r="J134" s="17"/>
      <c r="K134" s="207" t="s">
        <v>61</v>
      </c>
      <c r="L134" s="207"/>
      <c r="M134" s="15" t="s">
        <v>37</v>
      </c>
      <c r="N134" s="15"/>
      <c r="O134" s="15" t="s">
        <v>3</v>
      </c>
      <c r="P134" s="40"/>
      <c r="Q134" s="40"/>
      <c r="R134" s="17"/>
      <c r="S134" s="17"/>
    </row>
    <row r="135" spans="2:19" x14ac:dyDescent="0.25">
      <c r="B135" s="207"/>
      <c r="C135" s="5" t="s">
        <v>37</v>
      </c>
      <c r="D135" s="5" t="s">
        <v>3</v>
      </c>
      <c r="E135" s="5"/>
      <c r="F135" s="5" t="s">
        <v>37</v>
      </c>
      <c r="G135" s="207" t="s">
        <v>3</v>
      </c>
      <c r="H135" s="207"/>
      <c r="I135" s="17"/>
      <c r="J135" s="17"/>
      <c r="K135" s="31" t="s">
        <v>60</v>
      </c>
      <c r="L135" s="41"/>
      <c r="M135" s="34">
        <v>46</v>
      </c>
      <c r="N135" s="18"/>
      <c r="O135" s="20">
        <f t="shared" ref="O135:O140" si="7">M135/$M$141</f>
        <v>0.71875</v>
      </c>
      <c r="P135" s="40"/>
      <c r="Q135" s="31"/>
      <c r="R135" s="17"/>
      <c r="S135" s="17"/>
    </row>
    <row r="136" spans="2:19" x14ac:dyDescent="0.25">
      <c r="B136" s="31" t="s">
        <v>59</v>
      </c>
      <c r="C136" s="38">
        <f>L124+L125</f>
        <v>40</v>
      </c>
      <c r="D136" s="36">
        <f>C136/$L$130</f>
        <v>0.625</v>
      </c>
      <c r="E136" s="36"/>
      <c r="F136" s="38">
        <v>107</v>
      </c>
      <c r="G136" s="209">
        <f>F136/$F$139</f>
        <v>0.71812080536912748</v>
      </c>
      <c r="H136" s="209"/>
      <c r="I136" s="17"/>
      <c r="J136" s="17"/>
      <c r="K136" s="31" t="s">
        <v>58</v>
      </c>
      <c r="L136" s="38"/>
      <c r="M136" s="37">
        <v>6</v>
      </c>
      <c r="N136" s="36"/>
      <c r="O136" s="20">
        <f t="shared" si="7"/>
        <v>9.375E-2</v>
      </c>
      <c r="P136" s="32"/>
      <c r="Q136" s="31"/>
      <c r="R136" s="17"/>
      <c r="S136" s="17"/>
    </row>
    <row r="137" spans="2:19" x14ac:dyDescent="0.25">
      <c r="B137" s="31" t="s">
        <v>57</v>
      </c>
      <c r="C137" s="38">
        <f>L127+L128+L129</f>
        <v>19</v>
      </c>
      <c r="D137" s="36">
        <f>C137/$L$130</f>
        <v>0.296875</v>
      </c>
      <c r="E137" s="36"/>
      <c r="F137" s="38">
        <v>35</v>
      </c>
      <c r="G137" s="209">
        <f>F137/$F$139</f>
        <v>0.2348993288590604</v>
      </c>
      <c r="H137" s="209"/>
      <c r="I137" s="17"/>
      <c r="J137" s="17"/>
      <c r="K137" s="31" t="s">
        <v>56</v>
      </c>
      <c r="L137" s="38"/>
      <c r="M137" s="37">
        <v>2</v>
      </c>
      <c r="N137" s="36"/>
      <c r="O137" s="20">
        <f t="shared" si="7"/>
        <v>3.125E-2</v>
      </c>
      <c r="P137" s="32"/>
      <c r="Q137" s="31"/>
      <c r="R137" s="17"/>
      <c r="S137" s="17"/>
    </row>
    <row r="138" spans="2:19" ht="15.75" thickBot="1" x14ac:dyDescent="0.3">
      <c r="B138" s="31" t="s">
        <v>55</v>
      </c>
      <c r="C138" s="38">
        <f>L126</f>
        <v>5</v>
      </c>
      <c r="D138" s="36">
        <f>C138/$L$130</f>
        <v>7.8125E-2</v>
      </c>
      <c r="E138" s="36"/>
      <c r="F138" s="38">
        <v>7</v>
      </c>
      <c r="G138" s="209">
        <f>F138/$F$139</f>
        <v>4.6979865771812082E-2</v>
      </c>
      <c r="H138" s="209"/>
      <c r="I138" s="17"/>
      <c r="J138" s="17"/>
      <c r="K138" s="31" t="s">
        <v>54</v>
      </c>
      <c r="L138" s="38"/>
      <c r="M138" s="37">
        <v>2</v>
      </c>
      <c r="N138" s="36"/>
      <c r="O138" s="20">
        <f t="shared" si="7"/>
        <v>3.125E-2</v>
      </c>
      <c r="P138" s="32"/>
      <c r="Q138" s="31"/>
      <c r="R138" s="17"/>
      <c r="S138" s="17"/>
    </row>
    <row r="139" spans="2:19" x14ac:dyDescent="0.25">
      <c r="B139" s="39" t="s">
        <v>1</v>
      </c>
      <c r="C139" s="19">
        <f>SUM(C136:C138)</f>
        <v>64</v>
      </c>
      <c r="D139" s="29">
        <f>SUM(D136:D138)</f>
        <v>1</v>
      </c>
      <c r="E139" s="29"/>
      <c r="F139" s="19">
        <f>SUM(F136:F138)</f>
        <v>149</v>
      </c>
      <c r="G139" s="19"/>
      <c r="H139" s="9">
        <f>SUM(G136:H138)</f>
        <v>1</v>
      </c>
      <c r="I139" s="17"/>
      <c r="J139" s="17"/>
      <c r="K139" s="31" t="s">
        <v>53</v>
      </c>
      <c r="L139" s="38"/>
      <c r="M139" s="37">
        <v>0</v>
      </c>
      <c r="N139" s="36"/>
      <c r="O139" s="20">
        <f t="shared" si="7"/>
        <v>0</v>
      </c>
      <c r="P139" s="32"/>
      <c r="Q139" s="31"/>
      <c r="R139" s="17"/>
      <c r="S139" s="17"/>
    </row>
    <row r="140" spans="2:19" ht="15.75" thickBot="1" x14ac:dyDescent="0.3">
      <c r="B140" s="35" t="s">
        <v>52</v>
      </c>
      <c r="I140" s="17"/>
      <c r="J140" s="17"/>
      <c r="K140" s="31" t="s">
        <v>23</v>
      </c>
      <c r="L140" s="18"/>
      <c r="M140" s="34">
        <v>8</v>
      </c>
      <c r="N140" s="33"/>
      <c r="O140" s="20">
        <f t="shared" si="7"/>
        <v>0.125</v>
      </c>
      <c r="P140" s="32"/>
      <c r="Q140" s="31"/>
      <c r="R140" s="17"/>
      <c r="S140" s="17"/>
    </row>
    <row r="141" spans="2:19" x14ac:dyDescent="0.25">
      <c r="C141" s="17"/>
      <c r="D141" s="17"/>
      <c r="E141" s="17"/>
      <c r="F141" s="18"/>
      <c r="G141" s="18"/>
      <c r="H141" s="18"/>
      <c r="I141" s="17"/>
      <c r="J141" s="17"/>
      <c r="K141" s="210" t="s">
        <v>1</v>
      </c>
      <c r="L141" s="210"/>
      <c r="M141" s="30">
        <f>SUM(M135:M140)</f>
        <v>64</v>
      </c>
      <c r="N141" s="29"/>
      <c r="O141" s="9">
        <f>SUM(O135:O140)</f>
        <v>1</v>
      </c>
      <c r="P141" s="17"/>
      <c r="Q141" s="17"/>
      <c r="R141" s="17"/>
      <c r="S141" s="17"/>
    </row>
    <row r="142" spans="2:19" ht="9" customHeight="1" x14ac:dyDescent="0.25">
      <c r="B142" s="17"/>
      <c r="C142" s="17"/>
      <c r="D142" s="17"/>
      <c r="E142" s="17"/>
      <c r="F142" s="18"/>
      <c r="G142" s="18"/>
      <c r="H142" s="18"/>
      <c r="I142" s="17"/>
      <c r="J142" s="17"/>
      <c r="K142" s="28"/>
      <c r="L142" s="17"/>
      <c r="M142" s="17"/>
      <c r="N142" s="17"/>
      <c r="O142" s="18"/>
      <c r="P142" s="18"/>
      <c r="Q142" s="18"/>
      <c r="R142" s="17"/>
      <c r="S142" s="17"/>
    </row>
    <row r="143" spans="2:19" x14ac:dyDescent="0.25">
      <c r="B143" s="2" t="s">
        <v>51</v>
      </c>
      <c r="C143" s="26"/>
      <c r="D143" s="26"/>
      <c r="E143" s="26"/>
      <c r="F143" s="27"/>
      <c r="G143" s="27"/>
      <c r="H143" s="27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2:19" x14ac:dyDescent="0.25">
      <c r="B144" s="211" t="s">
        <v>50</v>
      </c>
      <c r="C144" s="211"/>
      <c r="D144" s="211"/>
      <c r="E144" s="25"/>
      <c r="F144" s="25"/>
      <c r="G144" s="18"/>
      <c r="H144" s="18"/>
      <c r="I144" s="17"/>
      <c r="J144" s="17"/>
      <c r="K144" s="211" t="s">
        <v>49</v>
      </c>
      <c r="L144" s="211"/>
      <c r="M144" s="211"/>
      <c r="N144" s="25"/>
      <c r="O144" s="25"/>
      <c r="P144" s="17"/>
      <c r="Q144" s="17"/>
      <c r="R144" s="17"/>
      <c r="S144" s="17"/>
    </row>
    <row r="145" spans="2:19" x14ac:dyDescent="0.25">
      <c r="B145" s="211"/>
      <c r="C145" s="211"/>
      <c r="D145" s="211"/>
      <c r="E145" s="25"/>
      <c r="F145" s="25"/>
      <c r="G145" s="18"/>
      <c r="H145" s="18"/>
      <c r="I145" s="17"/>
      <c r="J145" s="17"/>
      <c r="K145" s="211"/>
      <c r="L145" s="211"/>
      <c r="M145" s="211"/>
      <c r="N145" s="25"/>
      <c r="O145" s="25"/>
      <c r="P145" s="17"/>
      <c r="Q145" s="17"/>
      <c r="R145" s="17"/>
      <c r="S145" s="17"/>
    </row>
    <row r="146" spans="2:19" x14ac:dyDescent="0.25">
      <c r="B146" s="24" t="s">
        <v>2</v>
      </c>
      <c r="C146" s="15" t="s">
        <v>37</v>
      </c>
      <c r="D146" s="15" t="s">
        <v>3</v>
      </c>
      <c r="E146" s="17"/>
      <c r="F146" s="18"/>
      <c r="G146" s="18"/>
      <c r="H146" s="18"/>
      <c r="I146" s="17"/>
      <c r="J146" s="17"/>
      <c r="K146" s="24" t="s">
        <v>48</v>
      </c>
      <c r="L146" s="15" t="s">
        <v>37</v>
      </c>
      <c r="M146" s="15" t="s">
        <v>3</v>
      </c>
      <c r="N146" s="17"/>
      <c r="O146" s="18"/>
      <c r="P146" s="17"/>
      <c r="Q146" s="17"/>
      <c r="R146" s="17"/>
      <c r="S146" s="17"/>
    </row>
    <row r="147" spans="2:19" x14ac:dyDescent="0.25">
      <c r="B147" s="14" t="s">
        <v>47</v>
      </c>
      <c r="C147" s="12">
        <v>1</v>
      </c>
      <c r="D147" s="11">
        <f>C147/$C$152</f>
        <v>1.5625E-2</v>
      </c>
      <c r="E147" s="17"/>
      <c r="F147" s="18"/>
      <c r="G147" s="18"/>
      <c r="H147" s="18"/>
      <c r="I147" s="17"/>
      <c r="J147" s="17"/>
      <c r="K147" s="14" t="s">
        <v>19</v>
      </c>
      <c r="L147" s="12">
        <v>12</v>
      </c>
      <c r="M147" s="11">
        <f>L147/$C$101</f>
        <v>0.1875</v>
      </c>
      <c r="N147" s="17"/>
      <c r="O147" s="18"/>
      <c r="P147" s="17"/>
      <c r="Q147" s="17"/>
      <c r="R147" s="17"/>
      <c r="S147" s="17"/>
    </row>
    <row r="148" spans="2:19" x14ac:dyDescent="0.25">
      <c r="B148" s="14" t="s">
        <v>46</v>
      </c>
      <c r="C148" s="12">
        <v>19</v>
      </c>
      <c r="D148" s="11">
        <f>C148/$C$152</f>
        <v>0.296875</v>
      </c>
      <c r="E148" s="17"/>
      <c r="F148" s="18"/>
      <c r="G148" s="18"/>
      <c r="H148" s="18"/>
      <c r="I148" s="17"/>
      <c r="J148" s="17"/>
      <c r="K148" s="14" t="s">
        <v>20</v>
      </c>
      <c r="L148" s="12">
        <v>34</v>
      </c>
      <c r="M148" s="11">
        <f>L148/$C$101</f>
        <v>0.53125</v>
      </c>
      <c r="N148" s="17"/>
      <c r="O148" s="18"/>
      <c r="P148" s="17"/>
      <c r="Q148" s="17"/>
      <c r="R148" s="17"/>
      <c r="S148" s="17"/>
    </row>
    <row r="149" spans="2:19" ht="15.75" thickBot="1" x14ac:dyDescent="0.3">
      <c r="B149" s="14" t="s">
        <v>45</v>
      </c>
      <c r="C149" s="12">
        <v>36</v>
      </c>
      <c r="D149" s="11">
        <f>C149/$C$152</f>
        <v>0.5625</v>
      </c>
      <c r="E149" s="17"/>
      <c r="F149" s="18"/>
      <c r="G149" s="18"/>
      <c r="H149" s="23" t="s">
        <v>44</v>
      </c>
      <c r="I149" s="17"/>
      <c r="J149" s="17"/>
      <c r="K149" s="14" t="s">
        <v>21</v>
      </c>
      <c r="L149" s="12">
        <v>18</v>
      </c>
      <c r="M149" s="11">
        <f>L149/$C$101</f>
        <v>0.28125</v>
      </c>
      <c r="N149" s="17"/>
      <c r="O149" s="18"/>
      <c r="P149" s="17"/>
      <c r="Q149" s="17"/>
      <c r="R149" s="17"/>
      <c r="S149" s="17"/>
    </row>
    <row r="150" spans="2:19" x14ac:dyDescent="0.25">
      <c r="B150" s="14" t="s">
        <v>43</v>
      </c>
      <c r="C150" s="12">
        <v>2</v>
      </c>
      <c r="D150" s="11">
        <f>C150/$C$152</f>
        <v>3.125E-2</v>
      </c>
      <c r="E150" s="17"/>
      <c r="F150" s="18"/>
      <c r="G150" s="18"/>
      <c r="H150" s="22">
        <f>D148+D149</f>
        <v>0.859375</v>
      </c>
      <c r="I150" s="17"/>
      <c r="J150" s="17"/>
      <c r="K150" s="19" t="s">
        <v>1</v>
      </c>
      <c r="L150" s="19">
        <f>SUM(L147:L149)</f>
        <v>64</v>
      </c>
      <c r="M150" s="9">
        <f>SUM(M147:M149)</f>
        <v>1</v>
      </c>
      <c r="N150" s="17"/>
      <c r="O150" s="18"/>
      <c r="P150" s="17"/>
      <c r="Q150" s="17"/>
      <c r="R150" s="17"/>
      <c r="S150" s="17"/>
    </row>
    <row r="151" spans="2:19" ht="15.75" thickBot="1" x14ac:dyDescent="0.3">
      <c r="B151" s="14" t="s">
        <v>21</v>
      </c>
      <c r="C151" s="12">
        <v>6</v>
      </c>
      <c r="D151" s="11">
        <f>C151/$C$152</f>
        <v>9.375E-2</v>
      </c>
      <c r="E151" s="17"/>
      <c r="F151" s="18"/>
      <c r="G151" s="18"/>
      <c r="H151" s="18"/>
      <c r="I151" s="17"/>
      <c r="J151" s="17"/>
      <c r="K151" s="21"/>
      <c r="L151" s="18"/>
      <c r="M151" s="20"/>
      <c r="N151" s="17"/>
      <c r="O151" s="18"/>
      <c r="P151" s="17"/>
      <c r="Q151" s="17"/>
      <c r="R151" s="17"/>
      <c r="S151" s="17"/>
    </row>
    <row r="152" spans="2:19" x14ac:dyDescent="0.25">
      <c r="B152" s="19" t="s">
        <v>1</v>
      </c>
      <c r="C152" s="19">
        <f>SUM(C147:C151)</f>
        <v>64</v>
      </c>
      <c r="D152" s="9">
        <f>SUM(D147:D151)</f>
        <v>1</v>
      </c>
      <c r="E152" s="17"/>
      <c r="F152" s="18"/>
      <c r="G152" s="18"/>
      <c r="H152" s="18"/>
      <c r="I152" s="17"/>
      <c r="J152" s="17"/>
      <c r="N152" s="17"/>
      <c r="O152" s="18"/>
      <c r="P152" s="17"/>
      <c r="Q152" s="17"/>
      <c r="R152" s="17"/>
      <c r="S152" s="17"/>
    </row>
    <row r="153" spans="2:19" x14ac:dyDescent="0.25">
      <c r="C153" s="16"/>
      <c r="D153" s="16"/>
      <c r="K153" s="206" t="s">
        <v>42</v>
      </c>
      <c r="L153" s="206"/>
      <c r="M153" s="206"/>
      <c r="N153" s="206"/>
      <c r="O153" s="206"/>
    </row>
    <row r="154" spans="2:19" x14ac:dyDescent="0.25">
      <c r="K154" s="198" t="s">
        <v>41</v>
      </c>
      <c r="L154" s="198"/>
      <c r="M154" s="15" t="s">
        <v>37</v>
      </c>
      <c r="N154" s="15"/>
      <c r="O154" s="15" t="s">
        <v>3</v>
      </c>
    </row>
    <row r="155" spans="2:19" x14ac:dyDescent="0.25">
      <c r="B155" s="206" t="s">
        <v>40</v>
      </c>
      <c r="C155" s="206"/>
      <c r="D155" s="206"/>
      <c r="E155" s="206"/>
      <c r="F155" s="206"/>
      <c r="K155" s="202" t="s">
        <v>39</v>
      </c>
      <c r="L155" s="202"/>
      <c r="M155" s="12">
        <v>34</v>
      </c>
      <c r="N155" s="11"/>
      <c r="O155" s="11">
        <f t="shared" ref="O155:O160" si="8">M155/$M$161</f>
        <v>0.53125</v>
      </c>
    </row>
    <row r="156" spans="2:19" x14ac:dyDescent="0.25">
      <c r="B156" s="198" t="s">
        <v>38</v>
      </c>
      <c r="C156" s="198"/>
      <c r="D156" s="15" t="s">
        <v>37</v>
      </c>
      <c r="E156" s="198" t="s">
        <v>3</v>
      </c>
      <c r="F156" s="198"/>
      <c r="K156" s="202" t="s">
        <v>36</v>
      </c>
      <c r="L156" s="202"/>
      <c r="M156" s="12">
        <v>4</v>
      </c>
      <c r="N156" s="11"/>
      <c r="O156" s="11">
        <f t="shared" si="8"/>
        <v>6.25E-2</v>
      </c>
    </row>
    <row r="157" spans="2:19" x14ac:dyDescent="0.25">
      <c r="B157" s="202" t="s">
        <v>35</v>
      </c>
      <c r="C157" s="202"/>
      <c r="D157" s="13">
        <v>39</v>
      </c>
      <c r="E157" s="204">
        <f>D157/$D$160</f>
        <v>0.609375</v>
      </c>
      <c r="F157" s="204"/>
      <c r="K157" s="202" t="s">
        <v>34</v>
      </c>
      <c r="L157" s="202"/>
      <c r="M157" s="12">
        <v>11</v>
      </c>
      <c r="N157" s="11"/>
      <c r="O157" s="11">
        <f t="shared" si="8"/>
        <v>0.171875</v>
      </c>
    </row>
    <row r="158" spans="2:19" x14ac:dyDescent="0.25">
      <c r="B158" s="202" t="s">
        <v>33</v>
      </c>
      <c r="C158" s="202"/>
      <c r="D158" s="13">
        <v>14</v>
      </c>
      <c r="E158" s="204">
        <f>D158/$D$160</f>
        <v>0.21875</v>
      </c>
      <c r="F158" s="204"/>
      <c r="K158" s="202" t="s">
        <v>32</v>
      </c>
      <c r="L158" s="202"/>
      <c r="M158" s="12">
        <v>3</v>
      </c>
      <c r="N158" s="11"/>
      <c r="O158" s="11">
        <f t="shared" si="8"/>
        <v>4.6875E-2</v>
      </c>
    </row>
    <row r="159" spans="2:19" ht="15.75" thickBot="1" x14ac:dyDescent="0.3">
      <c r="B159" s="14" t="s">
        <v>21</v>
      </c>
      <c r="D159" s="13">
        <v>11</v>
      </c>
      <c r="E159" s="204">
        <f>D159/$D$160</f>
        <v>0.171875</v>
      </c>
      <c r="F159" s="204"/>
      <c r="K159" s="202" t="s">
        <v>31</v>
      </c>
      <c r="L159" s="202"/>
      <c r="M159" s="12">
        <v>0</v>
      </c>
      <c r="N159" s="11"/>
      <c r="O159" s="11">
        <f t="shared" si="8"/>
        <v>0</v>
      </c>
    </row>
    <row r="160" spans="2:19" ht="15.75" thickBot="1" x14ac:dyDescent="0.3">
      <c r="B160" s="200" t="s">
        <v>1</v>
      </c>
      <c r="C160" s="200"/>
      <c r="D160" s="10">
        <f>SUM(D157:D159)</f>
        <v>64</v>
      </c>
      <c r="E160" s="201">
        <f>SUM(E157:F159)</f>
        <v>1</v>
      </c>
      <c r="F160" s="201"/>
      <c r="K160" s="202" t="s">
        <v>23</v>
      </c>
      <c r="L160" s="202"/>
      <c r="M160" s="12">
        <v>12</v>
      </c>
      <c r="N160" s="11"/>
      <c r="O160" s="11">
        <f t="shared" si="8"/>
        <v>0.1875</v>
      </c>
    </row>
    <row r="161" spans="2:15" x14ac:dyDescent="0.25">
      <c r="K161" s="200" t="s">
        <v>1</v>
      </c>
      <c r="L161" s="200"/>
      <c r="M161" s="10">
        <f>SUM(M155:M160)</f>
        <v>64</v>
      </c>
      <c r="N161" s="9"/>
      <c r="O161" s="9">
        <f>SUM(O155:O160)</f>
        <v>1</v>
      </c>
    </row>
    <row r="162" spans="2:15" x14ac:dyDescent="0.25">
      <c r="B162" s="203" t="s">
        <v>30</v>
      </c>
      <c r="C162" s="203"/>
      <c r="D162" s="203"/>
      <c r="E162" s="203"/>
      <c r="F162" s="203"/>
      <c r="G162" s="203"/>
      <c r="H162" s="203"/>
      <c r="I162" s="8"/>
    </row>
    <row r="163" spans="2:15" ht="52.5" customHeight="1" x14ac:dyDescent="0.25">
      <c r="B163" s="203"/>
      <c r="C163" s="203"/>
      <c r="D163" s="203"/>
      <c r="E163" s="203"/>
      <c r="F163" s="203"/>
      <c r="G163" s="203"/>
      <c r="H163" s="203"/>
      <c r="I163" s="8"/>
    </row>
    <row r="164" spans="2:15" x14ac:dyDescent="0.25">
      <c r="B164" s="199" t="s">
        <v>29</v>
      </c>
      <c r="C164" s="199"/>
      <c r="D164" s="199"/>
      <c r="E164" s="199"/>
      <c r="F164" s="199"/>
      <c r="G164" s="199"/>
      <c r="H164" s="199"/>
    </row>
    <row r="165" spans="2:15" ht="17.25" customHeight="1" x14ac:dyDescent="0.25"/>
    <row r="166" spans="2:15" x14ac:dyDescent="0.25">
      <c r="B166" s="7" t="s">
        <v>28</v>
      </c>
      <c r="K166" s="7"/>
    </row>
    <row r="167" spans="2:15" x14ac:dyDescent="0.25">
      <c r="B167" s="7" t="s">
        <v>27</v>
      </c>
      <c r="K167" s="7"/>
    </row>
  </sheetData>
  <mergeCells count="90">
    <mergeCell ref="L49:R49"/>
    <mergeCell ref="K51:Q51"/>
    <mergeCell ref="K52:K53"/>
    <mergeCell ref="L52:M52"/>
    <mergeCell ref="O52:Q52"/>
    <mergeCell ref="B5:S6"/>
    <mergeCell ref="B8:S8"/>
    <mergeCell ref="B10:S11"/>
    <mergeCell ref="I15:M16"/>
    <mergeCell ref="I32:K33"/>
    <mergeCell ref="B46:G48"/>
    <mergeCell ref="I47:K48"/>
    <mergeCell ref="B59:C60"/>
    <mergeCell ref="D59:D60"/>
    <mergeCell ref="F59:F60"/>
    <mergeCell ref="H59:H60"/>
    <mergeCell ref="K61:O61"/>
    <mergeCell ref="B57:H58"/>
    <mergeCell ref="O94:P94"/>
    <mergeCell ref="Q94:R94"/>
    <mergeCell ref="K62:L63"/>
    <mergeCell ref="M62:O62"/>
    <mergeCell ref="K75:O75"/>
    <mergeCell ref="K76:L77"/>
    <mergeCell ref="M76:O76"/>
    <mergeCell ref="M77:N77"/>
    <mergeCell ref="B88:H88"/>
    <mergeCell ref="M91:R92"/>
    <mergeCell ref="O93:P93"/>
    <mergeCell ref="Q93:R93"/>
    <mergeCell ref="B91:F92"/>
    <mergeCell ref="E93:G93"/>
    <mergeCell ref="O95:P95"/>
    <mergeCell ref="Q95:R95"/>
    <mergeCell ref="O96:P96"/>
    <mergeCell ref="Q96:R96"/>
    <mergeCell ref="O97:P97"/>
    <mergeCell ref="Q97:R97"/>
    <mergeCell ref="B130:D130"/>
    <mergeCell ref="O100:P100"/>
    <mergeCell ref="Q100:R100"/>
    <mergeCell ref="O101:P101"/>
    <mergeCell ref="Q101:R101"/>
    <mergeCell ref="O102:P102"/>
    <mergeCell ref="Q102:R102"/>
    <mergeCell ref="Q103:R103"/>
    <mergeCell ref="O104:P104"/>
    <mergeCell ref="Q104:R104"/>
    <mergeCell ref="B105:H105"/>
    <mergeCell ref="O105:P105"/>
    <mergeCell ref="Q105:R105"/>
    <mergeCell ref="O103:P103"/>
    <mergeCell ref="B106:D106"/>
    <mergeCell ref="G106:H106"/>
    <mergeCell ref="K141:L141"/>
    <mergeCell ref="B144:D145"/>
    <mergeCell ref="K144:M145"/>
    <mergeCell ref="B132:H133"/>
    <mergeCell ref="K132:O133"/>
    <mergeCell ref="I106:K106"/>
    <mergeCell ref="K121:M122"/>
    <mergeCell ref="K156:L156"/>
    <mergeCell ref="K153:O153"/>
    <mergeCell ref="B134:B135"/>
    <mergeCell ref="C134:D134"/>
    <mergeCell ref="F134:H134"/>
    <mergeCell ref="K134:L134"/>
    <mergeCell ref="G135:H135"/>
    <mergeCell ref="G136:H136"/>
    <mergeCell ref="G137:H137"/>
    <mergeCell ref="G138:H138"/>
    <mergeCell ref="K154:L154"/>
    <mergeCell ref="B155:F155"/>
    <mergeCell ref="K155:L155"/>
    <mergeCell ref="B156:C156"/>
    <mergeCell ref="E156:F156"/>
    <mergeCell ref="B164:H164"/>
    <mergeCell ref="B160:C160"/>
    <mergeCell ref="E160:F160"/>
    <mergeCell ref="K158:L158"/>
    <mergeCell ref="K159:L159"/>
    <mergeCell ref="K160:L160"/>
    <mergeCell ref="B162:H163"/>
    <mergeCell ref="K161:L161"/>
    <mergeCell ref="E159:F159"/>
    <mergeCell ref="B157:C157"/>
    <mergeCell ref="E157:F157"/>
    <mergeCell ref="B158:C158"/>
    <mergeCell ref="E158:F158"/>
    <mergeCell ref="K157:L157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horizontalDpi="4294967295" verticalDpi="4294967295" r:id="rId1"/>
  <rowBreaks count="1" manualBreakCount="1">
    <brk id="88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57"/>
  <sheetViews>
    <sheetView showGridLines="0" view="pageBreakPreview" zoomScale="170" zoomScaleNormal="100" zoomScaleSheetLayoutView="170" workbookViewId="0">
      <selection activeCell="B8" sqref="B8:S8"/>
    </sheetView>
  </sheetViews>
  <sheetFormatPr baseColWidth="10" defaultRowHeight="15" x14ac:dyDescent="0.25"/>
  <cols>
    <col min="1" max="1" width="0.5703125" style="101" customWidth="1"/>
    <col min="2" max="2" width="14.140625" style="101" customWidth="1"/>
    <col min="3" max="3" width="11.7109375" style="101" customWidth="1"/>
    <col min="4" max="4" width="11.42578125" style="101"/>
    <col min="5" max="5" width="1.140625" style="101" customWidth="1"/>
    <col min="6" max="6" width="9.5703125" style="147" customWidth="1"/>
    <col min="7" max="7" width="1.7109375" style="147" customWidth="1"/>
    <col min="8" max="8" width="7.140625" style="147" customWidth="1"/>
    <col min="9" max="9" width="9.5703125" style="101" customWidth="1"/>
    <col min="10" max="10" width="2.85546875" style="101" customWidth="1"/>
    <col min="11" max="11" width="16.140625" style="101" customWidth="1"/>
    <col min="12" max="12" width="11.7109375" style="101" customWidth="1"/>
    <col min="13" max="13" width="15.42578125" style="101" customWidth="1"/>
    <col min="14" max="14" width="1.140625" style="101" customWidth="1"/>
    <col min="15" max="15" width="10.42578125" style="101" customWidth="1"/>
    <col min="16" max="16" width="1.5703125" style="101" customWidth="1"/>
    <col min="17" max="17" width="7.7109375" style="101" customWidth="1"/>
    <col min="18" max="18" width="7" style="101" customWidth="1"/>
    <col min="19" max="19" width="2.85546875" style="101" customWidth="1"/>
    <col min="20" max="20" width="0.5703125" style="101" customWidth="1"/>
    <col min="21" max="16384" width="11.42578125" style="101"/>
  </cols>
  <sheetData>
    <row r="1" spans="2:19" ht="12.75" customHeight="1" x14ac:dyDescent="0.25"/>
    <row r="3" spans="2:19" ht="13.5" customHeight="1" x14ac:dyDescent="0.25"/>
    <row r="4" spans="2:19" ht="5.25" customHeight="1" x14ac:dyDescent="0.25"/>
    <row r="5" spans="2:19" ht="21" customHeight="1" x14ac:dyDescent="0.25">
      <c r="B5" s="229" t="s">
        <v>255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</row>
    <row r="6" spans="2:19" ht="21" customHeight="1" x14ac:dyDescent="0.25"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</row>
    <row r="7" spans="2:19" ht="6" customHeight="1" x14ac:dyDescent="0.25"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spans="2:19" ht="20.25" x14ac:dyDescent="0.25">
      <c r="B8" s="237" t="s">
        <v>254</v>
      </c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</row>
    <row r="9" spans="2:19" ht="6.75" customHeight="1" x14ac:dyDescent="0.25"/>
    <row r="10" spans="2:19" x14ac:dyDescent="0.25">
      <c r="B10" s="238" t="s">
        <v>253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</row>
    <row r="11" spans="2:19" ht="30.75" customHeight="1" x14ac:dyDescent="0.25">
      <c r="B11" s="238"/>
      <c r="C11" s="238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</row>
    <row r="12" spans="2:19" ht="8.25" customHeight="1" x14ac:dyDescent="0.25"/>
    <row r="13" spans="2:19" s="197" customFormat="1" ht="17.25" customHeight="1" x14ac:dyDescent="0.25">
      <c r="B13" s="239" t="s">
        <v>252</v>
      </c>
      <c r="C13" s="239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</row>
    <row r="14" spans="2:19" ht="3" customHeight="1" x14ac:dyDescent="0.25"/>
    <row r="15" spans="2:19" ht="15" customHeight="1" x14ac:dyDescent="0.2">
      <c r="B15" s="95" t="s">
        <v>251</v>
      </c>
      <c r="C15" s="89"/>
      <c r="D15" s="89"/>
      <c r="E15" s="89"/>
      <c r="F15" s="146"/>
      <c r="G15" s="146"/>
      <c r="H15" s="146"/>
      <c r="I15" s="206" t="s">
        <v>250</v>
      </c>
      <c r="J15" s="206"/>
      <c r="K15" s="206"/>
      <c r="L15" s="206"/>
      <c r="M15" s="206"/>
      <c r="N15" s="140"/>
      <c r="O15" s="89"/>
      <c r="P15" s="215"/>
      <c r="Q15" s="215"/>
      <c r="R15" s="215"/>
      <c r="S15" s="215"/>
    </row>
    <row r="16" spans="2:19" x14ac:dyDescent="0.25">
      <c r="B16" s="196" t="s">
        <v>249</v>
      </c>
      <c r="C16" s="89"/>
      <c r="D16" s="89"/>
      <c r="E16" s="89"/>
      <c r="F16" s="146"/>
      <c r="G16" s="146"/>
      <c r="H16" s="146"/>
      <c r="I16" s="206"/>
      <c r="J16" s="206"/>
      <c r="K16" s="206"/>
      <c r="L16" s="206"/>
      <c r="M16" s="206"/>
      <c r="N16" s="140"/>
      <c r="O16" s="89"/>
      <c r="P16" s="215"/>
      <c r="Q16" s="215"/>
      <c r="R16" s="215"/>
      <c r="S16" s="215"/>
    </row>
    <row r="17" spans="2:19" x14ac:dyDescent="0.25">
      <c r="C17" s="89"/>
      <c r="D17" s="89"/>
      <c r="E17" s="89"/>
      <c r="F17" s="146"/>
      <c r="G17" s="146"/>
      <c r="H17" s="146"/>
      <c r="I17" s="139" t="s">
        <v>170</v>
      </c>
      <c r="J17" s="139"/>
      <c r="K17" s="139">
        <v>2019</v>
      </c>
      <c r="L17" s="139">
        <v>2018</v>
      </c>
      <c r="M17" s="139" t="s">
        <v>169</v>
      </c>
      <c r="N17" s="140"/>
      <c r="O17" s="120"/>
      <c r="P17" s="120"/>
      <c r="Q17" s="120"/>
      <c r="R17" s="120"/>
      <c r="S17" s="89"/>
    </row>
    <row r="18" spans="2:19" ht="15" customHeight="1" x14ac:dyDescent="0.25">
      <c r="C18" s="89"/>
      <c r="D18" s="89"/>
      <c r="E18" s="89"/>
      <c r="F18" s="146"/>
      <c r="G18" s="146"/>
      <c r="H18" s="146"/>
      <c r="I18" s="144" t="s">
        <v>8</v>
      </c>
      <c r="J18" s="146"/>
      <c r="K18" s="146">
        <v>42</v>
      </c>
      <c r="L18" s="146">
        <v>44</v>
      </c>
      <c r="M18" s="124">
        <f t="shared" ref="M18:M30" si="0">K18/L18-1</f>
        <v>-4.5454545454545414E-2</v>
      </c>
      <c r="N18" s="120"/>
      <c r="O18" s="124"/>
      <c r="P18" s="124"/>
      <c r="Q18" s="146"/>
      <c r="R18" s="146"/>
      <c r="S18" s="120"/>
    </row>
    <row r="19" spans="2:19" ht="15" customHeight="1" x14ac:dyDescent="0.25">
      <c r="B19" s="89"/>
      <c r="C19" s="89"/>
      <c r="D19" s="89"/>
      <c r="E19" s="89"/>
      <c r="F19" s="146"/>
      <c r="G19" s="146"/>
      <c r="H19" s="146"/>
      <c r="I19" s="144" t="s">
        <v>9</v>
      </c>
      <c r="J19" s="146"/>
      <c r="K19" s="146">
        <v>27</v>
      </c>
      <c r="L19" s="146">
        <v>22</v>
      </c>
      <c r="M19" s="124">
        <f t="shared" si="0"/>
        <v>0.22727272727272729</v>
      </c>
      <c r="N19" s="120"/>
      <c r="O19" s="124"/>
      <c r="P19" s="124"/>
      <c r="Q19" s="146"/>
      <c r="R19" s="146"/>
      <c r="S19" s="120"/>
    </row>
    <row r="20" spans="2:19" ht="15" customHeight="1" x14ac:dyDescent="0.25">
      <c r="B20" s="89"/>
      <c r="C20" s="89"/>
      <c r="D20" s="89"/>
      <c r="E20" s="89"/>
      <c r="F20" s="146"/>
      <c r="G20" s="146"/>
      <c r="H20" s="146"/>
      <c r="I20" s="144" t="s">
        <v>10</v>
      </c>
      <c r="J20" s="146"/>
      <c r="K20" s="146">
        <v>38</v>
      </c>
      <c r="L20" s="146">
        <v>16</v>
      </c>
      <c r="M20" s="124">
        <f t="shared" si="0"/>
        <v>1.375</v>
      </c>
      <c r="N20" s="120"/>
      <c r="O20" s="124"/>
      <c r="P20" s="124"/>
      <c r="Q20" s="146"/>
      <c r="R20" s="146"/>
      <c r="S20" s="120"/>
    </row>
    <row r="21" spans="2:19" ht="15" customHeight="1" x14ac:dyDescent="0.25">
      <c r="B21" s="89"/>
      <c r="C21" s="89"/>
      <c r="D21" s="89"/>
      <c r="E21" s="89"/>
      <c r="F21" s="146"/>
      <c r="G21" s="146"/>
      <c r="H21" s="146"/>
      <c r="I21" s="144" t="s">
        <v>11</v>
      </c>
      <c r="J21" s="146"/>
      <c r="K21" s="146">
        <v>34</v>
      </c>
      <c r="L21" s="146">
        <v>21</v>
      </c>
      <c r="M21" s="124">
        <f t="shared" si="0"/>
        <v>0.61904761904761907</v>
      </c>
      <c r="N21" s="120"/>
      <c r="O21" s="124"/>
      <c r="P21" s="124"/>
      <c r="Q21" s="146"/>
      <c r="R21" s="146"/>
      <c r="S21" s="120"/>
    </row>
    <row r="22" spans="2:19" ht="15" customHeight="1" thickBot="1" x14ac:dyDescent="0.3">
      <c r="B22" s="89"/>
      <c r="C22" s="89"/>
      <c r="D22" s="89"/>
      <c r="E22" s="89"/>
      <c r="F22" s="146"/>
      <c r="G22" s="146"/>
      <c r="H22" s="146"/>
      <c r="I22" s="144" t="s">
        <v>12</v>
      </c>
      <c r="J22" s="146"/>
      <c r="K22" s="146">
        <v>31</v>
      </c>
      <c r="L22" s="146">
        <v>31</v>
      </c>
      <c r="M22" s="124">
        <f t="shared" si="0"/>
        <v>0</v>
      </c>
      <c r="N22" s="120"/>
      <c r="O22" s="124"/>
      <c r="P22" s="124"/>
      <c r="Q22" s="146"/>
      <c r="R22" s="146"/>
      <c r="S22" s="120"/>
    </row>
    <row r="23" spans="2:19" ht="15" hidden="1" customHeight="1" x14ac:dyDescent="0.3">
      <c r="B23" s="89"/>
      <c r="C23" s="89"/>
      <c r="D23" s="89"/>
      <c r="E23" s="89"/>
      <c r="F23" s="146"/>
      <c r="G23" s="146"/>
      <c r="H23" s="146"/>
      <c r="I23" s="144" t="s">
        <v>13</v>
      </c>
      <c r="J23" s="146"/>
      <c r="K23" s="146"/>
      <c r="L23" s="146">
        <v>29</v>
      </c>
      <c r="M23" s="124">
        <f t="shared" si="0"/>
        <v>-1</v>
      </c>
      <c r="N23" s="120"/>
      <c r="O23" s="124"/>
      <c r="P23" s="124"/>
      <c r="Q23" s="146"/>
      <c r="R23" s="146"/>
      <c r="S23" s="120"/>
    </row>
    <row r="24" spans="2:19" ht="15" hidden="1" customHeight="1" x14ac:dyDescent="0.3">
      <c r="B24" s="89"/>
      <c r="C24" s="89"/>
      <c r="D24" s="89"/>
      <c r="E24" s="89"/>
      <c r="F24" s="146"/>
      <c r="G24" s="146"/>
      <c r="H24" s="146"/>
      <c r="I24" s="144" t="s">
        <v>14</v>
      </c>
      <c r="J24" s="146"/>
      <c r="K24" s="146"/>
      <c r="L24" s="146">
        <v>21</v>
      </c>
      <c r="M24" s="124">
        <f t="shared" si="0"/>
        <v>-1</v>
      </c>
      <c r="N24" s="120"/>
      <c r="O24" s="124"/>
      <c r="P24" s="124"/>
      <c r="Q24" s="146"/>
      <c r="R24" s="146"/>
      <c r="S24" s="120"/>
    </row>
    <row r="25" spans="2:19" ht="15" hidden="1" customHeight="1" x14ac:dyDescent="0.3">
      <c r="B25" s="89"/>
      <c r="C25" s="89"/>
      <c r="D25" s="89"/>
      <c r="E25" s="89"/>
      <c r="F25" s="146"/>
      <c r="G25" s="146"/>
      <c r="H25" s="146"/>
      <c r="I25" s="144" t="s">
        <v>15</v>
      </c>
      <c r="J25" s="146"/>
      <c r="K25" s="146"/>
      <c r="L25" s="146">
        <v>24</v>
      </c>
      <c r="M25" s="124">
        <f t="shared" si="0"/>
        <v>-1</v>
      </c>
      <c r="N25" s="120"/>
      <c r="O25" s="124"/>
      <c r="P25" s="124"/>
      <c r="Q25" s="146"/>
      <c r="R25" s="146"/>
      <c r="S25" s="120"/>
    </row>
    <row r="26" spans="2:19" ht="15" hidden="1" customHeight="1" x14ac:dyDescent="0.3">
      <c r="B26" s="89"/>
      <c r="C26" s="89"/>
      <c r="D26" s="89"/>
      <c r="E26" s="89"/>
      <c r="F26" s="146"/>
      <c r="G26" s="146"/>
      <c r="H26" s="146"/>
      <c r="I26" s="144" t="s">
        <v>22</v>
      </c>
      <c r="J26" s="146"/>
      <c r="K26" s="146"/>
      <c r="L26" s="146">
        <v>11</v>
      </c>
      <c r="M26" s="124">
        <f t="shared" si="0"/>
        <v>-1</v>
      </c>
      <c r="N26" s="120"/>
      <c r="O26" s="124"/>
      <c r="P26" s="124"/>
      <c r="Q26" s="146"/>
      <c r="R26" s="146"/>
      <c r="S26" s="120"/>
    </row>
    <row r="27" spans="2:19" ht="15" hidden="1" customHeight="1" x14ac:dyDescent="0.3">
      <c r="B27" s="89"/>
      <c r="C27" s="89"/>
      <c r="D27" s="89"/>
      <c r="E27" s="89"/>
      <c r="F27" s="146"/>
      <c r="G27" s="146"/>
      <c r="H27" s="146"/>
      <c r="I27" s="144" t="s">
        <v>16</v>
      </c>
      <c r="J27" s="146"/>
      <c r="K27" s="146"/>
      <c r="L27" s="146">
        <v>24</v>
      </c>
      <c r="M27" s="124">
        <f t="shared" si="0"/>
        <v>-1</v>
      </c>
      <c r="N27" s="120"/>
      <c r="O27" s="124"/>
      <c r="P27" s="124"/>
      <c r="Q27" s="146"/>
      <c r="R27" s="146"/>
      <c r="S27" s="120"/>
    </row>
    <row r="28" spans="2:19" ht="15" hidden="1" customHeight="1" x14ac:dyDescent="0.3">
      <c r="B28" s="89"/>
      <c r="C28" s="89"/>
      <c r="D28" s="89"/>
      <c r="E28" s="89"/>
      <c r="F28" s="146"/>
      <c r="G28" s="146"/>
      <c r="H28" s="146"/>
      <c r="I28" s="144" t="s">
        <v>17</v>
      </c>
      <c r="J28" s="146"/>
      <c r="K28" s="146"/>
      <c r="L28" s="146">
        <v>37</v>
      </c>
      <c r="M28" s="124">
        <f t="shared" si="0"/>
        <v>-1</v>
      </c>
      <c r="N28" s="120"/>
      <c r="O28" s="124"/>
      <c r="P28" s="124"/>
      <c r="Q28" s="146"/>
      <c r="R28" s="146"/>
      <c r="S28" s="120"/>
    </row>
    <row r="29" spans="2:19" ht="15" hidden="1" customHeight="1" thickBot="1" x14ac:dyDescent="0.3">
      <c r="B29" s="89"/>
      <c r="C29" s="89"/>
      <c r="D29" s="89"/>
      <c r="E29" s="89"/>
      <c r="F29" s="146"/>
      <c r="G29" s="146"/>
      <c r="H29" s="146"/>
      <c r="I29" s="144" t="s">
        <v>18</v>
      </c>
      <c r="J29" s="146"/>
      <c r="K29" s="146"/>
      <c r="L29" s="146">
        <v>24</v>
      </c>
      <c r="M29" s="124">
        <f t="shared" si="0"/>
        <v>-1</v>
      </c>
      <c r="N29" s="120"/>
      <c r="O29" s="124"/>
      <c r="P29" s="124"/>
      <c r="Q29" s="146"/>
      <c r="R29" s="146"/>
      <c r="S29" s="120"/>
    </row>
    <row r="30" spans="2:19" x14ac:dyDescent="0.25">
      <c r="B30" s="89"/>
      <c r="C30" s="89"/>
      <c r="D30" s="89"/>
      <c r="E30" s="89"/>
      <c r="F30" s="146"/>
      <c r="G30" s="146"/>
      <c r="H30" s="146"/>
      <c r="I30" s="143" t="s">
        <v>1</v>
      </c>
      <c r="J30" s="143"/>
      <c r="K30" s="143">
        <f>SUM(K18:K22)</f>
        <v>172</v>
      </c>
      <c r="L30" s="143">
        <f>SUM(L18:L22)</f>
        <v>134</v>
      </c>
      <c r="M30" s="121">
        <f t="shared" si="0"/>
        <v>0.28358208955223874</v>
      </c>
      <c r="N30" s="120"/>
      <c r="O30" s="124"/>
      <c r="P30" s="124"/>
      <c r="Q30" s="146"/>
      <c r="R30" s="146"/>
      <c r="S30" s="120"/>
    </row>
    <row r="31" spans="2:19" x14ac:dyDescent="0.25">
      <c r="B31" s="89"/>
      <c r="C31" s="89"/>
      <c r="D31" s="89"/>
      <c r="E31" s="89"/>
      <c r="F31" s="146"/>
      <c r="G31" s="146"/>
      <c r="H31" s="146"/>
      <c r="N31" s="89"/>
      <c r="O31" s="89"/>
      <c r="P31" s="89"/>
      <c r="Q31" s="89"/>
      <c r="R31" s="89"/>
      <c r="S31" s="89"/>
    </row>
    <row r="32" spans="2:19" ht="26.25" customHeight="1" x14ac:dyDescent="0.25">
      <c r="B32" s="89"/>
      <c r="C32" s="89"/>
      <c r="D32" s="89"/>
      <c r="E32" s="89"/>
      <c r="F32" s="146"/>
      <c r="G32" s="146"/>
      <c r="H32" s="146"/>
      <c r="I32" s="235" t="s">
        <v>248</v>
      </c>
      <c r="J32" s="235"/>
      <c r="K32" s="235"/>
      <c r="L32" s="89"/>
      <c r="M32" s="89"/>
      <c r="N32" s="89"/>
      <c r="O32" s="89"/>
      <c r="P32" s="89"/>
      <c r="Q32" s="89"/>
      <c r="R32" s="89"/>
      <c r="S32" s="89"/>
    </row>
    <row r="33" spans="2:19" x14ac:dyDescent="0.25">
      <c r="B33" s="89"/>
      <c r="C33" s="89"/>
      <c r="D33" s="89"/>
      <c r="E33" s="89"/>
      <c r="F33" s="146"/>
      <c r="G33" s="146"/>
      <c r="H33" s="146"/>
      <c r="I33" s="139" t="s">
        <v>167</v>
      </c>
      <c r="J33" s="236" t="s">
        <v>247</v>
      </c>
      <c r="K33" s="236"/>
      <c r="L33" s="146"/>
      <c r="M33" s="146"/>
      <c r="N33" s="146"/>
      <c r="O33" s="146"/>
      <c r="P33" s="146"/>
      <c r="Q33" s="146"/>
      <c r="R33" s="146"/>
      <c r="S33" s="146"/>
    </row>
    <row r="34" spans="2:19" x14ac:dyDescent="0.25">
      <c r="B34" s="89"/>
      <c r="C34" s="89"/>
      <c r="D34" s="89"/>
      <c r="E34" s="89"/>
      <c r="F34" s="146"/>
      <c r="G34" s="146"/>
      <c r="H34" s="146"/>
      <c r="I34" s="100">
        <v>2009</v>
      </c>
      <c r="J34" s="146"/>
      <c r="K34" s="195">
        <v>64</v>
      </c>
      <c r="L34" s="146"/>
      <c r="M34" s="146"/>
      <c r="N34" s="146"/>
      <c r="O34" s="146"/>
      <c r="P34" s="146"/>
      <c r="Q34" s="146"/>
      <c r="R34" s="146"/>
      <c r="S34" s="146"/>
    </row>
    <row r="35" spans="2:19" x14ac:dyDescent="0.25">
      <c r="B35" s="89"/>
      <c r="C35" s="89"/>
      <c r="D35" s="89"/>
      <c r="E35" s="89"/>
      <c r="F35" s="146"/>
      <c r="G35" s="146"/>
      <c r="H35" s="146"/>
      <c r="I35" s="100">
        <v>2010</v>
      </c>
      <c r="J35" s="146"/>
      <c r="K35" s="195">
        <v>47</v>
      </c>
      <c r="L35" s="146"/>
      <c r="M35" s="146"/>
      <c r="N35" s="146"/>
      <c r="O35" s="146"/>
      <c r="P35" s="146"/>
      <c r="Q35" s="146"/>
      <c r="R35" s="146"/>
      <c r="S35" s="146"/>
    </row>
    <row r="36" spans="2:19" x14ac:dyDescent="0.25">
      <c r="B36" s="89"/>
      <c r="C36" s="89"/>
      <c r="D36" s="89"/>
      <c r="E36" s="89"/>
      <c r="F36" s="146"/>
      <c r="G36" s="146"/>
      <c r="H36" s="146"/>
      <c r="I36" s="100">
        <v>2011</v>
      </c>
      <c r="J36" s="146"/>
      <c r="K36" s="195">
        <v>66</v>
      </c>
      <c r="L36" s="146"/>
      <c r="M36" s="146"/>
      <c r="N36" s="146"/>
      <c r="O36" s="146"/>
      <c r="P36" s="146"/>
      <c r="Q36" s="146"/>
      <c r="R36" s="146"/>
      <c r="S36" s="146"/>
    </row>
    <row r="37" spans="2:19" x14ac:dyDescent="0.25">
      <c r="B37" s="89"/>
      <c r="C37" s="89"/>
      <c r="D37" s="89"/>
      <c r="E37" s="89"/>
      <c r="F37" s="146"/>
      <c r="G37" s="146"/>
      <c r="H37" s="146"/>
      <c r="I37" s="100">
        <v>2012</v>
      </c>
      <c r="J37" s="146"/>
      <c r="K37" s="195">
        <v>91</v>
      </c>
      <c r="L37" s="146"/>
      <c r="M37" s="146"/>
      <c r="N37" s="146"/>
      <c r="O37" s="146"/>
      <c r="P37" s="146"/>
      <c r="Q37" s="146"/>
      <c r="R37" s="146"/>
      <c r="S37" s="146"/>
    </row>
    <row r="38" spans="2:19" x14ac:dyDescent="0.25">
      <c r="B38" s="89"/>
      <c r="C38" s="89"/>
      <c r="D38" s="89"/>
      <c r="E38" s="89"/>
      <c r="F38" s="146"/>
      <c r="G38" s="146"/>
      <c r="H38" s="146"/>
      <c r="I38" s="100">
        <v>2013</v>
      </c>
      <c r="J38" s="146"/>
      <c r="K38" s="195">
        <v>151</v>
      </c>
      <c r="L38" s="89"/>
      <c r="M38" s="89"/>
      <c r="N38" s="89"/>
      <c r="O38" s="89"/>
      <c r="P38" s="89"/>
      <c r="Q38" s="89"/>
      <c r="R38" s="89"/>
      <c r="S38" s="89"/>
    </row>
    <row r="39" spans="2:19" x14ac:dyDescent="0.25">
      <c r="B39" s="89"/>
      <c r="C39" s="89"/>
      <c r="D39" s="89"/>
      <c r="E39" s="89"/>
      <c r="F39" s="146"/>
      <c r="G39" s="146"/>
      <c r="H39" s="146"/>
      <c r="I39" s="100">
        <v>2014</v>
      </c>
      <c r="J39" s="146"/>
      <c r="K39" s="195">
        <v>186</v>
      </c>
      <c r="L39" s="89"/>
      <c r="M39" s="89"/>
      <c r="N39" s="89"/>
      <c r="O39" s="89"/>
      <c r="P39" s="89"/>
      <c r="Q39" s="89"/>
      <c r="R39" s="89"/>
      <c r="S39" s="89"/>
    </row>
    <row r="40" spans="2:19" x14ac:dyDescent="0.25">
      <c r="B40" s="89"/>
      <c r="C40" s="89"/>
      <c r="D40" s="89"/>
      <c r="E40" s="89"/>
      <c r="F40" s="146"/>
      <c r="G40" s="146"/>
      <c r="H40" s="146"/>
      <c r="I40" s="100">
        <v>2015</v>
      </c>
      <c r="J40" s="146"/>
      <c r="K40" s="195">
        <v>198</v>
      </c>
      <c r="L40" s="89"/>
      <c r="M40" s="89"/>
      <c r="N40" s="89"/>
      <c r="O40" s="89"/>
      <c r="P40" s="89"/>
      <c r="Q40" s="89"/>
      <c r="R40" s="89"/>
      <c r="S40" s="89"/>
    </row>
    <row r="41" spans="2:19" x14ac:dyDescent="0.25">
      <c r="B41" s="89"/>
      <c r="C41" s="89"/>
      <c r="D41" s="89"/>
      <c r="E41" s="89"/>
      <c r="F41" s="146"/>
      <c r="G41" s="146"/>
      <c r="H41" s="146"/>
      <c r="I41" s="100">
        <v>2016</v>
      </c>
      <c r="J41" s="146"/>
      <c r="K41" s="195">
        <v>258</v>
      </c>
      <c r="L41" s="89"/>
      <c r="M41" s="89"/>
      <c r="N41" s="89"/>
      <c r="O41" s="89"/>
      <c r="P41" s="89"/>
      <c r="Q41" s="89"/>
      <c r="R41" s="89"/>
      <c r="S41" s="89"/>
    </row>
    <row r="42" spans="2:19" x14ac:dyDescent="0.25">
      <c r="B42" s="89"/>
      <c r="C42" s="89"/>
      <c r="D42" s="89"/>
      <c r="E42" s="89"/>
      <c r="F42" s="146"/>
      <c r="G42" s="146"/>
      <c r="H42" s="146"/>
      <c r="I42" s="100">
        <v>2017</v>
      </c>
      <c r="J42" s="146"/>
      <c r="K42" s="195">
        <v>247</v>
      </c>
      <c r="L42" s="89"/>
      <c r="M42" s="89"/>
      <c r="N42" s="89"/>
      <c r="O42" s="89"/>
      <c r="P42" s="89"/>
      <c r="Q42" s="89"/>
      <c r="R42" s="89"/>
      <c r="S42" s="89"/>
    </row>
    <row r="43" spans="2:19" x14ac:dyDescent="0.25">
      <c r="B43" s="89"/>
      <c r="C43" s="89"/>
      <c r="D43" s="89"/>
      <c r="E43" s="89"/>
      <c r="F43" s="146"/>
      <c r="G43" s="146"/>
      <c r="H43" s="146"/>
      <c r="I43" s="100">
        <v>2018</v>
      </c>
      <c r="J43" s="146"/>
      <c r="K43" s="195">
        <v>304</v>
      </c>
      <c r="L43" s="89"/>
      <c r="M43" s="89"/>
      <c r="N43" s="89"/>
      <c r="O43" s="89"/>
      <c r="P43" s="89"/>
      <c r="Q43" s="89"/>
      <c r="R43" s="89"/>
      <c r="S43" s="89"/>
    </row>
    <row r="44" spans="2:19" ht="15.75" thickBot="1" x14ac:dyDescent="0.3">
      <c r="B44" s="89"/>
      <c r="C44" s="89"/>
      <c r="D44" s="89"/>
      <c r="E44" s="89"/>
      <c r="F44" s="146"/>
      <c r="G44" s="146"/>
      <c r="H44" s="146"/>
      <c r="I44" s="100" t="s">
        <v>166</v>
      </c>
      <c r="J44" s="146"/>
      <c r="K44" s="195">
        <f>K30</f>
        <v>172</v>
      </c>
      <c r="L44" s="89"/>
      <c r="M44" s="89"/>
      <c r="N44" s="89"/>
      <c r="O44" s="89"/>
      <c r="P44" s="89"/>
      <c r="Q44" s="89"/>
      <c r="R44" s="89"/>
      <c r="S44" s="89"/>
    </row>
    <row r="45" spans="2:19" x14ac:dyDescent="0.25">
      <c r="B45" s="89"/>
      <c r="C45" s="89"/>
      <c r="D45" s="89"/>
      <c r="E45" s="89"/>
      <c r="F45" s="146"/>
      <c r="G45" s="146"/>
      <c r="H45" s="146"/>
      <c r="I45" s="143" t="s">
        <v>1</v>
      </c>
      <c r="J45" s="143"/>
      <c r="K45" s="136">
        <f>SUM(K34:K44)</f>
        <v>1784</v>
      </c>
      <c r="L45" s="89"/>
      <c r="M45" s="89"/>
      <c r="N45" s="89"/>
      <c r="O45" s="89"/>
      <c r="P45" s="89"/>
      <c r="Q45" s="89"/>
      <c r="R45" s="89"/>
      <c r="S45" s="89"/>
    </row>
    <row r="46" spans="2:19" x14ac:dyDescent="0.25">
      <c r="B46" s="89"/>
      <c r="C46" s="89"/>
      <c r="D46" s="89"/>
      <c r="E46" s="89"/>
      <c r="F46" s="146"/>
      <c r="G46" s="146"/>
      <c r="H46" s="146"/>
      <c r="I46" s="190" t="s">
        <v>234</v>
      </c>
      <c r="J46" s="194"/>
      <c r="K46" s="89"/>
      <c r="L46" s="89"/>
      <c r="M46" s="190" t="s">
        <v>234</v>
      </c>
      <c r="N46" s="89"/>
      <c r="O46" s="89"/>
      <c r="P46" s="89"/>
      <c r="Q46" s="89"/>
      <c r="R46" s="89"/>
      <c r="S46" s="89"/>
    </row>
    <row r="47" spans="2:19" ht="41.25" customHeight="1" x14ac:dyDescent="0.25">
      <c r="B47" s="206" t="s">
        <v>246</v>
      </c>
      <c r="C47" s="206"/>
      <c r="D47" s="206"/>
      <c r="E47" s="206"/>
      <c r="F47" s="206"/>
      <c r="G47" s="206"/>
      <c r="H47" s="206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</row>
    <row r="48" spans="2:19" ht="24.75" customHeight="1" x14ac:dyDescent="0.25">
      <c r="B48" s="207" t="s">
        <v>177</v>
      </c>
      <c r="C48" s="207"/>
      <c r="D48" s="108" t="s">
        <v>157</v>
      </c>
      <c r="E48" s="108"/>
      <c r="F48" s="139" t="s">
        <v>62</v>
      </c>
      <c r="G48" s="139"/>
      <c r="H48" s="139" t="s">
        <v>1</v>
      </c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</row>
    <row r="49" spans="2:19" x14ac:dyDescent="0.25">
      <c r="B49" s="107" t="s">
        <v>156</v>
      </c>
      <c r="C49" s="193"/>
      <c r="D49" s="106">
        <v>454</v>
      </c>
      <c r="E49" s="193"/>
      <c r="F49" s="106">
        <v>70</v>
      </c>
      <c r="G49" s="106"/>
      <c r="H49" s="105">
        <f t="shared" ref="H49:H74" si="1">D49+F49</f>
        <v>524</v>
      </c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2:19" x14ac:dyDescent="0.25">
      <c r="B50" s="107" t="s">
        <v>4</v>
      </c>
      <c r="C50" s="193"/>
      <c r="D50" s="106">
        <v>116</v>
      </c>
      <c r="E50" s="193"/>
      <c r="F50" s="106">
        <v>12</v>
      </c>
      <c r="G50" s="106"/>
      <c r="H50" s="105">
        <f t="shared" si="1"/>
        <v>128</v>
      </c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</row>
    <row r="51" spans="2:19" x14ac:dyDescent="0.25">
      <c r="B51" s="107" t="s">
        <v>179</v>
      </c>
      <c r="C51" s="193"/>
      <c r="D51" s="106">
        <v>85</v>
      </c>
      <c r="E51" s="193"/>
      <c r="F51" s="106">
        <v>5</v>
      </c>
      <c r="G51" s="106"/>
      <c r="H51" s="105">
        <f t="shared" si="1"/>
        <v>90</v>
      </c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2:19" x14ac:dyDescent="0.25">
      <c r="B52" s="107" t="s">
        <v>150</v>
      </c>
      <c r="C52" s="193"/>
      <c r="D52" s="106">
        <v>77</v>
      </c>
      <c r="E52" s="193"/>
      <c r="F52" s="106">
        <v>11</v>
      </c>
      <c r="G52" s="106"/>
      <c r="H52" s="105">
        <f t="shared" si="1"/>
        <v>88</v>
      </c>
      <c r="I52" s="89"/>
      <c r="J52" s="89"/>
      <c r="L52" s="25"/>
      <c r="M52" s="25"/>
      <c r="N52" s="25"/>
      <c r="O52" s="25"/>
      <c r="P52" s="25"/>
      <c r="Q52" s="25"/>
      <c r="R52" s="89"/>
      <c r="S52" s="89"/>
    </row>
    <row r="53" spans="2:19" x14ac:dyDescent="0.25">
      <c r="B53" s="107" t="s">
        <v>142</v>
      </c>
      <c r="C53" s="193"/>
      <c r="D53" s="106">
        <v>73</v>
      </c>
      <c r="E53" s="193"/>
      <c r="F53" s="106">
        <v>3</v>
      </c>
      <c r="G53" s="106"/>
      <c r="H53" s="105">
        <f t="shared" si="1"/>
        <v>76</v>
      </c>
      <c r="I53" s="89"/>
      <c r="J53" s="89"/>
      <c r="R53" s="89"/>
      <c r="S53" s="89"/>
    </row>
    <row r="54" spans="2:19" x14ac:dyDescent="0.25">
      <c r="B54" s="107" t="s">
        <v>180</v>
      </c>
      <c r="C54" s="193"/>
      <c r="D54" s="106">
        <v>69</v>
      </c>
      <c r="E54" s="193"/>
      <c r="F54" s="106">
        <v>5</v>
      </c>
      <c r="G54" s="106"/>
      <c r="H54" s="105">
        <f t="shared" si="1"/>
        <v>74</v>
      </c>
      <c r="I54" s="89"/>
      <c r="J54" s="89"/>
      <c r="K54" s="206" t="s">
        <v>245</v>
      </c>
      <c r="L54" s="206"/>
      <c r="M54" s="206"/>
      <c r="N54" s="206"/>
      <c r="O54" s="206"/>
      <c r="P54" s="206"/>
      <c r="Q54" s="206"/>
      <c r="R54" s="89"/>
      <c r="S54" s="89"/>
    </row>
    <row r="55" spans="2:19" x14ac:dyDescent="0.25">
      <c r="B55" s="107" t="s">
        <v>146</v>
      </c>
      <c r="C55" s="193"/>
      <c r="D55" s="106">
        <v>66</v>
      </c>
      <c r="E55" s="193"/>
      <c r="F55" s="106">
        <v>3</v>
      </c>
      <c r="G55" s="106"/>
      <c r="H55" s="105">
        <f t="shared" si="1"/>
        <v>69</v>
      </c>
      <c r="I55" s="89"/>
      <c r="J55" s="89"/>
      <c r="K55" s="206"/>
      <c r="L55" s="206"/>
      <c r="M55" s="206"/>
      <c r="N55" s="206"/>
      <c r="O55" s="206"/>
      <c r="P55" s="206"/>
      <c r="Q55" s="206"/>
      <c r="R55" s="89"/>
      <c r="S55" s="89"/>
    </row>
    <row r="56" spans="2:19" ht="15.75" thickBot="1" x14ac:dyDescent="0.3">
      <c r="B56" s="107" t="s">
        <v>152</v>
      </c>
      <c r="C56" s="193"/>
      <c r="D56" s="106">
        <v>63</v>
      </c>
      <c r="E56" s="193"/>
      <c r="F56" s="106">
        <v>5</v>
      </c>
      <c r="G56" s="106"/>
      <c r="H56" s="105">
        <f t="shared" si="1"/>
        <v>68</v>
      </c>
      <c r="I56" s="89"/>
      <c r="J56" s="89"/>
      <c r="K56" s="221" t="s">
        <v>164</v>
      </c>
      <c r="L56" s="208" t="s">
        <v>244</v>
      </c>
      <c r="M56" s="208"/>
      <c r="N56" s="139"/>
      <c r="O56" s="208">
        <v>2018</v>
      </c>
      <c r="P56" s="208"/>
      <c r="Q56" s="208"/>
      <c r="R56" s="89"/>
      <c r="S56" s="89"/>
    </row>
    <row r="57" spans="2:19" x14ac:dyDescent="0.25">
      <c r="B57" s="107" t="s">
        <v>148</v>
      </c>
      <c r="C57" s="193"/>
      <c r="D57" s="106">
        <v>59</v>
      </c>
      <c r="E57" s="193"/>
      <c r="F57" s="106">
        <v>4</v>
      </c>
      <c r="G57" s="106"/>
      <c r="H57" s="105">
        <f t="shared" si="1"/>
        <v>63</v>
      </c>
      <c r="I57" s="89"/>
      <c r="J57" s="89"/>
      <c r="K57" s="221"/>
      <c r="L57" s="139" t="s">
        <v>37</v>
      </c>
      <c r="M57" s="139" t="s">
        <v>3</v>
      </c>
      <c r="N57" s="139"/>
      <c r="O57" s="139" t="s">
        <v>37</v>
      </c>
      <c r="P57" s="139"/>
      <c r="Q57" s="139" t="s">
        <v>3</v>
      </c>
      <c r="R57" s="89"/>
      <c r="S57" s="89"/>
    </row>
    <row r="58" spans="2:19" x14ac:dyDescent="0.25">
      <c r="B58" s="107" t="s">
        <v>131</v>
      </c>
      <c r="C58" s="193"/>
      <c r="D58" s="106">
        <v>60</v>
      </c>
      <c r="E58" s="193"/>
      <c r="F58" s="106">
        <v>3</v>
      </c>
      <c r="G58" s="106"/>
      <c r="H58" s="105">
        <f t="shared" si="1"/>
        <v>63</v>
      </c>
      <c r="I58" s="89"/>
      <c r="J58" s="89"/>
      <c r="K58" s="90" t="s">
        <v>162</v>
      </c>
      <c r="L58" s="146">
        <v>17</v>
      </c>
      <c r="M58" s="145">
        <f>L58/$L$60</f>
        <v>9.8837209302325577E-2</v>
      </c>
      <c r="N58" s="145"/>
      <c r="O58" s="146">
        <v>52</v>
      </c>
      <c r="P58" s="146"/>
      <c r="Q58" s="145">
        <f>O58/$O$60</f>
        <v>0.17105263157894737</v>
      </c>
      <c r="R58" s="89"/>
      <c r="S58" s="89"/>
    </row>
    <row r="59" spans="2:19" ht="15.75" thickBot="1" x14ac:dyDescent="0.3">
      <c r="B59" s="90" t="s">
        <v>136</v>
      </c>
      <c r="C59" s="89"/>
      <c r="D59" s="146">
        <v>46</v>
      </c>
      <c r="E59" s="89"/>
      <c r="F59" s="146">
        <v>8</v>
      </c>
      <c r="G59" s="146"/>
      <c r="H59" s="100">
        <f t="shared" si="1"/>
        <v>54</v>
      </c>
      <c r="I59" s="89"/>
      <c r="J59" s="89"/>
      <c r="K59" s="90" t="s">
        <v>243</v>
      </c>
      <c r="L59" s="146">
        <v>155</v>
      </c>
      <c r="M59" s="145">
        <f>L59/$L$60</f>
        <v>0.90116279069767447</v>
      </c>
      <c r="N59" s="145"/>
      <c r="O59" s="146">
        <v>252</v>
      </c>
      <c r="P59" s="146"/>
      <c r="Q59" s="145">
        <f>O59/O60</f>
        <v>0.82894736842105265</v>
      </c>
      <c r="R59" s="89"/>
      <c r="S59" s="89"/>
    </row>
    <row r="60" spans="2:19" x14ac:dyDescent="0.25">
      <c r="B60" s="90" t="s">
        <v>133</v>
      </c>
      <c r="C60" s="89"/>
      <c r="D60" s="146">
        <v>51</v>
      </c>
      <c r="E60" s="89"/>
      <c r="F60" s="146">
        <v>0</v>
      </c>
      <c r="G60" s="146"/>
      <c r="H60" s="100">
        <f t="shared" si="1"/>
        <v>51</v>
      </c>
      <c r="I60" s="89"/>
      <c r="J60" s="89"/>
      <c r="K60" s="143" t="s">
        <v>1</v>
      </c>
      <c r="L60" s="143">
        <f>SUM(L58:L59)</f>
        <v>172</v>
      </c>
      <c r="M60" s="121">
        <f>SUM(M58:M59)</f>
        <v>1</v>
      </c>
      <c r="N60" s="121"/>
      <c r="O60" s="143">
        <f>SUM(O58:O59)</f>
        <v>304</v>
      </c>
      <c r="P60" s="143"/>
      <c r="Q60" s="121">
        <f>SUM(Q58:Q59)</f>
        <v>1</v>
      </c>
      <c r="R60" s="89"/>
      <c r="S60" s="89"/>
    </row>
    <row r="61" spans="2:19" x14ac:dyDescent="0.25">
      <c r="B61" s="90" t="s">
        <v>144</v>
      </c>
      <c r="C61" s="89"/>
      <c r="D61" s="146">
        <v>43</v>
      </c>
      <c r="E61" s="89"/>
      <c r="F61" s="146">
        <v>8</v>
      </c>
      <c r="G61" s="146"/>
      <c r="H61" s="100">
        <f t="shared" si="1"/>
        <v>51</v>
      </c>
      <c r="I61" s="89"/>
      <c r="J61" s="89"/>
      <c r="K61" s="190" t="s">
        <v>234</v>
      </c>
      <c r="L61" s="146"/>
      <c r="M61" s="145"/>
      <c r="N61" s="145"/>
      <c r="O61" s="146"/>
      <c r="P61" s="146"/>
      <c r="Q61" s="145"/>
      <c r="R61" s="89"/>
      <c r="S61" s="89"/>
    </row>
    <row r="62" spans="2:19" x14ac:dyDescent="0.25">
      <c r="B62" s="90" t="s">
        <v>135</v>
      </c>
      <c r="C62" s="89"/>
      <c r="D62" s="146">
        <v>39</v>
      </c>
      <c r="E62" s="89"/>
      <c r="F62" s="146">
        <v>8</v>
      </c>
      <c r="G62" s="146"/>
      <c r="H62" s="100">
        <f t="shared" si="1"/>
        <v>47</v>
      </c>
      <c r="I62" s="89"/>
      <c r="J62" s="89"/>
      <c r="P62" s="89"/>
      <c r="Q62" s="89"/>
      <c r="R62" s="89"/>
      <c r="S62" s="89"/>
    </row>
    <row r="63" spans="2:19" x14ac:dyDescent="0.25">
      <c r="B63" s="90" t="s">
        <v>123</v>
      </c>
      <c r="C63" s="89"/>
      <c r="D63" s="146">
        <v>43</v>
      </c>
      <c r="E63" s="89"/>
      <c r="F63" s="146">
        <v>3</v>
      </c>
      <c r="G63" s="146"/>
      <c r="H63" s="100">
        <f t="shared" si="1"/>
        <v>46</v>
      </c>
      <c r="I63" s="89"/>
      <c r="J63" s="89"/>
      <c r="K63" s="89" t="s">
        <v>242</v>
      </c>
      <c r="L63" s="89"/>
      <c r="M63" s="89"/>
      <c r="N63" s="89"/>
      <c r="O63" s="89"/>
      <c r="P63" s="89"/>
      <c r="Q63" s="89"/>
      <c r="R63" s="89"/>
      <c r="S63" s="89"/>
    </row>
    <row r="64" spans="2:19" x14ac:dyDescent="0.25">
      <c r="B64" s="90" t="s">
        <v>128</v>
      </c>
      <c r="C64" s="89"/>
      <c r="D64" s="146">
        <v>37</v>
      </c>
      <c r="E64" s="89"/>
      <c r="F64" s="146">
        <v>6</v>
      </c>
      <c r="G64" s="146"/>
      <c r="H64" s="100">
        <f t="shared" si="1"/>
        <v>43</v>
      </c>
      <c r="I64" s="89"/>
      <c r="J64" s="89"/>
      <c r="K64" s="221" t="s">
        <v>130</v>
      </c>
      <c r="L64" s="221"/>
      <c r="M64" s="207" t="s">
        <v>37</v>
      </c>
      <c r="N64" s="207"/>
      <c r="O64" s="139" t="s">
        <v>3</v>
      </c>
      <c r="P64" s="25"/>
      <c r="Q64" s="25"/>
      <c r="R64" s="25"/>
      <c r="S64" s="89"/>
    </row>
    <row r="65" spans="2:19" x14ac:dyDescent="0.25">
      <c r="B65" s="90" t="s">
        <v>125</v>
      </c>
      <c r="C65" s="89"/>
      <c r="D65" s="146">
        <v>36</v>
      </c>
      <c r="E65" s="89"/>
      <c r="F65" s="146">
        <v>3</v>
      </c>
      <c r="G65" s="146"/>
      <c r="H65" s="100">
        <f t="shared" si="1"/>
        <v>39</v>
      </c>
      <c r="I65" s="89"/>
      <c r="J65" s="89"/>
      <c r="K65" s="90" t="s">
        <v>241</v>
      </c>
      <c r="L65" s="146"/>
      <c r="M65" s="99">
        <v>55</v>
      </c>
      <c r="N65" s="99"/>
      <c r="O65" s="145">
        <f t="shared" ref="O65:O75" si="2">M65/$M$76</f>
        <v>0.31976744186046513</v>
      </c>
      <c r="P65" s="25"/>
      <c r="Q65" s="25"/>
      <c r="R65" s="25"/>
      <c r="S65" s="89"/>
    </row>
    <row r="66" spans="2:19" x14ac:dyDescent="0.25">
      <c r="B66" s="90" t="s">
        <v>120</v>
      </c>
      <c r="C66" s="89"/>
      <c r="D66" s="146">
        <v>36</v>
      </c>
      <c r="E66" s="89"/>
      <c r="F66" s="146">
        <v>2</v>
      </c>
      <c r="G66" s="146"/>
      <c r="H66" s="100">
        <f t="shared" si="1"/>
        <v>38</v>
      </c>
      <c r="I66" s="89"/>
      <c r="J66" s="89"/>
      <c r="K66" s="90" t="s">
        <v>240</v>
      </c>
      <c r="L66" s="146"/>
      <c r="M66" s="99">
        <v>21</v>
      </c>
      <c r="N66" s="99"/>
      <c r="O66" s="145">
        <f t="shared" si="2"/>
        <v>0.12209302325581395</v>
      </c>
      <c r="P66" s="120"/>
      <c r="Q66" s="234"/>
      <c r="R66" s="234"/>
      <c r="S66" s="89"/>
    </row>
    <row r="67" spans="2:19" x14ac:dyDescent="0.25">
      <c r="B67" s="90" t="s">
        <v>127</v>
      </c>
      <c r="C67" s="89"/>
      <c r="D67" s="146">
        <v>35</v>
      </c>
      <c r="E67" s="89"/>
      <c r="F67" s="146">
        <v>1</v>
      </c>
      <c r="G67" s="146"/>
      <c r="H67" s="100">
        <f t="shared" si="1"/>
        <v>36</v>
      </c>
      <c r="I67" s="89"/>
      <c r="J67" s="89"/>
      <c r="K67" s="90" t="s">
        <v>122</v>
      </c>
      <c r="L67" s="146"/>
      <c r="M67" s="99">
        <v>38</v>
      </c>
      <c r="N67" s="99"/>
      <c r="O67" s="145">
        <f t="shared" si="2"/>
        <v>0.22093023255813954</v>
      </c>
      <c r="P67" s="120"/>
      <c r="Q67" s="120"/>
      <c r="R67" s="120"/>
      <c r="S67" s="89"/>
    </row>
    <row r="68" spans="2:19" x14ac:dyDescent="0.25">
      <c r="B68" s="90" t="s">
        <v>134</v>
      </c>
      <c r="C68" s="89"/>
      <c r="D68" s="146">
        <v>25</v>
      </c>
      <c r="E68" s="89"/>
      <c r="F68" s="146">
        <v>1</v>
      </c>
      <c r="G68" s="146"/>
      <c r="H68" s="100">
        <f t="shared" si="1"/>
        <v>26</v>
      </c>
      <c r="I68" s="89"/>
      <c r="J68" s="89"/>
      <c r="K68" s="90" t="s">
        <v>121</v>
      </c>
      <c r="L68" s="146"/>
      <c r="M68" s="99">
        <v>11</v>
      </c>
      <c r="N68" s="99"/>
      <c r="O68" s="145">
        <f t="shared" si="2"/>
        <v>6.3953488372093026E-2</v>
      </c>
      <c r="P68" s="145"/>
      <c r="Q68" s="99"/>
      <c r="R68" s="145"/>
      <c r="S68" s="89"/>
    </row>
    <row r="69" spans="2:19" x14ac:dyDescent="0.25">
      <c r="B69" s="90" t="s">
        <v>112</v>
      </c>
      <c r="C69" s="89"/>
      <c r="D69" s="146">
        <v>24</v>
      </c>
      <c r="E69" s="89"/>
      <c r="F69" s="146">
        <v>2</v>
      </c>
      <c r="G69" s="146"/>
      <c r="H69" s="100">
        <f t="shared" si="1"/>
        <v>26</v>
      </c>
      <c r="I69" s="89"/>
      <c r="J69" s="89"/>
      <c r="K69" s="90" t="s">
        <v>239</v>
      </c>
      <c r="L69" s="146"/>
      <c r="M69" s="99">
        <v>6</v>
      </c>
      <c r="N69" s="99"/>
      <c r="O69" s="145">
        <f t="shared" si="2"/>
        <v>3.4883720930232558E-2</v>
      </c>
      <c r="P69" s="145"/>
      <c r="Q69" s="99"/>
      <c r="R69" s="145"/>
      <c r="S69" s="89"/>
    </row>
    <row r="70" spans="2:19" x14ac:dyDescent="0.25">
      <c r="B70" s="90" t="s">
        <v>116</v>
      </c>
      <c r="C70" s="89"/>
      <c r="D70" s="146">
        <v>23</v>
      </c>
      <c r="E70" s="89"/>
      <c r="F70" s="146">
        <v>0</v>
      </c>
      <c r="G70" s="146"/>
      <c r="H70" s="100">
        <f t="shared" si="1"/>
        <v>23</v>
      </c>
      <c r="I70" s="89"/>
      <c r="J70" s="89"/>
      <c r="K70" s="90" t="s">
        <v>238</v>
      </c>
      <c r="L70" s="146"/>
      <c r="M70" s="99">
        <v>14</v>
      </c>
      <c r="N70" s="99"/>
      <c r="O70" s="145">
        <f t="shared" si="2"/>
        <v>8.1395348837209308E-2</v>
      </c>
      <c r="P70" s="145"/>
      <c r="Q70" s="99"/>
      <c r="R70" s="145"/>
      <c r="S70" s="89"/>
    </row>
    <row r="71" spans="2:19" x14ac:dyDescent="0.25">
      <c r="B71" s="90" t="s">
        <v>118</v>
      </c>
      <c r="C71" s="89"/>
      <c r="D71" s="146">
        <v>16</v>
      </c>
      <c r="E71" s="89"/>
      <c r="F71" s="146">
        <v>3</v>
      </c>
      <c r="G71" s="146"/>
      <c r="H71" s="100">
        <f t="shared" si="1"/>
        <v>19</v>
      </c>
      <c r="I71" s="89"/>
      <c r="J71" s="89"/>
      <c r="K71" s="90" t="s">
        <v>237</v>
      </c>
      <c r="L71" s="146"/>
      <c r="M71" s="99">
        <v>6</v>
      </c>
      <c r="N71" s="99"/>
      <c r="O71" s="145">
        <f t="shared" si="2"/>
        <v>3.4883720930232558E-2</v>
      </c>
      <c r="P71" s="145"/>
      <c r="Q71" s="99"/>
      <c r="R71" s="145"/>
      <c r="S71" s="89"/>
    </row>
    <row r="72" spans="2:19" x14ac:dyDescent="0.25">
      <c r="B72" s="90" t="s">
        <v>5</v>
      </c>
      <c r="C72" s="89"/>
      <c r="D72" s="146">
        <v>18</v>
      </c>
      <c r="E72" s="89"/>
      <c r="F72" s="146">
        <v>1</v>
      </c>
      <c r="G72" s="146"/>
      <c r="H72" s="100">
        <f t="shared" si="1"/>
        <v>19</v>
      </c>
      <c r="I72" s="89"/>
      <c r="J72" s="89"/>
      <c r="K72" s="90" t="s">
        <v>236</v>
      </c>
      <c r="L72" s="146"/>
      <c r="M72" s="99">
        <v>1</v>
      </c>
      <c r="N72" s="99"/>
      <c r="O72" s="145">
        <f t="shared" si="2"/>
        <v>5.8139534883720929E-3</v>
      </c>
      <c r="P72" s="145"/>
      <c r="Q72" s="99"/>
      <c r="R72" s="145"/>
      <c r="S72" s="89"/>
    </row>
    <row r="73" spans="2:19" x14ac:dyDescent="0.25">
      <c r="B73" s="90" t="s">
        <v>138</v>
      </c>
      <c r="C73" s="89"/>
      <c r="D73" s="146">
        <v>11</v>
      </c>
      <c r="E73" s="89"/>
      <c r="F73" s="146">
        <v>3</v>
      </c>
      <c r="G73" s="146"/>
      <c r="H73" s="100">
        <f t="shared" si="1"/>
        <v>14</v>
      </c>
      <c r="I73" s="89"/>
      <c r="J73" s="89"/>
      <c r="K73" s="90" t="s">
        <v>117</v>
      </c>
      <c r="L73" s="146"/>
      <c r="M73" s="99">
        <v>5</v>
      </c>
      <c r="N73" s="99"/>
      <c r="O73" s="145">
        <f t="shared" si="2"/>
        <v>2.9069767441860465E-2</v>
      </c>
      <c r="P73" s="145"/>
      <c r="Q73" s="99"/>
      <c r="R73" s="145"/>
      <c r="S73" s="89"/>
    </row>
    <row r="74" spans="2:19" ht="15.75" thickBot="1" x14ac:dyDescent="0.3">
      <c r="B74" s="90" t="s">
        <v>114</v>
      </c>
      <c r="C74" s="89"/>
      <c r="D74" s="146">
        <v>7</v>
      </c>
      <c r="E74" s="89"/>
      <c r="F74" s="146">
        <v>2</v>
      </c>
      <c r="G74" s="146"/>
      <c r="H74" s="100">
        <f t="shared" si="1"/>
        <v>9</v>
      </c>
      <c r="I74" s="192"/>
      <c r="J74" s="89"/>
      <c r="K74" s="90" t="s">
        <v>235</v>
      </c>
      <c r="L74" s="146"/>
      <c r="M74" s="99">
        <v>10</v>
      </c>
      <c r="N74" s="99"/>
      <c r="O74" s="145">
        <f t="shared" si="2"/>
        <v>5.8139534883720929E-2</v>
      </c>
      <c r="S74" s="89"/>
    </row>
    <row r="75" spans="2:19" ht="15.75" thickBot="1" x14ac:dyDescent="0.3">
      <c r="B75" s="143" t="s">
        <v>1</v>
      </c>
      <c r="C75" s="143"/>
      <c r="D75" s="189">
        <f>SUM(D49:D74)</f>
        <v>1612</v>
      </c>
      <c r="E75" s="191">
        <f>SUM(E49:E74)</f>
        <v>0</v>
      </c>
      <c r="F75" s="189">
        <f>SUM(F49:F74)</f>
        <v>172</v>
      </c>
      <c r="G75" s="189"/>
      <c r="H75" s="189">
        <f>SUM(H49:H74)</f>
        <v>1784</v>
      </c>
      <c r="I75" s="89"/>
      <c r="J75" s="89"/>
      <c r="K75" s="90" t="s">
        <v>178</v>
      </c>
      <c r="L75" s="146"/>
      <c r="M75" s="99">
        <v>5</v>
      </c>
      <c r="N75" s="99"/>
      <c r="O75" s="145">
        <f t="shared" si="2"/>
        <v>2.9069767441860465E-2</v>
      </c>
      <c r="S75" s="89"/>
    </row>
    <row r="76" spans="2:19" x14ac:dyDescent="0.25">
      <c r="B76" s="190" t="s">
        <v>234</v>
      </c>
      <c r="C76" s="89"/>
      <c r="D76" s="89"/>
      <c r="E76" s="89"/>
      <c r="F76" s="146"/>
      <c r="G76" s="146"/>
      <c r="H76" s="146"/>
      <c r="I76" s="25"/>
      <c r="J76" s="140"/>
      <c r="K76" s="143" t="s">
        <v>1</v>
      </c>
      <c r="L76" s="143"/>
      <c r="M76" s="189">
        <f>SUM(M65:M75)</f>
        <v>172</v>
      </c>
      <c r="N76" s="189"/>
      <c r="O76" s="121">
        <f>SUM(O65:O75)</f>
        <v>1</v>
      </c>
      <c r="S76" s="89"/>
    </row>
    <row r="77" spans="2:19" ht="13.5" customHeight="1" x14ac:dyDescent="0.25">
      <c r="G77" s="137"/>
      <c r="H77" s="188"/>
      <c r="I77" s="137"/>
      <c r="J77" s="145"/>
      <c r="S77" s="89"/>
    </row>
    <row r="78" spans="2:19" ht="6" customHeight="1" x14ac:dyDescent="0.25">
      <c r="B78" s="89"/>
      <c r="C78" s="89"/>
      <c r="D78" s="89"/>
      <c r="E78" s="89"/>
      <c r="F78" s="146"/>
      <c r="G78" s="146"/>
      <c r="H78" s="146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</row>
    <row r="79" spans="2:19" x14ac:dyDescent="0.25">
      <c r="B79" s="154" t="s">
        <v>233</v>
      </c>
      <c r="C79" s="154"/>
      <c r="D79" s="154"/>
      <c r="E79" s="154"/>
      <c r="F79" s="155"/>
      <c r="G79" s="155"/>
      <c r="H79" s="155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</row>
    <row r="80" spans="2:19" ht="21" customHeight="1" x14ac:dyDescent="0.25">
      <c r="B80" s="206" t="s">
        <v>232</v>
      </c>
      <c r="C80" s="206"/>
      <c r="D80" s="206"/>
      <c r="E80" s="140"/>
      <c r="F80" s="141"/>
      <c r="G80" s="141"/>
      <c r="H80" s="141"/>
      <c r="I80" s="25"/>
      <c r="J80" s="25"/>
      <c r="K80" s="89"/>
      <c r="L80" s="89"/>
      <c r="M80" s="206" t="s">
        <v>231</v>
      </c>
      <c r="N80" s="206"/>
      <c r="O80" s="206"/>
      <c r="P80" s="206"/>
      <c r="Q80" s="206"/>
      <c r="R80" s="206"/>
      <c r="S80" s="89"/>
    </row>
    <row r="81" spans="2:19" ht="15" customHeight="1" x14ac:dyDescent="0.25">
      <c r="B81" s="206"/>
      <c r="C81" s="206"/>
      <c r="D81" s="206"/>
      <c r="E81" s="140"/>
      <c r="F81" s="141"/>
      <c r="G81" s="141"/>
      <c r="H81" s="141"/>
      <c r="I81" s="25"/>
      <c r="J81" s="25"/>
      <c r="K81" s="89"/>
      <c r="L81" s="89"/>
      <c r="M81" s="206"/>
      <c r="N81" s="206"/>
      <c r="O81" s="206"/>
      <c r="P81" s="206"/>
      <c r="Q81" s="206"/>
      <c r="R81" s="206"/>
      <c r="S81" s="89"/>
    </row>
    <row r="82" spans="2:19" ht="15" customHeight="1" x14ac:dyDescent="0.25">
      <c r="B82" s="153" t="s">
        <v>2</v>
      </c>
      <c r="C82" s="139" t="s">
        <v>37</v>
      </c>
      <c r="D82" s="139" t="s">
        <v>3</v>
      </c>
      <c r="E82" s="120"/>
      <c r="F82" s="146"/>
      <c r="G82" s="146"/>
      <c r="H82" s="144" t="s">
        <v>106</v>
      </c>
      <c r="I82" s="89"/>
      <c r="J82" s="89"/>
      <c r="K82" s="89"/>
      <c r="L82" s="89"/>
      <c r="M82" s="153" t="s">
        <v>105</v>
      </c>
      <c r="N82" s="187"/>
      <c r="O82" s="138" t="s">
        <v>37</v>
      </c>
      <c r="P82" s="138"/>
      <c r="Q82" s="221" t="s">
        <v>3</v>
      </c>
      <c r="R82" s="221"/>
      <c r="S82" s="89"/>
    </row>
    <row r="83" spans="2:19" x14ac:dyDescent="0.25">
      <c r="B83" s="144" t="s">
        <v>6</v>
      </c>
      <c r="C83" s="146">
        <v>1</v>
      </c>
      <c r="D83" s="186">
        <f t="shared" ref="D83:D89" si="3">C83/$C$90</f>
        <v>5.8139534883720929E-3</v>
      </c>
      <c r="E83" s="145"/>
      <c r="F83" s="146"/>
      <c r="G83" s="146"/>
      <c r="H83" s="184">
        <f>SUM(D83:D86)</f>
        <v>2.3255813953488372E-2</v>
      </c>
      <c r="I83" s="89"/>
      <c r="J83" s="89"/>
      <c r="K83" s="89"/>
      <c r="L83" s="89"/>
      <c r="M83" s="90" t="s">
        <v>20</v>
      </c>
      <c r="N83" s="89"/>
      <c r="O83" s="141">
        <v>171</v>
      </c>
      <c r="P83" s="141"/>
      <c r="Q83" s="216">
        <f>O83/$O$85</f>
        <v>0.9941860465116279</v>
      </c>
      <c r="R83" s="216"/>
      <c r="S83" s="89"/>
    </row>
    <row r="84" spans="2:19" ht="15.75" thickBot="1" x14ac:dyDescent="0.3">
      <c r="B84" s="144" t="s">
        <v>7</v>
      </c>
      <c r="C84" s="146">
        <v>0</v>
      </c>
      <c r="D84" s="186">
        <f t="shared" si="3"/>
        <v>0</v>
      </c>
      <c r="E84" s="145"/>
      <c r="F84" s="146"/>
      <c r="G84" s="146"/>
      <c r="H84" s="144"/>
      <c r="I84" s="89"/>
      <c r="J84" s="89"/>
      <c r="K84" s="89"/>
      <c r="L84" s="89"/>
      <c r="M84" s="90" t="s">
        <v>19</v>
      </c>
      <c r="N84" s="89"/>
      <c r="O84" s="141">
        <v>1</v>
      </c>
      <c r="P84" s="141"/>
      <c r="Q84" s="216">
        <f>O84/$O$85</f>
        <v>5.8139534883720929E-3</v>
      </c>
      <c r="R84" s="216"/>
      <c r="S84" s="89"/>
    </row>
    <row r="85" spans="2:19" x14ac:dyDescent="0.25">
      <c r="B85" s="144" t="s">
        <v>230</v>
      </c>
      <c r="C85" s="146">
        <v>1</v>
      </c>
      <c r="D85" s="186">
        <f t="shared" si="3"/>
        <v>5.8139534883720929E-3</v>
      </c>
      <c r="E85" s="145"/>
      <c r="F85" s="146"/>
      <c r="G85" s="146"/>
      <c r="H85" s="144" t="s">
        <v>101</v>
      </c>
      <c r="I85" s="89"/>
      <c r="J85" s="89"/>
      <c r="K85" s="89"/>
      <c r="L85" s="89"/>
      <c r="M85" s="143" t="s">
        <v>1</v>
      </c>
      <c r="N85" s="183"/>
      <c r="O85" s="142">
        <f>SUM(O83:P84)</f>
        <v>172</v>
      </c>
      <c r="P85" s="142"/>
      <c r="Q85" s="218">
        <f>SUM(Q83:R84)</f>
        <v>1</v>
      </c>
      <c r="R85" s="218"/>
      <c r="S85" s="89"/>
    </row>
    <row r="86" spans="2:19" x14ac:dyDescent="0.25">
      <c r="B86" s="144" t="s">
        <v>47</v>
      </c>
      <c r="C86" s="146">
        <v>2</v>
      </c>
      <c r="D86" s="186">
        <f t="shared" si="3"/>
        <v>1.1627906976744186E-2</v>
      </c>
      <c r="E86" s="145"/>
      <c r="F86" s="146"/>
      <c r="G86" s="146"/>
      <c r="H86" s="184">
        <f>SUM(D87:D88)</f>
        <v>0.96511627906976749</v>
      </c>
      <c r="I86" s="89"/>
      <c r="J86" s="89"/>
      <c r="K86" s="89"/>
      <c r="L86" s="89"/>
      <c r="S86" s="89"/>
    </row>
    <row r="87" spans="2:19" x14ac:dyDescent="0.25">
      <c r="B87" s="144" t="s">
        <v>46</v>
      </c>
      <c r="C87" s="146">
        <v>77</v>
      </c>
      <c r="D87" s="186">
        <f t="shared" si="3"/>
        <v>0.44767441860465118</v>
      </c>
      <c r="E87" s="145"/>
      <c r="F87" s="146"/>
      <c r="G87" s="146"/>
      <c r="H87" s="144"/>
      <c r="I87" s="89"/>
      <c r="J87" s="89"/>
      <c r="K87" s="89"/>
      <c r="L87" s="89"/>
      <c r="M87" s="89" t="s">
        <v>229</v>
      </c>
      <c r="N87" s="25"/>
      <c r="O87" s="25"/>
      <c r="P87" s="89"/>
      <c r="Q87" s="89"/>
      <c r="R87" s="89"/>
      <c r="S87" s="89"/>
    </row>
    <row r="88" spans="2:19" x14ac:dyDescent="0.25">
      <c r="B88" s="144" t="s">
        <v>45</v>
      </c>
      <c r="C88" s="146">
        <v>89</v>
      </c>
      <c r="D88" s="186">
        <f t="shared" si="3"/>
        <v>0.51744186046511631</v>
      </c>
      <c r="E88" s="145"/>
      <c r="F88" s="146"/>
      <c r="G88" s="146"/>
      <c r="H88" s="144"/>
      <c r="I88" s="89"/>
      <c r="J88" s="89"/>
      <c r="K88" s="89"/>
      <c r="L88" s="89"/>
      <c r="M88" s="153" t="s">
        <v>95</v>
      </c>
      <c r="N88" s="187"/>
      <c r="O88" s="221" t="s">
        <v>37</v>
      </c>
      <c r="P88" s="221"/>
      <c r="Q88" s="221" t="s">
        <v>3</v>
      </c>
      <c r="R88" s="221"/>
      <c r="S88" s="89"/>
    </row>
    <row r="89" spans="2:19" ht="15.75" thickBot="1" x14ac:dyDescent="0.3">
      <c r="B89" s="144" t="s">
        <v>43</v>
      </c>
      <c r="C89" s="146">
        <v>2</v>
      </c>
      <c r="D89" s="186">
        <f t="shared" si="3"/>
        <v>1.1627906976744186E-2</v>
      </c>
      <c r="E89" s="145"/>
      <c r="F89" s="146"/>
      <c r="G89" s="146"/>
      <c r="H89" s="144" t="s">
        <v>96</v>
      </c>
      <c r="I89" s="89"/>
      <c r="J89" s="89"/>
      <c r="K89" s="89"/>
      <c r="L89" s="89"/>
      <c r="M89" s="90" t="s">
        <v>60</v>
      </c>
      <c r="N89" s="89"/>
      <c r="O89" s="215">
        <v>34</v>
      </c>
      <c r="P89" s="215"/>
      <c r="Q89" s="216">
        <f>O89/$O$92</f>
        <v>0.19767441860465115</v>
      </c>
      <c r="R89" s="216"/>
      <c r="S89" s="89"/>
    </row>
    <row r="90" spans="2:19" x14ac:dyDescent="0.25">
      <c r="B90" s="143" t="s">
        <v>1</v>
      </c>
      <c r="C90" s="143">
        <f>SUM(C83:C89)</f>
        <v>172</v>
      </c>
      <c r="D90" s="185">
        <f>SUM(D83:D89)</f>
        <v>1</v>
      </c>
      <c r="E90" s="137"/>
      <c r="F90" s="146"/>
      <c r="G90" s="146"/>
      <c r="H90" s="184">
        <f>SUM(D89)</f>
        <v>1.1627906976744186E-2</v>
      </c>
      <c r="I90" s="89"/>
      <c r="J90" s="89"/>
      <c r="K90" s="89"/>
      <c r="L90" s="89"/>
      <c r="M90" s="90" t="s">
        <v>94</v>
      </c>
      <c r="N90" s="89"/>
      <c r="O90" s="215">
        <v>118</v>
      </c>
      <c r="P90" s="215"/>
      <c r="Q90" s="216">
        <f>O90/$O$92</f>
        <v>0.68604651162790697</v>
      </c>
      <c r="R90" s="216"/>
      <c r="S90" s="89"/>
    </row>
    <row r="91" spans="2:19" ht="15.75" thickBot="1" x14ac:dyDescent="0.3">
      <c r="B91" s="89"/>
      <c r="C91" s="89"/>
      <c r="D91" s="89"/>
      <c r="E91" s="89"/>
      <c r="F91" s="146"/>
      <c r="G91" s="146"/>
      <c r="H91" s="146"/>
      <c r="I91" s="89"/>
      <c r="J91" s="89"/>
      <c r="K91" s="89"/>
      <c r="L91" s="89"/>
      <c r="M91" s="90" t="s">
        <v>93</v>
      </c>
      <c r="N91" s="89"/>
      <c r="O91" s="240">
        <v>20</v>
      </c>
      <c r="P91" s="240"/>
      <c r="Q91" s="241">
        <f>O91/$O$92</f>
        <v>0.11627906976744186</v>
      </c>
      <c r="R91" s="241"/>
      <c r="S91" s="89"/>
    </row>
    <row r="92" spans="2:19" ht="18.75" customHeight="1" x14ac:dyDescent="0.25">
      <c r="B92" s="206" t="s">
        <v>228</v>
      </c>
      <c r="C92" s="206"/>
      <c r="D92" s="206"/>
      <c r="E92" s="206"/>
      <c r="F92" s="206"/>
      <c r="G92" s="206"/>
      <c r="H92" s="206"/>
      <c r="I92" s="89"/>
      <c r="J92" s="89"/>
      <c r="K92" s="89"/>
      <c r="L92" s="89"/>
      <c r="M92" s="143" t="s">
        <v>1</v>
      </c>
      <c r="N92" s="183"/>
      <c r="O92" s="217">
        <f>SUM(O89:P91)</f>
        <v>172</v>
      </c>
      <c r="P92" s="217"/>
      <c r="Q92" s="218">
        <f>SUM(Q89:R91)</f>
        <v>1</v>
      </c>
      <c r="R92" s="218"/>
      <c r="S92" s="89"/>
    </row>
    <row r="93" spans="2:19" x14ac:dyDescent="0.25">
      <c r="B93" s="207" t="s">
        <v>91</v>
      </c>
      <c r="C93" s="207"/>
      <c r="D93" s="207"/>
      <c r="E93" s="139"/>
      <c r="F93" s="139" t="s">
        <v>37</v>
      </c>
      <c r="G93" s="207" t="s">
        <v>3</v>
      </c>
      <c r="H93" s="207"/>
      <c r="I93" s="234"/>
      <c r="J93" s="234"/>
      <c r="K93" s="234"/>
      <c r="L93" s="89"/>
      <c r="M93" s="182"/>
      <c r="N93" s="89"/>
      <c r="O93" s="89"/>
      <c r="P93" s="89"/>
      <c r="Q93" s="89"/>
      <c r="R93" s="89"/>
      <c r="S93" s="89"/>
    </row>
    <row r="94" spans="2:19" ht="15" customHeight="1" x14ac:dyDescent="0.25">
      <c r="B94" s="68" t="s">
        <v>227</v>
      </c>
      <c r="C94" s="78"/>
      <c r="D94" s="78"/>
      <c r="E94" s="78"/>
      <c r="F94" s="67">
        <v>20</v>
      </c>
      <c r="G94" s="181"/>
      <c r="H94" s="180">
        <f t="shared" ref="H94:H131" si="4">F94/$F$132</f>
        <v>0.11627906976744186</v>
      </c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</row>
    <row r="95" spans="2:19" ht="15" customHeight="1" x14ac:dyDescent="0.25">
      <c r="B95" s="68" t="s">
        <v>25</v>
      </c>
      <c r="C95" s="78"/>
      <c r="D95" s="78"/>
      <c r="E95" s="78"/>
      <c r="F95" s="67">
        <v>66</v>
      </c>
      <c r="G95" s="181"/>
      <c r="H95" s="180">
        <f t="shared" si="4"/>
        <v>0.38372093023255816</v>
      </c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</row>
    <row r="96" spans="2:19" ht="15" customHeight="1" x14ac:dyDescent="0.25">
      <c r="B96" s="68" t="s">
        <v>226</v>
      </c>
      <c r="C96" s="78"/>
      <c r="D96" s="78"/>
      <c r="E96" s="78"/>
      <c r="F96" s="67">
        <v>6</v>
      </c>
      <c r="G96" s="181"/>
      <c r="H96" s="180">
        <f t="shared" si="4"/>
        <v>3.4883720930232558E-2</v>
      </c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</row>
    <row r="97" spans="2:19" ht="15" customHeight="1" x14ac:dyDescent="0.25">
      <c r="B97" s="68" t="s">
        <v>225</v>
      </c>
      <c r="C97" s="78"/>
      <c r="D97" s="78"/>
      <c r="E97" s="78"/>
      <c r="F97" s="67">
        <v>0</v>
      </c>
      <c r="G97" s="181"/>
      <c r="H97" s="180">
        <f t="shared" si="4"/>
        <v>0</v>
      </c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</row>
    <row r="98" spans="2:19" ht="15" customHeight="1" x14ac:dyDescent="0.25">
      <c r="B98" s="71" t="s">
        <v>224</v>
      </c>
      <c r="C98" s="85"/>
      <c r="D98" s="85"/>
      <c r="E98" s="85"/>
      <c r="F98" s="70">
        <v>5</v>
      </c>
      <c r="G98" s="177"/>
      <c r="H98" s="176">
        <f t="shared" si="4"/>
        <v>2.9069767441860465E-2</v>
      </c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</row>
    <row r="99" spans="2:19" ht="15" customHeight="1" x14ac:dyDescent="0.25">
      <c r="B99" s="71" t="s">
        <v>26</v>
      </c>
      <c r="C99" s="85"/>
      <c r="D99" s="85"/>
      <c r="E99" s="85"/>
      <c r="F99" s="70">
        <v>50</v>
      </c>
      <c r="G99" s="177"/>
      <c r="H99" s="176">
        <f t="shared" si="4"/>
        <v>0.29069767441860467</v>
      </c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</row>
    <row r="100" spans="2:19" ht="15" customHeight="1" x14ac:dyDescent="0.25">
      <c r="B100" s="71" t="s">
        <v>86</v>
      </c>
      <c r="C100" s="85"/>
      <c r="D100" s="85"/>
      <c r="E100" s="85"/>
      <c r="F100" s="70">
        <v>4</v>
      </c>
      <c r="G100" s="177"/>
      <c r="H100" s="176">
        <f t="shared" si="4"/>
        <v>2.3255813953488372E-2</v>
      </c>
      <c r="I100" s="89"/>
      <c r="J100" s="89"/>
      <c r="L100" s="89"/>
      <c r="M100" s="89"/>
      <c r="N100" s="89"/>
      <c r="O100" s="89"/>
      <c r="P100" s="89"/>
      <c r="Q100" s="89"/>
      <c r="R100" s="89"/>
      <c r="S100" s="89"/>
    </row>
    <row r="101" spans="2:19" ht="15" customHeight="1" x14ac:dyDescent="0.25">
      <c r="B101" s="179" t="s">
        <v>223</v>
      </c>
      <c r="C101" s="178"/>
      <c r="D101" s="178"/>
      <c r="E101" s="178"/>
      <c r="F101" s="70">
        <v>1</v>
      </c>
      <c r="G101" s="177"/>
      <c r="H101" s="176">
        <f t="shared" si="4"/>
        <v>5.8139534883720929E-3</v>
      </c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</row>
    <row r="102" spans="2:19" ht="15" customHeight="1" x14ac:dyDescent="0.25">
      <c r="B102" s="71" t="s">
        <v>222</v>
      </c>
      <c r="C102" s="85"/>
      <c r="D102" s="85"/>
      <c r="E102" s="85"/>
      <c r="F102" s="70">
        <v>0</v>
      </c>
      <c r="G102" s="177"/>
      <c r="H102" s="176">
        <f t="shared" si="4"/>
        <v>0</v>
      </c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</row>
    <row r="103" spans="2:19" ht="15" customHeight="1" x14ac:dyDescent="0.25">
      <c r="B103" s="171" t="s">
        <v>84</v>
      </c>
      <c r="C103" s="170"/>
      <c r="D103" s="170"/>
      <c r="E103" s="170"/>
      <c r="F103" s="169">
        <v>0</v>
      </c>
      <c r="G103" s="168"/>
      <c r="H103" s="167">
        <f t="shared" si="4"/>
        <v>0</v>
      </c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</row>
    <row r="104" spans="2:19" ht="15" customHeight="1" x14ac:dyDescent="0.25">
      <c r="B104" s="171" t="s">
        <v>83</v>
      </c>
      <c r="C104" s="170"/>
      <c r="D104" s="170"/>
      <c r="E104" s="170"/>
      <c r="F104" s="169">
        <v>1</v>
      </c>
      <c r="G104" s="168"/>
      <c r="H104" s="167">
        <f t="shared" si="4"/>
        <v>5.8139534883720929E-3</v>
      </c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</row>
    <row r="105" spans="2:19" ht="15" customHeight="1" x14ac:dyDescent="0.25">
      <c r="B105" s="171" t="s">
        <v>80</v>
      </c>
      <c r="C105" s="170"/>
      <c r="D105" s="170"/>
      <c r="E105" s="170"/>
      <c r="F105" s="169">
        <v>0</v>
      </c>
      <c r="G105" s="168"/>
      <c r="H105" s="167">
        <f t="shared" si="4"/>
        <v>0</v>
      </c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</row>
    <row r="106" spans="2:19" ht="15" customHeight="1" x14ac:dyDescent="0.25">
      <c r="B106" s="171" t="s">
        <v>81</v>
      </c>
      <c r="C106" s="170"/>
      <c r="D106" s="170"/>
      <c r="E106" s="170"/>
      <c r="F106" s="169">
        <v>0</v>
      </c>
      <c r="G106" s="168"/>
      <c r="H106" s="167">
        <f t="shared" si="4"/>
        <v>0</v>
      </c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</row>
    <row r="107" spans="2:19" ht="15" customHeight="1" x14ac:dyDescent="0.25">
      <c r="B107" s="171" t="s">
        <v>79</v>
      </c>
      <c r="C107" s="170"/>
      <c r="D107" s="170"/>
      <c r="E107" s="170"/>
      <c r="F107" s="169">
        <v>0</v>
      </c>
      <c r="G107" s="168"/>
      <c r="H107" s="167">
        <f t="shared" si="4"/>
        <v>0</v>
      </c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</row>
    <row r="108" spans="2:19" ht="15" customHeight="1" x14ac:dyDescent="0.25">
      <c r="B108" s="171" t="s">
        <v>82</v>
      </c>
      <c r="C108" s="170"/>
      <c r="D108" s="170"/>
      <c r="E108" s="170"/>
      <c r="F108" s="169">
        <v>4</v>
      </c>
      <c r="G108" s="168"/>
      <c r="H108" s="167">
        <f t="shared" si="4"/>
        <v>2.3255813953488372E-2</v>
      </c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</row>
    <row r="109" spans="2:19" ht="15" customHeight="1" x14ac:dyDescent="0.25">
      <c r="B109" s="171" t="s">
        <v>221</v>
      </c>
      <c r="C109" s="170"/>
      <c r="D109" s="170"/>
      <c r="E109" s="170"/>
      <c r="F109" s="169">
        <v>0</v>
      </c>
      <c r="G109" s="168"/>
      <c r="H109" s="167">
        <f t="shared" si="4"/>
        <v>0</v>
      </c>
      <c r="I109" s="89"/>
      <c r="J109" s="89"/>
      <c r="O109" s="89"/>
      <c r="P109" s="89"/>
      <c r="Q109" s="89"/>
      <c r="R109" s="89"/>
      <c r="S109" s="89"/>
    </row>
    <row r="110" spans="2:19" ht="15" customHeight="1" x14ac:dyDescent="0.25">
      <c r="B110" s="171" t="s">
        <v>220</v>
      </c>
      <c r="C110" s="170"/>
      <c r="D110" s="170"/>
      <c r="E110" s="170"/>
      <c r="F110" s="169">
        <v>0</v>
      </c>
      <c r="G110" s="168"/>
      <c r="H110" s="167">
        <f t="shared" si="4"/>
        <v>0</v>
      </c>
      <c r="I110" s="89"/>
      <c r="J110" s="89"/>
      <c r="K110" s="206" t="s">
        <v>219</v>
      </c>
      <c r="L110" s="206"/>
      <c r="M110" s="206"/>
      <c r="N110" s="206"/>
      <c r="O110" s="89"/>
      <c r="P110" s="89"/>
      <c r="Q110" s="89"/>
      <c r="R110" s="89"/>
      <c r="S110" s="89"/>
    </row>
    <row r="111" spans="2:19" ht="15" customHeight="1" x14ac:dyDescent="0.25">
      <c r="B111" s="171" t="s">
        <v>218</v>
      </c>
      <c r="C111" s="170"/>
      <c r="D111" s="170"/>
      <c r="E111" s="170"/>
      <c r="F111" s="169">
        <v>0</v>
      </c>
      <c r="G111" s="168"/>
      <c r="H111" s="167">
        <f t="shared" si="4"/>
        <v>0</v>
      </c>
      <c r="I111" s="89"/>
      <c r="J111" s="89"/>
      <c r="K111" s="206"/>
      <c r="L111" s="206"/>
      <c r="M111" s="206"/>
      <c r="N111" s="206"/>
      <c r="O111" s="89"/>
      <c r="P111" s="89"/>
      <c r="Q111" s="89"/>
      <c r="R111" s="89"/>
      <c r="S111" s="89"/>
    </row>
    <row r="112" spans="2:19" ht="15" customHeight="1" x14ac:dyDescent="0.25">
      <c r="B112" s="171" t="s">
        <v>217</v>
      </c>
      <c r="C112" s="170"/>
      <c r="D112" s="170"/>
      <c r="E112" s="170"/>
      <c r="F112" s="169">
        <v>0</v>
      </c>
      <c r="G112" s="168"/>
      <c r="H112" s="167">
        <f t="shared" si="4"/>
        <v>0</v>
      </c>
      <c r="I112" s="89"/>
      <c r="J112" s="89"/>
      <c r="K112" s="139" t="s">
        <v>74</v>
      </c>
      <c r="L112" s="139" t="s">
        <v>37</v>
      </c>
      <c r="M112" s="139" t="s">
        <v>3</v>
      </c>
      <c r="N112" s="89"/>
      <c r="O112" s="89"/>
      <c r="P112" s="89"/>
      <c r="Q112" s="89"/>
      <c r="R112" s="89"/>
      <c r="S112" s="89"/>
    </row>
    <row r="113" spans="2:19" ht="15" customHeight="1" x14ac:dyDescent="0.25">
      <c r="B113" s="171" t="s">
        <v>216</v>
      </c>
      <c r="C113" s="170"/>
      <c r="D113" s="170"/>
      <c r="E113" s="170"/>
      <c r="F113" s="169">
        <v>0</v>
      </c>
      <c r="G113" s="168"/>
      <c r="H113" s="167">
        <f t="shared" si="4"/>
        <v>0</v>
      </c>
      <c r="I113" s="89"/>
      <c r="J113" s="89"/>
      <c r="K113" s="68" t="s">
        <v>72</v>
      </c>
      <c r="L113" s="67">
        <f>SUM(F94:F97)</f>
        <v>92</v>
      </c>
      <c r="M113" s="66">
        <f>L113/$L$118</f>
        <v>0.53488372093023251</v>
      </c>
      <c r="N113" s="89"/>
      <c r="O113" s="89"/>
      <c r="P113" s="89"/>
      <c r="Q113" s="89"/>
      <c r="R113" s="89"/>
      <c r="S113" s="89"/>
    </row>
    <row r="114" spans="2:19" ht="15" customHeight="1" x14ac:dyDescent="0.25">
      <c r="B114" s="171" t="s">
        <v>215</v>
      </c>
      <c r="C114" s="170"/>
      <c r="D114" s="170"/>
      <c r="E114" s="170"/>
      <c r="F114" s="169">
        <v>0</v>
      </c>
      <c r="G114" s="168"/>
      <c r="H114" s="167">
        <f t="shared" si="4"/>
        <v>0</v>
      </c>
      <c r="I114" s="89"/>
      <c r="J114" s="89"/>
      <c r="K114" s="71" t="s">
        <v>70</v>
      </c>
      <c r="L114" s="70">
        <f>SUM(F98:F102)</f>
        <v>60</v>
      </c>
      <c r="M114" s="69">
        <f>L114/$L$118</f>
        <v>0.34883720930232559</v>
      </c>
      <c r="N114" s="89"/>
      <c r="O114" s="89"/>
      <c r="P114" s="89"/>
      <c r="Q114" s="89"/>
      <c r="R114" s="89"/>
      <c r="S114" s="89"/>
    </row>
    <row r="115" spans="2:19" ht="15" customHeight="1" x14ac:dyDescent="0.25">
      <c r="B115" s="171" t="s">
        <v>214</v>
      </c>
      <c r="C115" s="170"/>
      <c r="D115" s="170"/>
      <c r="E115" s="170"/>
      <c r="F115" s="169">
        <v>0</v>
      </c>
      <c r="G115" s="168"/>
      <c r="H115" s="167">
        <f t="shared" si="4"/>
        <v>0</v>
      </c>
      <c r="I115" s="89"/>
      <c r="J115" s="89"/>
      <c r="K115" s="171" t="s">
        <v>55</v>
      </c>
      <c r="L115" s="169">
        <f>SUM(F103:F121)</f>
        <v>6</v>
      </c>
      <c r="M115" s="175">
        <f>L115/$L$118</f>
        <v>3.4883720930232558E-2</v>
      </c>
      <c r="N115" s="89"/>
      <c r="O115" s="89"/>
      <c r="P115" s="89"/>
      <c r="Q115" s="89"/>
      <c r="R115" s="89"/>
      <c r="S115" s="89"/>
    </row>
    <row r="116" spans="2:19" ht="15" customHeight="1" x14ac:dyDescent="0.25">
      <c r="B116" s="171" t="s">
        <v>213</v>
      </c>
      <c r="C116" s="170"/>
      <c r="D116" s="170"/>
      <c r="E116" s="170"/>
      <c r="F116" s="169">
        <v>1</v>
      </c>
      <c r="G116" s="168"/>
      <c r="H116" s="167">
        <f t="shared" si="4"/>
        <v>5.8139534883720929E-3</v>
      </c>
      <c r="I116" s="89"/>
      <c r="J116" s="89"/>
      <c r="K116" s="49" t="s">
        <v>67</v>
      </c>
      <c r="L116" s="47">
        <f>SUM(F122:F130)</f>
        <v>9</v>
      </c>
      <c r="M116" s="174">
        <f>L116/$L$118</f>
        <v>5.232558139534884E-2</v>
      </c>
      <c r="N116" s="89"/>
      <c r="O116" s="89"/>
      <c r="P116" s="89"/>
      <c r="Q116" s="89"/>
      <c r="R116" s="89"/>
      <c r="S116" s="89"/>
    </row>
    <row r="117" spans="2:19" ht="15" customHeight="1" thickBot="1" x14ac:dyDescent="0.3">
      <c r="B117" s="171" t="s">
        <v>212</v>
      </c>
      <c r="C117" s="170"/>
      <c r="D117" s="170"/>
      <c r="E117" s="170"/>
      <c r="F117" s="169">
        <v>0</v>
      </c>
      <c r="G117" s="168"/>
      <c r="H117" s="167">
        <f t="shared" si="4"/>
        <v>0</v>
      </c>
      <c r="I117" s="89"/>
      <c r="J117" s="89"/>
      <c r="K117" s="162" t="s">
        <v>66</v>
      </c>
      <c r="L117" s="159">
        <f>F131</f>
        <v>5</v>
      </c>
      <c r="M117" s="173">
        <f>L117/$L$118</f>
        <v>2.9069767441860465E-2</v>
      </c>
      <c r="N117" s="89"/>
      <c r="O117" s="89"/>
      <c r="P117" s="89"/>
      <c r="Q117" s="89"/>
      <c r="R117" s="89"/>
      <c r="S117" s="89"/>
    </row>
    <row r="118" spans="2:19" ht="15" customHeight="1" x14ac:dyDescent="0.25">
      <c r="B118" s="171" t="s">
        <v>211</v>
      </c>
      <c r="C118" s="170"/>
      <c r="D118" s="170"/>
      <c r="E118" s="170"/>
      <c r="F118" s="169">
        <v>0</v>
      </c>
      <c r="G118" s="168"/>
      <c r="H118" s="167">
        <f t="shared" si="4"/>
        <v>0</v>
      </c>
      <c r="I118" s="89"/>
      <c r="J118" s="89"/>
      <c r="K118" s="143" t="s">
        <v>1</v>
      </c>
      <c r="L118" s="143">
        <f>SUM(L113:L117)</f>
        <v>172</v>
      </c>
      <c r="M118" s="172">
        <f>SUM(M113:M117)</f>
        <v>1</v>
      </c>
      <c r="N118" s="89"/>
      <c r="O118" s="25"/>
      <c r="P118" s="25"/>
      <c r="Q118" s="89"/>
      <c r="R118" s="89"/>
      <c r="S118" s="89"/>
    </row>
    <row r="119" spans="2:19" ht="15" customHeight="1" x14ac:dyDescent="0.25">
      <c r="B119" s="171" t="s">
        <v>76</v>
      </c>
      <c r="C119" s="170"/>
      <c r="D119" s="170"/>
      <c r="E119" s="170"/>
      <c r="F119" s="169">
        <v>0</v>
      </c>
      <c r="G119" s="168"/>
      <c r="H119" s="167">
        <f t="shared" si="4"/>
        <v>0</v>
      </c>
      <c r="I119" s="89"/>
      <c r="J119" s="89"/>
      <c r="O119" s="25"/>
      <c r="P119" s="25"/>
      <c r="Q119" s="89"/>
      <c r="R119" s="89"/>
      <c r="S119" s="89"/>
    </row>
    <row r="120" spans="2:19" ht="15" customHeight="1" x14ac:dyDescent="0.25">
      <c r="B120" s="171" t="s">
        <v>75</v>
      </c>
      <c r="C120" s="170"/>
      <c r="D120" s="170"/>
      <c r="E120" s="170"/>
      <c r="F120" s="169">
        <v>0</v>
      </c>
      <c r="G120" s="168"/>
      <c r="H120" s="167">
        <f t="shared" si="4"/>
        <v>0</v>
      </c>
      <c r="I120" s="89"/>
      <c r="J120" s="89"/>
      <c r="N120" s="36"/>
      <c r="O120" s="146"/>
      <c r="P120" s="145"/>
      <c r="Q120" s="89"/>
      <c r="R120" s="89"/>
      <c r="S120" s="89"/>
    </row>
    <row r="121" spans="2:19" ht="15" customHeight="1" x14ac:dyDescent="0.25">
      <c r="B121" s="171" t="s">
        <v>78</v>
      </c>
      <c r="C121" s="170"/>
      <c r="D121" s="170"/>
      <c r="E121" s="170"/>
      <c r="F121" s="169">
        <v>0</v>
      </c>
      <c r="G121" s="168"/>
      <c r="H121" s="167">
        <f t="shared" si="4"/>
        <v>0</v>
      </c>
      <c r="I121" s="89"/>
      <c r="J121" s="89"/>
      <c r="N121" s="36"/>
      <c r="O121" s="146"/>
      <c r="P121" s="145"/>
      <c r="Q121" s="89"/>
      <c r="R121" s="89"/>
      <c r="S121" s="89"/>
    </row>
    <row r="122" spans="2:19" ht="15" customHeight="1" x14ac:dyDescent="0.25">
      <c r="B122" s="49" t="s">
        <v>210</v>
      </c>
      <c r="C122" s="48"/>
      <c r="D122" s="48"/>
      <c r="E122" s="48"/>
      <c r="F122" s="47">
        <v>3</v>
      </c>
      <c r="G122" s="165"/>
      <c r="H122" s="164">
        <f t="shared" si="4"/>
        <v>1.7441860465116279E-2</v>
      </c>
      <c r="I122" s="89"/>
      <c r="J122" s="89"/>
      <c r="N122" s="36"/>
      <c r="O122" s="146"/>
      <c r="P122" s="145"/>
      <c r="Q122" s="89"/>
      <c r="R122" s="89"/>
      <c r="S122" s="89"/>
    </row>
    <row r="123" spans="2:19" ht="15" customHeight="1" x14ac:dyDescent="0.25">
      <c r="B123" s="49" t="s">
        <v>209</v>
      </c>
      <c r="C123" s="48"/>
      <c r="D123" s="48"/>
      <c r="E123" s="48"/>
      <c r="F123" s="47">
        <v>0</v>
      </c>
      <c r="G123" s="165"/>
      <c r="H123" s="164">
        <f t="shared" si="4"/>
        <v>0</v>
      </c>
      <c r="I123" s="89"/>
      <c r="J123" s="89"/>
      <c r="N123" s="36"/>
      <c r="O123" s="146"/>
      <c r="P123" s="145"/>
      <c r="Q123" s="89"/>
      <c r="R123" s="89"/>
      <c r="S123" s="89"/>
    </row>
    <row r="124" spans="2:19" ht="15" customHeight="1" x14ac:dyDescent="0.25">
      <c r="B124" s="49" t="s">
        <v>208</v>
      </c>
      <c r="C124" s="48"/>
      <c r="D124" s="48"/>
      <c r="E124" s="48"/>
      <c r="F124" s="47">
        <v>0</v>
      </c>
      <c r="G124" s="165"/>
      <c r="H124" s="164">
        <f t="shared" si="4"/>
        <v>0</v>
      </c>
      <c r="I124" s="89"/>
      <c r="J124" s="89"/>
      <c r="N124" s="36"/>
      <c r="O124" s="146"/>
      <c r="P124" s="145"/>
      <c r="Q124" s="89"/>
      <c r="R124" s="89"/>
      <c r="S124" s="89"/>
    </row>
    <row r="125" spans="2:19" ht="15" customHeight="1" x14ac:dyDescent="0.25">
      <c r="B125" s="49" t="s">
        <v>207</v>
      </c>
      <c r="C125" s="48"/>
      <c r="D125" s="48"/>
      <c r="E125" s="48"/>
      <c r="F125" s="47">
        <v>0</v>
      </c>
      <c r="G125" s="165"/>
      <c r="H125" s="164">
        <f t="shared" si="4"/>
        <v>0</v>
      </c>
      <c r="I125" s="89"/>
      <c r="J125" s="89"/>
      <c r="N125" s="36"/>
      <c r="O125" s="146"/>
      <c r="P125" s="145"/>
      <c r="Q125" s="89"/>
      <c r="R125" s="89"/>
      <c r="S125" s="89"/>
    </row>
    <row r="126" spans="2:19" ht="15" customHeight="1" x14ac:dyDescent="0.25">
      <c r="B126" s="49" t="s">
        <v>206</v>
      </c>
      <c r="C126" s="48"/>
      <c r="D126" s="48"/>
      <c r="E126" s="48"/>
      <c r="F126" s="47">
        <v>0</v>
      </c>
      <c r="G126" s="165"/>
      <c r="H126" s="164">
        <f t="shared" si="4"/>
        <v>0</v>
      </c>
      <c r="I126" s="89"/>
      <c r="J126" s="89"/>
      <c r="N126" s="36"/>
      <c r="O126" s="146"/>
      <c r="P126" s="145"/>
      <c r="Q126" s="89"/>
      <c r="R126" s="89"/>
      <c r="S126" s="89"/>
    </row>
    <row r="127" spans="2:19" ht="15" customHeight="1" x14ac:dyDescent="0.25">
      <c r="B127" s="49" t="s">
        <v>71</v>
      </c>
      <c r="C127" s="48"/>
      <c r="D127" s="48"/>
      <c r="E127" s="48"/>
      <c r="F127" s="47">
        <v>0</v>
      </c>
      <c r="G127" s="165"/>
      <c r="H127" s="164">
        <f t="shared" si="4"/>
        <v>0</v>
      </c>
      <c r="I127" s="89"/>
      <c r="J127" s="89"/>
      <c r="N127" s="36"/>
      <c r="O127" s="146"/>
      <c r="P127" s="145"/>
      <c r="Q127" s="89"/>
      <c r="R127" s="89"/>
      <c r="S127" s="89"/>
    </row>
    <row r="128" spans="2:19" ht="15" customHeight="1" x14ac:dyDescent="0.25">
      <c r="B128" s="49" t="s">
        <v>205</v>
      </c>
      <c r="C128" s="48"/>
      <c r="D128" s="48"/>
      <c r="E128" s="48"/>
      <c r="F128" s="47">
        <v>0</v>
      </c>
      <c r="G128" s="165"/>
      <c r="H128" s="164">
        <f t="shared" si="4"/>
        <v>0</v>
      </c>
      <c r="I128" s="89"/>
      <c r="J128" s="89"/>
      <c r="N128" s="166"/>
      <c r="O128" s="89"/>
      <c r="P128" s="89"/>
      <c r="Q128" s="89"/>
      <c r="R128" s="89"/>
      <c r="S128" s="89"/>
    </row>
    <row r="129" spans="2:19" ht="15" customHeight="1" x14ac:dyDescent="0.25">
      <c r="B129" s="49" t="s">
        <v>0</v>
      </c>
      <c r="C129" s="48"/>
      <c r="D129" s="48"/>
      <c r="E129" s="48"/>
      <c r="F129" s="47">
        <v>6</v>
      </c>
      <c r="G129" s="165"/>
      <c r="H129" s="164">
        <f t="shared" si="4"/>
        <v>3.4883720930232558E-2</v>
      </c>
      <c r="I129" s="89"/>
      <c r="J129" s="89"/>
      <c r="N129" s="166"/>
      <c r="O129" s="89"/>
      <c r="P129" s="89"/>
      <c r="Q129" s="89"/>
      <c r="R129" s="89"/>
      <c r="S129" s="89"/>
    </row>
    <row r="130" spans="2:19" ht="15" customHeight="1" x14ac:dyDescent="0.25">
      <c r="B130" s="49" t="s">
        <v>204</v>
      </c>
      <c r="C130" s="48"/>
      <c r="D130" s="48"/>
      <c r="E130" s="48"/>
      <c r="F130" s="47">
        <v>0</v>
      </c>
      <c r="G130" s="165"/>
      <c r="H130" s="164">
        <f t="shared" si="4"/>
        <v>0</v>
      </c>
      <c r="I130" s="89"/>
      <c r="J130" s="89"/>
      <c r="N130" s="163"/>
      <c r="O130" s="89"/>
      <c r="P130" s="89"/>
      <c r="Q130" s="89"/>
      <c r="R130" s="89"/>
      <c r="S130" s="89"/>
    </row>
    <row r="131" spans="2:19" ht="15" customHeight="1" thickBot="1" x14ac:dyDescent="0.3">
      <c r="B131" s="162" t="s">
        <v>66</v>
      </c>
      <c r="C131" s="161"/>
      <c r="D131" s="161"/>
      <c r="E131" s="161"/>
      <c r="F131" s="160">
        <v>5</v>
      </c>
      <c r="G131" s="159"/>
      <c r="H131" s="158">
        <f t="shared" si="4"/>
        <v>2.9069767441860465E-2</v>
      </c>
      <c r="I131" s="89"/>
      <c r="J131" s="89"/>
      <c r="N131" s="89"/>
      <c r="O131" s="89"/>
      <c r="P131" s="89"/>
      <c r="Q131" s="89"/>
      <c r="R131" s="89"/>
      <c r="S131" s="89"/>
    </row>
    <row r="132" spans="2:19" ht="15" customHeight="1" x14ac:dyDescent="0.25">
      <c r="B132" s="210" t="s">
        <v>1</v>
      </c>
      <c r="C132" s="210"/>
      <c r="D132" s="210"/>
      <c r="E132" s="143"/>
      <c r="F132" s="143">
        <f>SUM(F94:F131)</f>
        <v>172</v>
      </c>
      <c r="G132" s="157"/>
      <c r="H132" s="121">
        <f>SUM(H94:H131)</f>
        <v>1</v>
      </c>
      <c r="I132" s="89"/>
      <c r="J132" s="89"/>
      <c r="N132" s="89"/>
      <c r="O132" s="89"/>
      <c r="P132" s="89"/>
      <c r="Q132" s="89"/>
      <c r="R132" s="89"/>
      <c r="S132" s="89"/>
    </row>
    <row r="133" spans="2:19" x14ac:dyDescent="0.25">
      <c r="B133" s="156" t="s">
        <v>203</v>
      </c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</row>
    <row r="134" spans="2:19" x14ac:dyDescent="0.25">
      <c r="B134" s="89"/>
      <c r="C134" s="89"/>
      <c r="D134" s="89"/>
      <c r="E134" s="89"/>
      <c r="F134" s="146"/>
      <c r="G134" s="146"/>
      <c r="H134" s="146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</row>
    <row r="135" spans="2:19" x14ac:dyDescent="0.25">
      <c r="B135" s="154" t="s">
        <v>202</v>
      </c>
      <c r="C135" s="154"/>
      <c r="D135" s="154"/>
      <c r="E135" s="154"/>
      <c r="F135" s="155"/>
      <c r="G135" s="155"/>
      <c r="H135" s="155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</row>
    <row r="136" spans="2:19" ht="26.25" customHeight="1" x14ac:dyDescent="0.25">
      <c r="B136" s="206" t="s">
        <v>201</v>
      </c>
      <c r="C136" s="206"/>
      <c r="D136" s="206"/>
      <c r="E136" s="206"/>
      <c r="F136" s="206"/>
      <c r="G136" s="146"/>
      <c r="H136" s="146"/>
      <c r="I136" s="89"/>
      <c r="J136" s="89"/>
      <c r="K136" s="206" t="s">
        <v>200</v>
      </c>
      <c r="L136" s="206"/>
      <c r="M136" s="206"/>
      <c r="N136" s="25"/>
      <c r="O136" s="25"/>
      <c r="P136" s="89"/>
      <c r="Q136" s="89"/>
      <c r="R136" s="89"/>
      <c r="S136" s="89"/>
    </row>
    <row r="137" spans="2:19" ht="15" customHeight="1" x14ac:dyDescent="0.25">
      <c r="B137" s="206"/>
      <c r="C137" s="206"/>
      <c r="D137" s="206"/>
      <c r="E137" s="206"/>
      <c r="F137" s="206"/>
      <c r="G137" s="146"/>
      <c r="H137" s="146"/>
      <c r="I137" s="89"/>
      <c r="J137" s="89"/>
      <c r="K137" s="206"/>
      <c r="L137" s="206"/>
      <c r="M137" s="206"/>
      <c r="N137" s="25"/>
      <c r="O137" s="25"/>
      <c r="P137" s="89"/>
      <c r="Q137" s="89"/>
      <c r="R137" s="89"/>
      <c r="S137" s="89"/>
    </row>
    <row r="138" spans="2:19" x14ac:dyDescent="0.25">
      <c r="B138" s="153" t="s">
        <v>199</v>
      </c>
      <c r="C138" s="139" t="s">
        <v>37</v>
      </c>
      <c r="D138" s="139" t="s">
        <v>3</v>
      </c>
      <c r="E138" s="89"/>
      <c r="F138" s="146"/>
      <c r="G138" s="146"/>
      <c r="H138" s="146"/>
      <c r="I138" s="89"/>
      <c r="J138" s="89"/>
      <c r="K138" s="139" t="s">
        <v>198</v>
      </c>
      <c r="L138" s="139" t="s">
        <v>37</v>
      </c>
      <c r="M138" s="139" t="s">
        <v>3</v>
      </c>
      <c r="N138" s="89"/>
      <c r="O138" s="146"/>
      <c r="P138" s="89"/>
      <c r="Q138" s="89"/>
      <c r="R138" s="89"/>
      <c r="S138" s="89"/>
    </row>
    <row r="139" spans="2:19" x14ac:dyDescent="0.25">
      <c r="B139" s="144" t="s">
        <v>197</v>
      </c>
      <c r="C139" s="146">
        <v>2</v>
      </c>
      <c r="D139" s="145">
        <f>C139/$C$144</f>
        <v>1.1627906976744186E-2</v>
      </c>
      <c r="E139" s="89"/>
      <c r="F139" s="146"/>
      <c r="G139" s="146"/>
      <c r="H139" s="146"/>
      <c r="I139" s="89"/>
      <c r="J139" s="89"/>
      <c r="K139" s="144" t="s">
        <v>196</v>
      </c>
      <c r="L139" s="146">
        <v>100</v>
      </c>
      <c r="M139" s="145">
        <f>L139/$L$143</f>
        <v>0.58139534883720934</v>
      </c>
      <c r="N139" s="89"/>
      <c r="O139" s="146"/>
      <c r="P139" s="89"/>
      <c r="Q139" s="89"/>
      <c r="R139" s="89"/>
      <c r="S139" s="89"/>
    </row>
    <row r="140" spans="2:19" x14ac:dyDescent="0.25">
      <c r="B140" s="144" t="s">
        <v>46</v>
      </c>
      <c r="C140" s="146">
        <v>60</v>
      </c>
      <c r="D140" s="145">
        <f>C140/$C$144</f>
        <v>0.34883720930232559</v>
      </c>
      <c r="E140" s="89"/>
      <c r="F140" s="146"/>
      <c r="G140" s="146"/>
      <c r="H140" s="146"/>
      <c r="I140" s="89"/>
      <c r="J140" s="89"/>
      <c r="K140" s="144" t="s">
        <v>195</v>
      </c>
      <c r="L140" s="146">
        <v>63</v>
      </c>
      <c r="M140" s="145">
        <f>L140/$L$143</f>
        <v>0.36627906976744184</v>
      </c>
      <c r="N140" s="89"/>
      <c r="O140" s="146"/>
      <c r="P140" s="89"/>
      <c r="Q140" s="89"/>
      <c r="R140" s="89"/>
      <c r="S140" s="89"/>
    </row>
    <row r="141" spans="2:19" x14ac:dyDescent="0.25">
      <c r="B141" s="144" t="s">
        <v>45</v>
      </c>
      <c r="C141" s="146">
        <v>105</v>
      </c>
      <c r="D141" s="145">
        <f>C141/$C$144</f>
        <v>0.61046511627906974</v>
      </c>
      <c r="E141" s="89"/>
      <c r="F141" s="146"/>
      <c r="G141" s="146"/>
      <c r="H141" s="134" t="s">
        <v>44</v>
      </c>
      <c r="I141" s="89"/>
      <c r="J141" s="89"/>
      <c r="K141" s="144" t="s">
        <v>194</v>
      </c>
      <c r="L141" s="146">
        <v>3</v>
      </c>
      <c r="M141" s="145">
        <f>L141/$L$143</f>
        <v>1.7441860465116279E-2</v>
      </c>
      <c r="N141" s="89"/>
      <c r="O141" s="146"/>
      <c r="P141" s="89"/>
      <c r="Q141" s="89"/>
      <c r="R141" s="89"/>
      <c r="S141" s="89"/>
    </row>
    <row r="142" spans="2:19" ht="15.75" thickBot="1" x14ac:dyDescent="0.3">
      <c r="B142" s="144" t="s">
        <v>43</v>
      </c>
      <c r="C142" s="146">
        <v>4</v>
      </c>
      <c r="D142" s="145">
        <f>C142/$C$144</f>
        <v>2.3255813953488372E-2</v>
      </c>
      <c r="E142" s="89"/>
      <c r="F142" s="146"/>
      <c r="G142" s="146"/>
      <c r="H142" s="152">
        <f>SUM(D140:D141)</f>
        <v>0.95930232558139528</v>
      </c>
      <c r="I142" s="89"/>
      <c r="J142" s="89"/>
      <c r="K142" s="144" t="s">
        <v>193</v>
      </c>
      <c r="L142" s="146">
        <v>6</v>
      </c>
      <c r="M142" s="145">
        <f>L142/$L$143</f>
        <v>3.4883720930232558E-2</v>
      </c>
      <c r="N142" s="89"/>
      <c r="O142" s="146"/>
      <c r="P142" s="89"/>
      <c r="Q142" s="89"/>
      <c r="R142" s="89"/>
      <c r="S142" s="89"/>
    </row>
    <row r="143" spans="2:19" ht="15.75" thickBot="1" x14ac:dyDescent="0.3">
      <c r="B143" s="144" t="s">
        <v>178</v>
      </c>
      <c r="C143" s="146">
        <v>1</v>
      </c>
      <c r="D143" s="145">
        <f>C143/$C$144</f>
        <v>5.8139534883720929E-3</v>
      </c>
      <c r="E143" s="89"/>
      <c r="F143" s="146"/>
      <c r="G143" s="146"/>
      <c r="H143" s="146"/>
      <c r="I143" s="89"/>
      <c r="J143" s="89"/>
      <c r="K143" s="143" t="s">
        <v>1</v>
      </c>
      <c r="L143" s="143">
        <f>SUM(L139:L142)</f>
        <v>172</v>
      </c>
      <c r="M143" s="121">
        <f>SUM(M139:M142)</f>
        <v>1</v>
      </c>
      <c r="N143" s="89"/>
      <c r="O143" s="146"/>
      <c r="P143" s="89"/>
      <c r="Q143" s="89"/>
      <c r="R143" s="89"/>
      <c r="S143" s="89"/>
    </row>
    <row r="144" spans="2:19" x14ac:dyDescent="0.25">
      <c r="B144" s="143" t="s">
        <v>1</v>
      </c>
      <c r="C144" s="143">
        <f>SUM(C139:C143)</f>
        <v>172</v>
      </c>
      <c r="D144" s="121">
        <f>SUM(D139:D143)</f>
        <v>1</v>
      </c>
      <c r="E144" s="89"/>
      <c r="F144" s="146"/>
      <c r="G144" s="146"/>
      <c r="H144" s="146"/>
      <c r="I144" s="89"/>
      <c r="J144" s="89"/>
      <c r="N144" s="89"/>
      <c r="O144" s="146"/>
      <c r="P144" s="89"/>
      <c r="Q144" s="89"/>
      <c r="R144" s="89"/>
      <c r="S144" s="89"/>
    </row>
    <row r="145" spans="2:15" ht="15" customHeight="1" x14ac:dyDescent="0.25">
      <c r="K145" s="211" t="s">
        <v>192</v>
      </c>
      <c r="L145" s="211"/>
      <c r="M145" s="211"/>
      <c r="N145" s="211"/>
      <c r="O145" s="211"/>
    </row>
    <row r="146" spans="2:15" ht="15" customHeight="1" x14ac:dyDescent="0.25">
      <c r="B146" s="89" t="s">
        <v>191</v>
      </c>
      <c r="C146" s="89"/>
      <c r="D146" s="89"/>
      <c r="K146" s="211"/>
      <c r="L146" s="211"/>
      <c r="M146" s="211"/>
      <c r="N146" s="211"/>
      <c r="O146" s="211"/>
    </row>
    <row r="147" spans="2:15" ht="15.75" customHeight="1" x14ac:dyDescent="0.25">
      <c r="B147" s="151" t="s">
        <v>24</v>
      </c>
      <c r="C147" s="139" t="s">
        <v>37</v>
      </c>
      <c r="D147" s="207" t="s">
        <v>3</v>
      </c>
      <c r="E147" s="207"/>
      <c r="K147" s="207" t="s">
        <v>41</v>
      </c>
      <c r="L147" s="207"/>
      <c r="M147" s="139" t="s">
        <v>37</v>
      </c>
      <c r="N147" s="139"/>
      <c r="O147" s="139" t="s">
        <v>3</v>
      </c>
    </row>
    <row r="148" spans="2:15" x14ac:dyDescent="0.25">
      <c r="B148" s="90" t="s">
        <v>190</v>
      </c>
      <c r="C148" s="13">
        <v>41</v>
      </c>
      <c r="D148" s="204">
        <f>C148/$C$151</f>
        <v>0.23837209302325582</v>
      </c>
      <c r="E148" s="204"/>
      <c r="K148" s="144" t="s">
        <v>39</v>
      </c>
      <c r="L148" s="135"/>
      <c r="M148" s="146">
        <v>75</v>
      </c>
      <c r="N148" s="145"/>
      <c r="O148" s="145">
        <f t="shared" ref="O148:O153" si="5">M148/$M$154</f>
        <v>0.43604651162790697</v>
      </c>
    </row>
    <row r="149" spans="2:15" x14ac:dyDescent="0.25">
      <c r="B149" s="90" t="s">
        <v>189</v>
      </c>
      <c r="C149" s="13">
        <v>126</v>
      </c>
      <c r="D149" s="204">
        <f>C149/$C$151</f>
        <v>0.73255813953488369</v>
      </c>
      <c r="E149" s="204"/>
      <c r="K149" s="144" t="s">
        <v>188</v>
      </c>
      <c r="L149" s="135"/>
      <c r="M149" s="146">
        <v>25</v>
      </c>
      <c r="N149" s="145"/>
      <c r="O149" s="145">
        <f t="shared" si="5"/>
        <v>0.14534883720930233</v>
      </c>
    </row>
    <row r="150" spans="2:15" ht="15.75" thickBot="1" x14ac:dyDescent="0.3">
      <c r="B150" s="90" t="s">
        <v>178</v>
      </c>
      <c r="C150" s="13">
        <v>5</v>
      </c>
      <c r="D150" s="204">
        <f>C150/$C$151</f>
        <v>2.9069767441860465E-2</v>
      </c>
      <c r="E150" s="204"/>
      <c r="K150" s="144" t="s">
        <v>187</v>
      </c>
      <c r="L150" s="135"/>
      <c r="M150" s="146">
        <v>54</v>
      </c>
      <c r="N150" s="145"/>
      <c r="O150" s="145">
        <f t="shared" si="5"/>
        <v>0.31395348837209303</v>
      </c>
    </row>
    <row r="151" spans="2:15" x14ac:dyDescent="0.25">
      <c r="B151" s="150" t="s">
        <v>1</v>
      </c>
      <c r="C151" s="149">
        <f>SUM(C148:C150)</f>
        <v>172</v>
      </c>
      <c r="D151" s="242">
        <f>SUM(D148:E150)</f>
        <v>1</v>
      </c>
      <c r="E151" s="242"/>
      <c r="K151" s="144" t="s">
        <v>186</v>
      </c>
      <c r="L151" s="135"/>
      <c r="M151" s="146">
        <v>1</v>
      </c>
      <c r="N151" s="145"/>
      <c r="O151" s="145">
        <f t="shared" si="5"/>
        <v>5.8139534883720929E-3</v>
      </c>
    </row>
    <row r="152" spans="2:15" x14ac:dyDescent="0.25">
      <c r="B152" s="89"/>
      <c r="C152" s="13"/>
      <c r="D152" s="243"/>
      <c r="E152" s="243"/>
      <c r="K152" s="144" t="s">
        <v>185</v>
      </c>
      <c r="L152" s="135"/>
      <c r="M152" s="146">
        <v>9</v>
      </c>
      <c r="N152" s="145"/>
      <c r="O152" s="145">
        <f t="shared" si="5"/>
        <v>5.232558139534884E-2</v>
      </c>
    </row>
    <row r="153" spans="2:15" ht="15.75" thickBot="1" x14ac:dyDescent="0.3">
      <c r="B153" s="244" t="s">
        <v>184</v>
      </c>
      <c r="C153" s="244"/>
      <c r="D153" s="244"/>
      <c r="E153" s="244"/>
      <c r="F153" s="244"/>
      <c r="G153" s="244"/>
      <c r="H153" s="244"/>
      <c r="I153" s="244"/>
      <c r="K153" s="144" t="s">
        <v>178</v>
      </c>
      <c r="L153" s="135"/>
      <c r="M153" s="146">
        <v>8</v>
      </c>
      <c r="N153" s="145"/>
      <c r="O153" s="145">
        <f t="shared" si="5"/>
        <v>4.6511627906976744E-2</v>
      </c>
    </row>
    <row r="154" spans="2:15" x14ac:dyDescent="0.25">
      <c r="B154" s="245" t="s">
        <v>183</v>
      </c>
      <c r="C154" s="245"/>
      <c r="D154" s="245"/>
      <c r="E154" s="245"/>
      <c r="F154" s="245"/>
      <c r="G154" s="245"/>
      <c r="H154" s="245"/>
      <c r="I154" s="245"/>
      <c r="K154" s="210" t="s">
        <v>1</v>
      </c>
      <c r="L154" s="210"/>
      <c r="M154" s="149">
        <f>SUM(M148:M153)</f>
        <v>172</v>
      </c>
      <c r="N154" s="121"/>
      <c r="O154" s="121">
        <f>SUM(O148:O153)</f>
        <v>1</v>
      </c>
    </row>
    <row r="155" spans="2:15" ht="47.25" customHeight="1" x14ac:dyDescent="0.25">
      <c r="B155" s="245"/>
      <c r="C155" s="245"/>
      <c r="D155" s="245"/>
      <c r="E155" s="245"/>
      <c r="F155" s="245"/>
      <c r="G155" s="245"/>
      <c r="H155" s="245"/>
      <c r="I155" s="245"/>
    </row>
    <row r="156" spans="2:15" x14ac:dyDescent="0.25">
      <c r="B156" s="148" t="s">
        <v>182</v>
      </c>
    </row>
    <row r="157" spans="2:15" ht="15" customHeight="1" x14ac:dyDescent="0.25">
      <c r="B157" s="148" t="s">
        <v>181</v>
      </c>
    </row>
  </sheetData>
  <mergeCells count="52">
    <mergeCell ref="K145:O146"/>
    <mergeCell ref="D147:E147"/>
    <mergeCell ref="K147:L147"/>
    <mergeCell ref="B92:H92"/>
    <mergeCell ref="Q92:R92"/>
    <mergeCell ref="B93:D93"/>
    <mergeCell ref="G93:H93"/>
    <mergeCell ref="I93:K93"/>
    <mergeCell ref="K110:N111"/>
    <mergeCell ref="B136:F137"/>
    <mergeCell ref="K136:M137"/>
    <mergeCell ref="K154:L154"/>
    <mergeCell ref="D148:E148"/>
    <mergeCell ref="D149:E149"/>
    <mergeCell ref="D150:E150"/>
    <mergeCell ref="D151:E151"/>
    <mergeCell ref="D152:E152"/>
    <mergeCell ref="B153:I153"/>
    <mergeCell ref="B154:I155"/>
    <mergeCell ref="Q84:R84"/>
    <mergeCell ref="Q85:R85"/>
    <mergeCell ref="B132:D132"/>
    <mergeCell ref="O89:P89"/>
    <mergeCell ref="O90:P90"/>
    <mergeCell ref="O91:P91"/>
    <mergeCell ref="O88:P88"/>
    <mergeCell ref="O92:P92"/>
    <mergeCell ref="Q88:R88"/>
    <mergeCell ref="Q89:R89"/>
    <mergeCell ref="Q90:R90"/>
    <mergeCell ref="Q91:R91"/>
    <mergeCell ref="B47:H47"/>
    <mergeCell ref="B48:C48"/>
    <mergeCell ref="K56:K57"/>
    <mergeCell ref="L56:M56"/>
    <mergeCell ref="K54:Q55"/>
    <mergeCell ref="O56:Q56"/>
    <mergeCell ref="I32:K32"/>
    <mergeCell ref="J33:K33"/>
    <mergeCell ref="B5:S6"/>
    <mergeCell ref="B8:S8"/>
    <mergeCell ref="B10:S11"/>
    <mergeCell ref="I15:M16"/>
    <mergeCell ref="P15:S16"/>
    <mergeCell ref="B13:S13"/>
    <mergeCell ref="B80:D81"/>
    <mergeCell ref="Q82:R82"/>
    <mergeCell ref="Q83:R83"/>
    <mergeCell ref="M80:R81"/>
    <mergeCell ref="K64:L64"/>
    <mergeCell ref="M64:N64"/>
    <mergeCell ref="Q66:R66"/>
  </mergeCells>
  <printOptions horizontalCentered="1"/>
  <pageMargins left="0.19685039370078741" right="0.11811023622047245" top="0.11811023622047245" bottom="0.11811023622047245" header="0.31496062992125984" footer="0.31496062992125984"/>
  <pageSetup paperSize="9" scale="67" orientation="portrait" r:id="rId1"/>
  <rowBreaks count="1" manualBreakCount="1">
    <brk id="7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Feminicidio</vt:lpstr>
      <vt:lpstr>Tentativa</vt:lpstr>
      <vt:lpstr>Tentativa!Área_de_impresión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2019-06-17T15:36:34Z</dcterms:modified>
</cp:coreProperties>
</file>