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CASOS CEM"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 localSheetId="0">#REF!</definedName>
    <definedName name="A">#REF!</definedName>
    <definedName name="AAA">'[2]Casos'!#REF!</definedName>
    <definedName name="AB" localSheetId="0">#REF!</definedName>
    <definedName name="AB">#REF!</definedName>
    <definedName name="ABAN" localSheetId="0">#REF!</definedName>
    <definedName name="ABAN">#REF!</definedName>
    <definedName name="ABANCAY" localSheetId="0">#REF!</definedName>
    <definedName name="ABANCAY">#REF!</definedName>
    <definedName name="AMES" localSheetId="0">'[3]Base 2012'!$E$1</definedName>
    <definedName name="AMES">'[4]Base 2012'!$E$1</definedName>
    <definedName name="AÑO" localSheetId="0">#REF!</definedName>
    <definedName name="AÑO">#REF!</definedName>
    <definedName name="AÑOS" localSheetId="0">#REF!</definedName>
    <definedName name="AÑOS">#REF!</definedName>
    <definedName name="_xlnm.Print_Area" localSheetId="0">'CASOS CEM'!$A$1:$Q$289</definedName>
    <definedName name="AUTORIA" localSheetId="0">#REF!</definedName>
    <definedName name="AUTORIA">#REF!</definedName>
    <definedName name="CEM" localSheetId="0">#REF!</definedName>
    <definedName name="CEM">#REF!</definedName>
    <definedName name="conocimiento_caso" localSheetId="0">#REF!</definedName>
    <definedName name="conocimiento_caso">#REF!</definedName>
    <definedName name="D" localSheetId="0">#REF!</definedName>
    <definedName name="D">#REF!</definedName>
    <definedName name="DDD">'[2]Casos'!#REF!</definedName>
    <definedName name="DE" localSheetId="0">#REF!</definedName>
    <definedName name="DE">#REF!</definedName>
    <definedName name="DEPA" localSheetId="0">#REF!</definedName>
    <definedName name="DEPA">#REF!</definedName>
    <definedName name="dia" localSheetId="0">#REF!</definedName>
    <definedName name="dia">#REF!</definedName>
    <definedName name="DIST" localSheetId="0">'[5]Casos'!#REF!</definedName>
    <definedName name="DIST">'[2]Casos'!#REF!</definedName>
    <definedName name="DISTRITO" localSheetId="0">#REF!</definedName>
    <definedName name="DISTRITO">#REF!</definedName>
    <definedName name="DPTO" localSheetId="0">#REF!</definedName>
    <definedName name="DPTO">'[2]Casos'!#REF!</definedName>
    <definedName name="DR" localSheetId="0">#REF!</definedName>
    <definedName name="DR">#REF!</definedName>
    <definedName name="E" localSheetId="0">#REF!</definedName>
    <definedName name="E">#REF!</definedName>
    <definedName name="EEE">'[2]Casos'!#REF!</definedName>
    <definedName name="GÉNERO" localSheetId="0">#REF!</definedName>
    <definedName name="GÉNERO">#REF!</definedName>
    <definedName name="genero1" localSheetId="0">#REF!</definedName>
    <definedName name="genero1">#REF!</definedName>
    <definedName name="GENRO" localSheetId="0">#REF!</definedName>
    <definedName name="GENRO">#REF!</definedName>
    <definedName name="GENRO21" localSheetId="0">#REF!</definedName>
    <definedName name="GENRO21">#REF!</definedName>
    <definedName name="GGGGG" localSheetId="0">'[6]Base 2012'!$B$1</definedName>
    <definedName name="GGGGG">'[7]Base 2012'!$B$1</definedName>
    <definedName name="GGGGGGGGGG" localSheetId="0">'[6]Base 2012'!$D$1</definedName>
    <definedName name="GGGGGGGGGG">'[7]Base 2012'!$D$1</definedName>
    <definedName name="GRADO" localSheetId="0">#REF!</definedName>
    <definedName name="GRADO">#REF!</definedName>
    <definedName name="HIJOS" localSheetId="0">#REF!</definedName>
    <definedName name="HIJOS">#REF!</definedName>
    <definedName name="HOMICIDIO" localSheetId="0">#REF!</definedName>
    <definedName name="HOMICIDIO">#REF!</definedName>
    <definedName name="HOMICIDIO1" localSheetId="0">#REF!</definedName>
    <definedName name="HOMICIDIO1">#REF!</definedName>
    <definedName name="J" localSheetId="0">'[8]Casos'!#REF!</definedName>
    <definedName name="J">'[9]Casos'!#REF!</definedName>
    <definedName name="LABOR" localSheetId="0">#REF!</definedName>
    <definedName name="LABOR">#REF!</definedName>
    <definedName name="LUGAR" localSheetId="0">#REF!</definedName>
    <definedName name="LUGAR">#REF!</definedName>
    <definedName name="Marca_temporal" localSheetId="0">#REF!</definedName>
    <definedName name="Marca_temporal">#REF!</definedName>
    <definedName name="MEDIDAS" localSheetId="0">#REF!</definedName>
    <definedName name="MEDIDAS">#REF!</definedName>
    <definedName name="MES" localSheetId="0">#REF!</definedName>
    <definedName name="mes">#REF!</definedName>
    <definedName name="N" localSheetId="0">#REF!</definedName>
    <definedName name="N">#REF!</definedName>
    <definedName name="NDDDSFDSF" localSheetId="0">#REF!</definedName>
    <definedName name="NDDDSFDSF">#REF!</definedName>
    <definedName name="Nro_de_oficio" localSheetId="0">#REF!</definedName>
    <definedName name="Nro_de_oficio">#REF!</definedName>
    <definedName name="OK" localSheetId="0">#REF!</definedName>
    <definedName name="OK">#REF!</definedName>
    <definedName name="PROV" localSheetId="0">#REF!</definedName>
    <definedName name="PROV">'[2]Casos'!#REF!</definedName>
    <definedName name="PROVINCIA" localSheetId="0">#REF!</definedName>
    <definedName name="PROVINCIA">#REF!</definedName>
    <definedName name="RESPUESTA" localSheetId="0">#REF!</definedName>
    <definedName name="RESPUESTA">#REF!</definedName>
    <definedName name="RITA">'[2]Casos'!#REF!</definedName>
    <definedName name="S" localSheetId="0">#REF!</definedName>
    <definedName name="S">#REF!</definedName>
    <definedName name="SEXO" localSheetId="0">#REF!</definedName>
    <definedName name="SEXO">#REF!</definedName>
    <definedName name="SITUACION" localSheetId="0">#REF!</definedName>
    <definedName name="SITUACION">#REF!</definedName>
    <definedName name="SS">#REF!</definedName>
    <definedName name="SSS">'[9]Casos'!#REF!</definedName>
    <definedName name="SSSS">#REF!</definedName>
    <definedName name="SSSSSSS">#REF!</definedName>
    <definedName name="SSSSSSSSSS">'[10]Base 2012'!$E$1</definedName>
    <definedName name="SSSSSSSSSSS">#REF!</definedName>
    <definedName name="SSSSSSSSSSSSSS">#REF!</definedName>
    <definedName name="SSSSSSSSSSSSSSSSSS">#REF!</definedName>
    <definedName name="SSSSSSSSSSSSSSSSSSSSSSSSSSSSSS">#REF!</definedName>
    <definedName name="Tabla1" localSheetId="0">#REF!</definedName>
    <definedName name="Tabla1">#REF!</definedName>
    <definedName name="VINCULO" localSheetId="0">#REF!</definedName>
    <definedName name="VINCULO">#REF!</definedName>
    <definedName name="VINCULO_A" localSheetId="0">#REF!</definedName>
    <definedName name="VINCULO_A">#REF!</definedName>
    <definedName name="XX" localSheetId="0">'[11]Casos'!#REF!</definedName>
    <definedName name="XX">'[12]Casos'!#REF!</definedName>
    <definedName name="ZONA" localSheetId="0">#REF!</definedName>
    <definedName name="ZONA">'[2]Casos'!#REF!</definedName>
  </definedNames>
  <calcPr fullCalcOnLoad="1"/>
</workbook>
</file>

<file path=xl/sharedStrings.xml><?xml version="1.0" encoding="utf-8"?>
<sst xmlns="http://schemas.openxmlformats.org/spreadsheetml/2006/main" count="389" uniqueCount="230">
  <si>
    <t>PROGRAMA NACIONAL CONTRA LA VIOLENCIA FAMILIAR Y SEXUAL</t>
  </si>
  <si>
    <r>
      <t>CASOS ATENDIDOS</t>
    </r>
    <r>
      <rPr>
        <b/>
        <sz val="17"/>
        <color indexed="9"/>
        <rFont val="Arial"/>
        <family val="2"/>
      </rPr>
      <t xml:space="preserve"> A PERSONAS AFECTADAS POR HECHOS DE VIOLENCIA CONTRA LAS MUJERES, LOS INTEGRANTES </t>
    </r>
  </si>
  <si>
    <t>DEL GRUPO FAMILIAR Y PERSONAS AFECTADAS POR VIOLENCIA SEXUAL EN LOS CEM A NIVEL NACIONAL</t>
  </si>
  <si>
    <r>
      <t xml:space="preserve">POBLACIÓN TOTAL </t>
    </r>
    <r>
      <rPr>
        <b/>
        <u val="single"/>
        <vertAlign val="superscript"/>
        <sz val="15"/>
        <color indexed="9"/>
        <rFont val="Arial"/>
        <family val="2"/>
      </rPr>
      <t>/1</t>
    </r>
  </si>
  <si>
    <t>Período : Enero - Noviembre 2017 (Preliminar)</t>
  </si>
  <si>
    <t>SECCIÓN I : CARACTERÍSTICAS DE LOS CASOS ATENDIDOS</t>
  </si>
  <si>
    <t>Casos atendidos según meses y sexo</t>
  </si>
  <si>
    <t xml:space="preserve">Mes </t>
  </si>
  <si>
    <t>Total</t>
  </si>
  <si>
    <t>Mujer</t>
  </si>
  <si>
    <t>Hombre</t>
  </si>
  <si>
    <t>Tipo de 
CEM</t>
  </si>
  <si>
    <t>Nro. 
CEM</t>
  </si>
  <si>
    <t>Ene</t>
  </si>
  <si>
    <t>Regular</t>
  </si>
  <si>
    <t>Feb</t>
  </si>
  <si>
    <t>7 x 24</t>
  </si>
  <si>
    <t>Mar</t>
  </si>
  <si>
    <t>En Comisaría</t>
  </si>
  <si>
    <t>Abr</t>
  </si>
  <si>
    <t>May</t>
  </si>
  <si>
    <t>Jun</t>
  </si>
  <si>
    <t>Jul</t>
  </si>
  <si>
    <t>Ago</t>
  </si>
  <si>
    <t>Set</t>
  </si>
  <si>
    <t>Oct</t>
  </si>
  <si>
    <t>Nov</t>
  </si>
  <si>
    <t>Dic</t>
  </si>
  <si>
    <t>%</t>
  </si>
  <si>
    <t>Casos atendidos según meses y condición</t>
  </si>
  <si>
    <t>Denuncias interpuestas por los ultimos hechos de violencia previa a la intervención del PNCVFS</t>
  </si>
  <si>
    <t>Nuevo</t>
  </si>
  <si>
    <t>Reingreso</t>
  </si>
  <si>
    <t>Reincidente</t>
  </si>
  <si>
    <t>Derivado</t>
  </si>
  <si>
    <t>Continuador</t>
  </si>
  <si>
    <t>Víctima ha interpuesto denuncia?</t>
  </si>
  <si>
    <t>Cantidad</t>
  </si>
  <si>
    <t>Si</t>
  </si>
  <si>
    <t>No</t>
  </si>
  <si>
    <t>Sin información</t>
  </si>
  <si>
    <t>/1 Todos los cuadros están referidos a casos nuevos, reingresos, reincidentes, derivados y continuadores.</t>
  </si>
  <si>
    <t>Casos atendidos según meses y grupo de edad</t>
  </si>
  <si>
    <t>Niños y niñas</t>
  </si>
  <si>
    <t>Grupos de edad</t>
  </si>
  <si>
    <t>0-5
años</t>
  </si>
  <si>
    <t>6-11
años</t>
  </si>
  <si>
    <t>12-17
años</t>
  </si>
  <si>
    <t>18-25
años</t>
  </si>
  <si>
    <t>26-35
años</t>
  </si>
  <si>
    <t>36-45
años</t>
  </si>
  <si>
    <t>46-59
años</t>
  </si>
  <si>
    <t>60 +
años</t>
  </si>
  <si>
    <t>Adolescentes</t>
  </si>
  <si>
    <t>Adultos/as</t>
  </si>
  <si>
    <t>Adultos mayores</t>
  </si>
  <si>
    <t>Casos atendidos por meses y tipo de violencia</t>
  </si>
  <si>
    <t>Casos Especiales:</t>
  </si>
  <si>
    <t>Económica o Patrimonial</t>
  </si>
  <si>
    <t>Psicológica</t>
  </si>
  <si>
    <t>Física</t>
  </si>
  <si>
    <t>Sexual</t>
  </si>
  <si>
    <r>
      <t xml:space="preserve">Abandono </t>
    </r>
    <r>
      <rPr>
        <b/>
        <vertAlign val="superscript"/>
        <sz val="11"/>
        <color indexed="9"/>
        <rFont val="Arial"/>
        <family val="2"/>
      </rPr>
      <t>/2</t>
    </r>
  </si>
  <si>
    <t>Violación sexual</t>
  </si>
  <si>
    <t>Trata con fines de explotación sexual</t>
  </si>
  <si>
    <t>0-17 años</t>
  </si>
  <si>
    <t>18-59 años</t>
  </si>
  <si>
    <t>60 + años</t>
  </si>
  <si>
    <r>
      <rPr>
        <sz val="8"/>
        <rFont val="Arial"/>
        <family val="2"/>
      </rPr>
      <t>/2 Acciones u omisiones cometidas permanentemente por parte de una persona responsable o ciudadora que genera daños físicos y/o psicológicos inminentes en algún niño, niña, adolescente, persona adulta mayor o persona con discapacidad.</t>
    </r>
    <r>
      <rPr>
        <sz val="10"/>
        <rFont val="Arial"/>
        <family val="2"/>
      </rPr>
      <t xml:space="preserve"> </t>
    </r>
  </si>
  <si>
    <t>Casos atendidos según grupo de edad y tipo de violencia</t>
  </si>
  <si>
    <t>Tipo de Violencia</t>
  </si>
  <si>
    <t>Personas adultas</t>
  </si>
  <si>
    <t>Personas adultas mayores</t>
  </si>
  <si>
    <t>Económica</t>
  </si>
  <si>
    <t>Económica o patrimonial</t>
  </si>
  <si>
    <t>Casos atendidos según tipo de violencia y el factor de riesgo de la presunta persona agresora</t>
  </si>
  <si>
    <t>Casos atendidos según tipo de violencia y el factor de riesgo de la persona usuaria</t>
  </si>
  <si>
    <t>Abuso en el consumo de alcohol</t>
  </si>
  <si>
    <t>Consume drogas</t>
  </si>
  <si>
    <t xml:space="preserve">Casos atendidos por etnia o grupo (indígena, nativo u otro) que pertenece la víctima, según tipo de violencia </t>
  </si>
  <si>
    <t>Quechua</t>
  </si>
  <si>
    <t>Aymara</t>
  </si>
  <si>
    <t>Nativo o indígena de la Amazonía</t>
  </si>
  <si>
    <t>Población Afroperuana</t>
  </si>
  <si>
    <t>Blanco</t>
  </si>
  <si>
    <t>Mestizo</t>
  </si>
  <si>
    <t>Otra Etnia</t>
  </si>
  <si>
    <t>No especifica</t>
  </si>
  <si>
    <t>Variacion porcentual de los casos de VFS atendidos del año 2017  en relación al año 2016</t>
  </si>
  <si>
    <t>Variación %</t>
  </si>
  <si>
    <t>Enero</t>
  </si>
  <si>
    <t>Febrero</t>
  </si>
  <si>
    <t>Marzo</t>
  </si>
  <si>
    <t>Abril</t>
  </si>
  <si>
    <t>Mayo</t>
  </si>
  <si>
    <t>Junio</t>
  </si>
  <si>
    <t>Julio</t>
  </si>
  <si>
    <t>Agosto</t>
  </si>
  <si>
    <t>Setiembre</t>
  </si>
  <si>
    <t>Octubre</t>
  </si>
  <si>
    <t>Noviembre</t>
  </si>
  <si>
    <t>Diciembre</t>
  </si>
  <si>
    <t>Variación %
(2015 - 2016)</t>
  </si>
  <si>
    <t>Acciones realizadas por los CEM respecto de los casos atendidos en el año 2017</t>
  </si>
  <si>
    <t>Departamento</t>
  </si>
  <si>
    <t>Total de Casos</t>
  </si>
  <si>
    <t>Valoración del riesgo para la integridad de la victima</t>
  </si>
  <si>
    <t>Víctima interpuso denuncia por violencia previo a la intervención del CEM</t>
  </si>
  <si>
    <t>Víctima solicitó patrocinio legal del CEM</t>
  </si>
  <si>
    <t>Acciones en la atención del caso realizadas por el CEM</t>
  </si>
  <si>
    <t>Leve</t>
  </si>
  <si>
    <t>Moderado</t>
  </si>
  <si>
    <t>Severo</t>
  </si>
  <si>
    <t>Casos con Patrocinio Legal</t>
  </si>
  <si>
    <t>Medidas de protección solicitadas</t>
  </si>
  <si>
    <t>Denuncias interpuestas</t>
  </si>
  <si>
    <t>Inserciones en HRT / Casa de acogida</t>
  </si>
  <si>
    <r>
      <t xml:space="preserve">Sentencia favorable </t>
    </r>
    <r>
      <rPr>
        <b/>
        <vertAlign val="superscript"/>
        <sz val="9"/>
        <color indexed="9"/>
        <rFont val="Arial"/>
        <family val="2"/>
      </rPr>
      <t>/3</t>
    </r>
  </si>
  <si>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</si>
  <si>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</si>
  <si>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</si>
  <si>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</si>
  <si>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</si>
  <si>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</si>
  <si>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</si>
  <si>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</si>
  <si>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</si>
  <si>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</si>
  <si>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</si>
  <si>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</si>
  <si>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</si>
  <si>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</si>
  <si>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</si>
  <si>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</si>
  <si>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</si>
  <si>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</si>
  <si>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</si>
  <si>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</si>
  <si>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</si>
  <si>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</si>
  <si>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</si>
  <si>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</si>
  <si>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</si>
  <si>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/3 Se considera todos los casos patrocinados por el CEM que han sido aperturados en el presente año 2017.</t>
  </si>
  <si>
    <t>SECCIÓN II : CARACTERÍSTICAS DE LAS ACCIONES EN LA ATENCIÓN DEL CASO</t>
  </si>
  <si>
    <t>Acciones en la atención de los casos brindadas por los servicios de Admisión, Psicología, Social y Legal</t>
  </si>
  <si>
    <t>Acciones</t>
  </si>
  <si>
    <t>Admisión</t>
  </si>
  <si>
    <t>Psicologia</t>
  </si>
  <si>
    <t>Social</t>
  </si>
  <si>
    <t>Legal</t>
  </si>
  <si>
    <t>1. Acogida y apertura de ficha</t>
  </si>
  <si>
    <t>2. Primera entrevista</t>
  </si>
  <si>
    <t>3. Orientación y/o consejería</t>
  </si>
  <si>
    <t>4. Intervención en crisis</t>
  </si>
  <si>
    <t>5. Evaluación de riesgo</t>
  </si>
  <si>
    <t>6. Elaboración del plan de seguridad</t>
  </si>
  <si>
    <t>7. Estrategias de afrontamiento</t>
  </si>
  <si>
    <t>8. Gestión del riesgo</t>
  </si>
  <si>
    <t>9. Derivación a establecimiento de salud</t>
  </si>
  <si>
    <t>10. Derivación a servicios complementarios</t>
  </si>
  <si>
    <t>11. Inserción a un hogar de refugio temporal / casa de acogida</t>
  </si>
  <si>
    <r>
      <t xml:space="preserve">12. El CEM interpone denuncia </t>
    </r>
    <r>
      <rPr>
        <vertAlign val="superscript"/>
        <sz val="11"/>
        <rFont val="Arial"/>
        <family val="2"/>
      </rPr>
      <t>4/</t>
    </r>
  </si>
  <si>
    <t>13. El CEM solicita medidas de protección</t>
  </si>
  <si>
    <t>14. El CEM solicita medidas cautelares</t>
  </si>
  <si>
    <t>15. El CEM solicita variación de las medidas de protección</t>
  </si>
  <si>
    <t>16. El CEM impulsa ejecución de apercibimiento</t>
  </si>
  <si>
    <t>17. El CEM solicita investigación tutelar</t>
  </si>
  <si>
    <t>18. Acompañamiento psicológico</t>
  </si>
  <si>
    <t>19. Evaluación Psicológica</t>
  </si>
  <si>
    <t>20. Informe psicológico</t>
  </si>
  <si>
    <t>21. Fortalecimiento de redes familiares o sociales y desarrollo de capacidades</t>
  </si>
  <si>
    <t>22. Gestión social</t>
  </si>
  <si>
    <t>23. Visita domiciliaria</t>
  </si>
  <si>
    <t>24. Visita a institución educativa u otras instituciones</t>
  </si>
  <si>
    <t>25. Informe social</t>
  </si>
  <si>
    <t>26. Orientación Red Familiar</t>
  </si>
  <si>
    <t>27. Gestión de acogida familiar</t>
  </si>
  <si>
    <t>28. Inserción para el fortalecimiento de capacidades</t>
  </si>
  <si>
    <t>29. Reunión para discusión de casos</t>
  </si>
  <si>
    <t>30. Otros</t>
  </si>
  <si>
    <t>4/ Si el servicio legal interpone la denuncia, dicha acción no es registrada en esta base de datos, sino en el registro de acciones en la atención legal del caso</t>
  </si>
  <si>
    <t>Acciones en la atención legal del caso</t>
  </si>
  <si>
    <t>1. Interpone denuncia de Oficio</t>
  </si>
  <si>
    <t>2. Interpone denuncia de Parte</t>
  </si>
  <si>
    <t>3. Apersonamiento</t>
  </si>
  <si>
    <t>4. Constitución de parte / actor civil</t>
  </si>
  <si>
    <t>5. Participación en diligencias / gestión (Etapa policial)</t>
  </si>
  <si>
    <t>6. Cámara Gesell / Entrevista única (Etapa policial)</t>
  </si>
  <si>
    <t>7. Ofrecimiento de medios probatorios (Etapa policial)</t>
  </si>
  <si>
    <t>8. Presentación de escritos (Etapa policial)</t>
  </si>
  <si>
    <t>9. Solicitud de detención preliminar (Etapa fiscal)</t>
  </si>
  <si>
    <t>10. Solicitud de prisión preventiva (Etapa fiscal)</t>
  </si>
  <si>
    <t>11. Participación en diligencias / gestión (Etapa fiscal)</t>
  </si>
  <si>
    <t>12. Presentación de elementos probatorios (Etapa fiscal)</t>
  </si>
  <si>
    <t>13. Presentación de escritos (Etapa fiscal)</t>
  </si>
  <si>
    <t>14. Resolución final (Etapa fiscal)</t>
  </si>
  <si>
    <t>15. Recurso impugnatorio (Etapa fiscal)</t>
  </si>
  <si>
    <t>16. Ofrecimiento de medios probatorios (Juzgado de Paz Letrado)</t>
  </si>
  <si>
    <t>17. Presentación de escritos (Juzgado de Paz Letrado)</t>
  </si>
  <si>
    <t>18. Participación en audiencia (Juzgado de Paz Letrado)</t>
  </si>
  <si>
    <t>19. Sentencia favorable (Juzgado de Paz Letrado)</t>
  </si>
  <si>
    <t>20. Sentencia desfavorable (Juzgado de Paz Letrado)</t>
  </si>
  <si>
    <t>21. Recurso impugnatorio (Juzgado de Paz Letrado)</t>
  </si>
  <si>
    <t>22. Audiencia de medidas de protección / cautelares (Juzgado Especializado)</t>
  </si>
  <si>
    <t>23. Terminación anticipada (Juzgado Especializado)</t>
  </si>
  <si>
    <t>24. Participación en diligencias / gestión (Juzgado Especializado)</t>
  </si>
  <si>
    <t>25. Ofrecimiento de pruebas (Juzgado Especializado)</t>
  </si>
  <si>
    <t>26. Presentación de escritos (Juzgado Especializado)</t>
  </si>
  <si>
    <t>27. Sentencia favorable (Juzgado Especializado)</t>
  </si>
  <si>
    <t>28. Sentencia desfavorable (Juzgado Especializado)</t>
  </si>
  <si>
    <t>29. Recurso impugnatorio (Juzgado Especializado)</t>
  </si>
  <si>
    <t>30. Vista de la causa (Sala Superior)</t>
  </si>
  <si>
    <t>31. Ofrecimiento de medios probatorios (Sala Superior)</t>
  </si>
  <si>
    <t>32. Presentación de escritos (Sala Superior)</t>
  </si>
  <si>
    <t>33. Participación en diligencias / gestión (Sala Superior)</t>
  </si>
  <si>
    <t>34. Sentencia de vista favorable (Sala Superior)</t>
  </si>
  <si>
    <t>35. Sentencia de vista desfavorable (Sala Superior)</t>
  </si>
  <si>
    <t>36. Interpone nulidad (Sala Superior)</t>
  </si>
  <si>
    <t>37. Interpone casación (Sala Superior)</t>
  </si>
  <si>
    <t>38. Calificación (Sala Suprema)</t>
  </si>
  <si>
    <t>39. Participación en diligencias / gestión (Sala Suprema)</t>
  </si>
  <si>
    <t>40. Vista de la causa (Sala Suprema)</t>
  </si>
  <si>
    <t>41. Presentación de escritos (Sala Suprema)</t>
  </si>
  <si>
    <t>42. Informe oral (Sala Suprema)</t>
  </si>
  <si>
    <t>43. Resolución final (Sala Suprema)</t>
  </si>
  <si>
    <t>44. Ejecución</t>
  </si>
  <si>
    <t>Total de acciones en la atención del caso</t>
  </si>
  <si>
    <t>Servicio</t>
  </si>
  <si>
    <t>Psicología</t>
  </si>
</sst>
</file>

<file path=xl/styles.xml><?xml version="1.0" encoding="utf-8"?>
<styleSheet xmlns="http://schemas.openxmlformats.org/spreadsheetml/2006/main">
  <numFmts count="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0%"/>
  </numFmts>
  <fonts count="9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5"/>
      <color indexed="8"/>
      <name val="Arial"/>
      <family val="2"/>
    </font>
    <font>
      <sz val="15"/>
      <name val="Arial"/>
      <family val="2"/>
    </font>
    <font>
      <b/>
      <sz val="10"/>
      <name val="Arial"/>
      <family val="2"/>
    </font>
    <font>
      <sz val="10"/>
      <color indexed="9"/>
      <name val="Arial"/>
      <family val="2"/>
    </font>
    <font>
      <b/>
      <sz val="17"/>
      <color indexed="9"/>
      <name val="Arial"/>
      <family val="2"/>
    </font>
    <font>
      <b/>
      <u val="single"/>
      <sz val="15"/>
      <color indexed="9"/>
      <name val="Arial"/>
      <family val="2"/>
    </font>
    <font>
      <b/>
      <u val="single"/>
      <vertAlign val="superscript"/>
      <sz val="15"/>
      <color indexed="9"/>
      <name val="Arial"/>
      <family val="2"/>
    </font>
    <font>
      <b/>
      <sz val="14"/>
      <color indexed="9"/>
      <name val="Arial"/>
      <family val="2"/>
    </font>
    <font>
      <b/>
      <sz val="12"/>
      <color indexed="9"/>
      <name val="Arial"/>
      <family val="2"/>
    </font>
    <font>
      <b/>
      <sz val="10"/>
      <color indexed="9"/>
      <name val="Arial"/>
      <family val="2"/>
    </font>
    <font>
      <b/>
      <sz val="12"/>
      <name val="Arial"/>
      <family val="2"/>
    </font>
    <font>
      <b/>
      <sz val="12"/>
      <color indexed="29"/>
      <name val="Arial"/>
      <family val="2"/>
    </font>
    <font>
      <b/>
      <sz val="11"/>
      <color indexed="9"/>
      <name val="Arial"/>
      <family val="2"/>
    </font>
    <font>
      <b/>
      <sz val="11"/>
      <name val="Arial"/>
      <family val="2"/>
    </font>
    <font>
      <sz val="11"/>
      <name val="Arial"/>
      <family val="2"/>
    </font>
    <font>
      <sz val="12"/>
      <name val="Arial"/>
      <family val="2"/>
    </font>
    <font>
      <b/>
      <sz val="9"/>
      <color indexed="9"/>
      <name val="Arial"/>
      <family val="2"/>
    </font>
    <font>
      <sz val="10"/>
      <name val="Arial Narrow"/>
      <family val="2"/>
    </font>
    <font>
      <b/>
      <sz val="12"/>
      <color indexed="8"/>
      <name val="Arial"/>
      <family val="2"/>
    </font>
    <font>
      <sz val="10"/>
      <color indexed="8"/>
      <name val="Arial"/>
      <family val="2"/>
    </font>
    <font>
      <b/>
      <vertAlign val="superscript"/>
      <sz val="11"/>
      <color indexed="9"/>
      <name val="Arial"/>
      <family val="2"/>
    </font>
    <font>
      <b/>
      <sz val="11"/>
      <color indexed="9"/>
      <name val="Arial Narrow"/>
      <family val="2"/>
    </font>
    <font>
      <sz val="8"/>
      <name val="Arial"/>
      <family val="2"/>
    </font>
    <font>
      <sz val="8"/>
      <name val="Arial Narrow"/>
      <family val="2"/>
    </font>
    <font>
      <b/>
      <sz val="9"/>
      <name val="Arial"/>
      <family val="2"/>
    </font>
    <font>
      <b/>
      <sz val="11"/>
      <name val="Arial Narrow"/>
      <family val="2"/>
    </font>
    <font>
      <sz val="9"/>
      <name val="Arial"/>
      <family val="2"/>
    </font>
    <font>
      <sz val="10"/>
      <color indexed="10"/>
      <name val="Arial"/>
      <family val="2"/>
    </font>
    <font>
      <b/>
      <vertAlign val="superscript"/>
      <sz val="9"/>
      <color indexed="9"/>
      <name val="Arial"/>
      <family val="2"/>
    </font>
    <font>
      <vertAlign val="superscript"/>
      <sz val="11"/>
      <name val="Arial"/>
      <family val="2"/>
    </font>
    <font>
      <b/>
      <sz val="8"/>
      <color indexed="8"/>
      <name val="Arial"/>
      <family val="0"/>
    </font>
    <font>
      <b/>
      <sz val="14"/>
      <color indexed="62"/>
      <name val="Calibri"/>
      <family val="0"/>
    </font>
    <font>
      <b/>
      <sz val="10"/>
      <color indexed="8"/>
      <name val="Calibri"/>
      <family val="0"/>
    </font>
    <font>
      <b/>
      <sz val="7.1"/>
      <color indexed="8"/>
      <name val="Calibri"/>
      <family val="0"/>
    </font>
    <font>
      <sz val="10"/>
      <color indexed="8"/>
      <name val="Calibri"/>
      <family val="0"/>
    </font>
    <font>
      <b/>
      <sz val="11.8"/>
      <color indexed="8"/>
      <name val="Arial"/>
      <family val="0"/>
    </font>
    <font>
      <b/>
      <sz val="10.5"/>
      <color indexed="8"/>
      <name val="Calibri"/>
      <family val="0"/>
    </font>
    <font>
      <b/>
      <sz val="10.5"/>
      <color indexed="8"/>
      <name val="Arial Narrow"/>
      <family val="0"/>
    </font>
    <font>
      <sz val="8"/>
      <color indexed="8"/>
      <name val="Calibri"/>
      <family val="0"/>
    </font>
    <font>
      <sz val="16"/>
      <color indexed="9"/>
      <name val="Arial"/>
      <family val="0"/>
    </font>
    <font>
      <b/>
      <sz val="16"/>
      <color indexed="9"/>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5"/>
      <color theme="1"/>
      <name val="Arial"/>
      <family val="2"/>
    </font>
    <font>
      <sz val="10"/>
      <color theme="0"/>
      <name val="Arial"/>
      <family val="2"/>
    </font>
    <font>
      <b/>
      <sz val="17"/>
      <color theme="0"/>
      <name val="Arial"/>
      <family val="2"/>
    </font>
    <font>
      <b/>
      <u val="single"/>
      <sz val="15"/>
      <color theme="0"/>
      <name val="Arial"/>
      <family val="2"/>
    </font>
    <font>
      <b/>
      <sz val="14"/>
      <color theme="0"/>
      <name val="Arial"/>
      <family val="2"/>
    </font>
    <font>
      <b/>
      <sz val="12"/>
      <color theme="0"/>
      <name val="Arial"/>
      <family val="2"/>
    </font>
    <font>
      <b/>
      <sz val="10"/>
      <color theme="0"/>
      <name val="Arial"/>
      <family val="2"/>
    </font>
    <font>
      <b/>
      <sz val="12"/>
      <color rgb="FFFF8080"/>
      <name val="Arial"/>
      <family val="2"/>
    </font>
    <font>
      <b/>
      <sz val="11"/>
      <color theme="0"/>
      <name val="Arial"/>
      <family val="2"/>
    </font>
    <font>
      <b/>
      <sz val="9"/>
      <color theme="0"/>
      <name val="Arial"/>
      <family val="2"/>
    </font>
    <font>
      <b/>
      <sz val="12"/>
      <color theme="1"/>
      <name val="Arial"/>
      <family val="2"/>
    </font>
    <font>
      <sz val="10"/>
      <color theme="1"/>
      <name val="Arial"/>
      <family val="2"/>
    </font>
    <font>
      <b/>
      <sz val="11"/>
      <color theme="0"/>
      <name val="Arial Narrow"/>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434343"/>
        <bgColor indexed="64"/>
      </patternFill>
    </fill>
    <fill>
      <patternFill patternType="solid">
        <fgColor rgb="FF305496"/>
        <bgColor indexed="64"/>
      </patternFill>
    </fill>
    <fill>
      <patternFill patternType="solid">
        <fgColor rgb="FFDDEBF7"/>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rgb="FF305496"/>
      </bottom>
    </border>
    <border>
      <left/>
      <right/>
      <top/>
      <bottom style="hair">
        <color rgb="FF305496"/>
      </bottom>
    </border>
    <border>
      <left/>
      <right/>
      <top style="hair">
        <color rgb="FF305496"/>
      </top>
      <bottom style="hair">
        <color rgb="FF305496"/>
      </bottom>
    </border>
    <border>
      <left/>
      <right/>
      <top style="hair">
        <color rgb="FF305496"/>
      </top>
      <bottom/>
    </border>
    <border>
      <left/>
      <right/>
      <top style="thin">
        <color theme="0"/>
      </top>
      <bottom/>
    </border>
    <border>
      <left/>
      <right/>
      <top style="thin">
        <color rgb="FFDDEBF7"/>
      </top>
      <bottom/>
    </border>
    <border>
      <left/>
      <right style="hair">
        <color rgb="FF305496"/>
      </right>
      <top/>
      <bottom style="hair">
        <color rgb="FF305496"/>
      </bottom>
    </border>
    <border>
      <left/>
      <right style="hair">
        <color rgb="FF305496"/>
      </right>
      <top style="hair">
        <color rgb="FF305496"/>
      </top>
      <bottom style="hair">
        <color rgb="FF305496"/>
      </bottom>
    </border>
    <border>
      <left/>
      <right/>
      <top style="hair">
        <color rgb="FF305496"/>
      </top>
      <bottom style="thin">
        <color rgb="FF969696"/>
      </bottom>
    </border>
    <border>
      <left/>
      <right style="hair">
        <color rgb="FF305496"/>
      </right>
      <top style="hair">
        <color rgb="FF305496"/>
      </top>
      <bottom/>
    </border>
    <border>
      <left/>
      <right/>
      <top style="thin">
        <color rgb="FF969696"/>
      </top>
      <bottom style="thin">
        <color rgb="FF969696"/>
      </bottom>
    </border>
    <border>
      <left/>
      <right/>
      <top style="thin">
        <color rgb="FF969696"/>
      </top>
      <bottom style="medium">
        <color rgb="FF305496"/>
      </bottom>
    </border>
    <border>
      <left style="thin">
        <color theme="4" tint="-0.4999699890613556"/>
      </left>
      <right/>
      <top style="thin">
        <color theme="4" tint="-0.4999699890613556"/>
      </top>
      <bottom style="thin">
        <color theme="4" tint="-0.4999699890613556"/>
      </bottom>
    </border>
    <border>
      <left/>
      <right/>
      <top style="thin">
        <color theme="4" tint="-0.4999699890613556"/>
      </top>
      <bottom style="thin">
        <color theme="4" tint="-0.4999699890613556"/>
      </bottom>
    </border>
    <border>
      <left/>
      <right style="thick">
        <color rgb="FF305496"/>
      </right>
      <top/>
      <bottom/>
    </border>
    <border>
      <left/>
      <right/>
      <top style="thick">
        <color theme="0"/>
      </top>
      <bottom/>
    </border>
    <border>
      <left/>
      <right style="thick">
        <color rgb="FF305496"/>
      </right>
      <top style="thick">
        <color theme="0"/>
      </top>
      <bottom/>
    </border>
    <border>
      <left/>
      <right style="thin">
        <color rgb="FF305496"/>
      </right>
      <top/>
      <bottom style="hair">
        <color rgb="FF305496"/>
      </bottom>
    </border>
    <border>
      <left/>
      <right style="thin">
        <color rgb="FF305496"/>
      </right>
      <top style="hair">
        <color rgb="FF305496"/>
      </top>
      <bottom/>
    </border>
    <border>
      <left/>
      <right style="thin">
        <color theme="0"/>
      </right>
      <top/>
      <bottom/>
    </border>
    <border>
      <left style="thin">
        <color theme="0"/>
      </left>
      <right style="thin">
        <color theme="0"/>
      </right>
      <top style="thin">
        <color theme="0"/>
      </top>
      <bottom/>
    </border>
    <border>
      <left style="thin">
        <color theme="0"/>
      </left>
      <right/>
      <top style="thin">
        <color theme="0"/>
      </top>
      <bottom/>
    </border>
    <border>
      <left/>
      <right style="thin">
        <color theme="0"/>
      </right>
      <top style="thin">
        <color theme="0"/>
      </top>
      <bottom/>
    </border>
    <border>
      <left/>
      <right/>
      <top style="hair">
        <color rgb="FF305496"/>
      </top>
      <bottom style="thin">
        <color rgb="FF305496"/>
      </bottom>
    </border>
    <border>
      <left style="thin">
        <color theme="0"/>
      </left>
      <right/>
      <top/>
      <bottom/>
    </border>
    <border>
      <left/>
      <right/>
      <top/>
      <bottom style="medium">
        <color theme="4" tint="-0.4999699890613556"/>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9" fontId="18"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6" fillId="0" borderId="8" applyNumberFormat="0" applyFill="0" applyAlignment="0" applyProtection="0"/>
    <xf numFmtId="0" fontId="75" fillId="0" borderId="9" applyNumberFormat="0" applyFill="0" applyAlignment="0" applyProtection="0"/>
  </cellStyleXfs>
  <cellXfs count="195">
    <xf numFmtId="0" fontId="0" fillId="0" borderId="0" xfId="0" applyFont="1" applyAlignment="1">
      <alignment/>
    </xf>
    <xf numFmtId="0" fontId="18" fillId="33" borderId="0" xfId="52" applyFill="1">
      <alignment/>
      <protection/>
    </xf>
    <xf numFmtId="0" fontId="76" fillId="33" borderId="0" xfId="52" applyFont="1" applyFill="1" applyAlignment="1">
      <alignment horizontal="centerContinuous" vertical="center" wrapText="1"/>
      <protection/>
    </xf>
    <xf numFmtId="0" fontId="20" fillId="33" borderId="0" xfId="52" applyFont="1" applyFill="1" applyAlignment="1">
      <alignment horizontal="centerContinuous" vertical="center" wrapText="1"/>
      <protection/>
    </xf>
    <xf numFmtId="0" fontId="20" fillId="33" borderId="0" xfId="52" applyFont="1" applyFill="1">
      <alignment/>
      <protection/>
    </xf>
    <xf numFmtId="0" fontId="21" fillId="33" borderId="0" xfId="55" applyFont="1" applyFill="1" applyAlignment="1">
      <alignment horizontal="centerContinuous" vertical="center"/>
      <protection/>
    </xf>
    <xf numFmtId="0" fontId="18" fillId="33" borderId="0" xfId="52" applyFont="1" applyFill="1" applyAlignment="1">
      <alignment horizontal="centerContinuous" vertical="center"/>
      <protection/>
    </xf>
    <xf numFmtId="0" fontId="77" fillId="34" borderId="0" xfId="52" applyFont="1" applyFill="1" applyBorder="1" applyAlignment="1">
      <alignment horizontal="centerContinuous" vertical="center"/>
      <protection/>
    </xf>
    <xf numFmtId="0" fontId="18" fillId="34" borderId="0" xfId="52" applyFill="1">
      <alignment/>
      <protection/>
    </xf>
    <xf numFmtId="0" fontId="78" fillId="34" borderId="0" xfId="52" applyFont="1" applyFill="1" applyBorder="1" applyAlignment="1">
      <alignment horizontal="center" vertical="center"/>
      <protection/>
    </xf>
    <xf numFmtId="0" fontId="79" fillId="34" borderId="0" xfId="52" applyFont="1" applyFill="1" applyBorder="1" applyAlignment="1">
      <alignment horizontal="center" vertical="center"/>
      <protection/>
    </xf>
    <xf numFmtId="0" fontId="80" fillId="34" borderId="0" xfId="52" applyFont="1" applyFill="1" applyBorder="1" applyAlignment="1">
      <alignment horizontal="center" vertical="center"/>
      <protection/>
    </xf>
    <xf numFmtId="0" fontId="81" fillId="34" borderId="0" xfId="52" applyFont="1" applyFill="1" applyBorder="1" applyAlignment="1">
      <alignment horizontal="centerContinuous" vertical="center"/>
      <protection/>
    </xf>
    <xf numFmtId="0" fontId="82" fillId="34" borderId="0" xfId="52" applyFont="1" applyFill="1" applyBorder="1" applyAlignment="1">
      <alignment horizontal="centerContinuous" vertical="center"/>
      <protection/>
    </xf>
    <xf numFmtId="0" fontId="80" fillId="35" borderId="10" xfId="52" applyFont="1" applyFill="1" applyBorder="1" applyAlignment="1" applyProtection="1">
      <alignment vertical="center"/>
      <protection hidden="1"/>
    </xf>
    <xf numFmtId="0" fontId="29" fillId="33" borderId="10" xfId="52" applyFont="1" applyFill="1" applyBorder="1" applyAlignment="1">
      <alignment/>
      <protection/>
    </xf>
    <xf numFmtId="0" fontId="83" fillId="33" borderId="10" xfId="52" applyFont="1" applyFill="1" applyBorder="1" applyAlignment="1">
      <alignment/>
      <protection/>
    </xf>
    <xf numFmtId="0" fontId="21" fillId="33" borderId="0" xfId="52" applyFont="1" applyFill="1">
      <alignment/>
      <protection/>
    </xf>
    <xf numFmtId="0" fontId="84" fillId="35" borderId="0" xfId="52" applyFont="1" applyFill="1" applyBorder="1" applyAlignment="1">
      <alignment horizontal="left" vertical="center"/>
      <protection/>
    </xf>
    <xf numFmtId="0" fontId="84" fillId="35" borderId="0" xfId="52" applyFont="1" applyFill="1" applyBorder="1" applyAlignment="1">
      <alignment horizontal="center" vertical="center"/>
      <protection/>
    </xf>
    <xf numFmtId="0" fontId="82" fillId="35" borderId="0" xfId="52" applyFont="1" applyFill="1" applyBorder="1" applyAlignment="1">
      <alignment horizontal="center" vertical="center" wrapText="1"/>
      <protection/>
    </xf>
    <xf numFmtId="0" fontId="84" fillId="35" borderId="0" xfId="52" applyFont="1" applyFill="1" applyBorder="1" applyAlignment="1">
      <alignment horizontal="center" vertical="center" wrapText="1"/>
      <protection/>
    </xf>
    <xf numFmtId="0" fontId="32" fillId="36" borderId="11" xfId="52" applyFont="1" applyFill="1" applyBorder="1" applyAlignment="1">
      <alignment horizontal="left" vertical="center"/>
      <protection/>
    </xf>
    <xf numFmtId="3" fontId="32" fillId="36" borderId="11" xfId="52" applyNumberFormat="1" applyFont="1" applyFill="1" applyBorder="1" applyAlignment="1">
      <alignment horizontal="center" vertical="center"/>
      <protection/>
    </xf>
    <xf numFmtId="3" fontId="33" fillId="36" borderId="11" xfId="52" applyNumberFormat="1" applyFont="1" applyFill="1" applyBorder="1" applyAlignment="1">
      <alignment horizontal="center" vertical="center"/>
      <protection/>
    </xf>
    <xf numFmtId="0" fontId="18" fillId="33" borderId="0" xfId="52" applyFill="1" applyAlignment="1">
      <alignment horizontal="center" vertical="center"/>
      <protection/>
    </xf>
    <xf numFmtId="0" fontId="32" fillId="36" borderId="12" xfId="52" applyFont="1" applyFill="1" applyBorder="1" applyAlignment="1">
      <alignment horizontal="left" vertical="center"/>
      <protection/>
    </xf>
    <xf numFmtId="3" fontId="32" fillId="36" borderId="12" xfId="52" applyNumberFormat="1" applyFont="1" applyFill="1" applyBorder="1" applyAlignment="1">
      <alignment horizontal="center" vertical="center"/>
      <protection/>
    </xf>
    <xf numFmtId="3" fontId="33" fillId="36" borderId="12" xfId="52" applyNumberFormat="1" applyFont="1" applyFill="1" applyBorder="1" applyAlignment="1">
      <alignment horizontal="center" vertical="center"/>
      <protection/>
    </xf>
    <xf numFmtId="0" fontId="32" fillId="36" borderId="13" xfId="52" applyFont="1" applyFill="1" applyBorder="1" applyAlignment="1">
      <alignment horizontal="left" vertical="center"/>
      <protection/>
    </xf>
    <xf numFmtId="3" fontId="33" fillId="36" borderId="13" xfId="52" applyNumberFormat="1" applyFont="1" applyFill="1" applyBorder="1" applyAlignment="1">
      <alignment horizontal="center" vertical="center"/>
      <protection/>
    </xf>
    <xf numFmtId="3" fontId="32" fillId="36" borderId="13" xfId="52" applyNumberFormat="1" applyFont="1" applyFill="1" applyBorder="1" applyAlignment="1">
      <alignment horizontal="center" vertical="center"/>
      <protection/>
    </xf>
    <xf numFmtId="3" fontId="84" fillId="35" borderId="0" xfId="52" applyNumberFormat="1" applyFont="1" applyFill="1" applyBorder="1" applyAlignment="1">
      <alignment horizontal="center" vertical="center"/>
      <protection/>
    </xf>
    <xf numFmtId="0" fontId="33" fillId="33" borderId="0" xfId="52" applyFont="1" applyFill="1">
      <alignment/>
      <protection/>
    </xf>
    <xf numFmtId="0" fontId="32" fillId="36" borderId="10" xfId="52" applyFont="1" applyFill="1" applyBorder="1" applyAlignment="1">
      <alignment vertical="center"/>
      <protection/>
    </xf>
    <xf numFmtId="164" fontId="32" fillId="36" borderId="10" xfId="58" applyNumberFormat="1" applyFont="1" applyFill="1" applyBorder="1" applyAlignment="1">
      <alignment horizontal="center" vertical="center"/>
    </xf>
    <xf numFmtId="0" fontId="18" fillId="37" borderId="0" xfId="52" applyFont="1" applyFill="1">
      <alignment/>
      <protection/>
    </xf>
    <xf numFmtId="0" fontId="18" fillId="37" borderId="0" xfId="52" applyFill="1">
      <alignment/>
      <protection/>
    </xf>
    <xf numFmtId="0" fontId="34" fillId="33" borderId="0" xfId="52" applyFont="1" applyFill="1">
      <alignment/>
      <protection/>
    </xf>
    <xf numFmtId="0" fontId="83" fillId="33" borderId="0" xfId="52" applyFont="1" applyFill="1" applyBorder="1" applyAlignment="1">
      <alignment horizontal="left"/>
      <protection/>
    </xf>
    <xf numFmtId="0" fontId="85" fillId="35" borderId="0" xfId="52" applyFont="1" applyFill="1" applyBorder="1" applyAlignment="1">
      <alignment horizontal="center" vertical="center"/>
      <protection/>
    </xf>
    <xf numFmtId="0" fontId="82" fillId="37" borderId="0" xfId="52" applyFont="1" applyFill="1" applyBorder="1" applyAlignment="1">
      <alignment vertical="center" wrapText="1"/>
      <protection/>
    </xf>
    <xf numFmtId="0" fontId="82" fillId="35" borderId="0" xfId="52" applyFont="1" applyFill="1" applyBorder="1" applyAlignment="1">
      <alignment horizontal="left" vertical="center" wrapText="1"/>
      <protection/>
    </xf>
    <xf numFmtId="0" fontId="21" fillId="37" borderId="0" xfId="52" applyFont="1" applyFill="1" applyBorder="1" applyAlignment="1">
      <alignment horizontal="left" vertical="center"/>
      <protection/>
    </xf>
    <xf numFmtId="0" fontId="18" fillId="33" borderId="0" xfId="52" applyFont="1" applyFill="1">
      <alignment/>
      <protection/>
    </xf>
    <xf numFmtId="0" fontId="32" fillId="37" borderId="0" xfId="52" applyFont="1" applyFill="1" applyBorder="1" applyAlignment="1">
      <alignment horizontal="left" vertical="center"/>
      <protection/>
    </xf>
    <xf numFmtId="164" fontId="32" fillId="36" borderId="11" xfId="58" applyNumberFormat="1" applyFont="1" applyFill="1" applyBorder="1" applyAlignment="1">
      <alignment horizontal="center" vertical="center"/>
    </xf>
    <xf numFmtId="0" fontId="18" fillId="33" borderId="0" xfId="52" applyFont="1" applyFill="1" applyAlignment="1">
      <alignment horizontal="center" vertical="center"/>
      <protection/>
    </xf>
    <xf numFmtId="0" fontId="18" fillId="37" borderId="0" xfId="52" applyFill="1" applyBorder="1" applyAlignment="1">
      <alignment horizontal="center" vertical="center"/>
      <protection/>
    </xf>
    <xf numFmtId="164" fontId="32" fillId="36" borderId="12" xfId="58" applyNumberFormat="1" applyFont="1" applyFill="1" applyBorder="1" applyAlignment="1">
      <alignment horizontal="center" vertical="center"/>
    </xf>
    <xf numFmtId="164" fontId="32" fillId="36" borderId="13" xfId="58" applyNumberFormat="1" applyFont="1" applyFill="1" applyBorder="1" applyAlignment="1">
      <alignment horizontal="center" vertical="center"/>
    </xf>
    <xf numFmtId="164" fontId="84" fillId="35" borderId="0" xfId="57" applyNumberFormat="1" applyFont="1" applyFill="1" applyBorder="1" applyAlignment="1">
      <alignment horizontal="center" vertical="center"/>
    </xf>
    <xf numFmtId="3" fontId="21" fillId="37" borderId="0" xfId="52" applyNumberFormat="1" applyFont="1" applyFill="1" applyBorder="1" applyAlignment="1">
      <alignment horizontal="center" vertical="center"/>
      <protection/>
    </xf>
    <xf numFmtId="3" fontId="18" fillId="37" borderId="0" xfId="52" applyNumberFormat="1" applyFont="1" applyFill="1" applyBorder="1" applyAlignment="1">
      <alignment horizontal="center" vertical="center"/>
      <protection/>
    </xf>
    <xf numFmtId="0" fontId="21" fillId="33" borderId="0" xfId="52" applyFont="1" applyFill="1" applyBorder="1" applyAlignment="1">
      <alignment vertical="center"/>
      <protection/>
    </xf>
    <xf numFmtId="9" fontId="18" fillId="33" borderId="0" xfId="58" applyFont="1" applyFill="1" applyBorder="1" applyAlignment="1">
      <alignment horizontal="center" vertical="center"/>
    </xf>
    <xf numFmtId="0" fontId="18" fillId="37" borderId="0" xfId="52" applyFill="1" applyBorder="1">
      <alignment/>
      <protection/>
    </xf>
    <xf numFmtId="0" fontId="21" fillId="36" borderId="10" xfId="52" applyFont="1" applyFill="1" applyBorder="1" applyAlignment="1">
      <alignment vertical="center"/>
      <protection/>
    </xf>
    <xf numFmtId="164" fontId="21" fillId="36" borderId="10" xfId="58" applyNumberFormat="1" applyFont="1" applyFill="1" applyBorder="1" applyAlignment="1">
      <alignment horizontal="center" vertical="center"/>
    </xf>
    <xf numFmtId="9" fontId="21" fillId="33" borderId="0" xfId="58" applyFont="1" applyFill="1" applyBorder="1" applyAlignment="1">
      <alignment horizontal="center" vertical="center"/>
    </xf>
    <xf numFmtId="0" fontId="84" fillId="37" borderId="0" xfId="52" applyFont="1" applyFill="1" applyBorder="1" applyAlignment="1">
      <alignment horizontal="left" vertical="center"/>
      <protection/>
    </xf>
    <xf numFmtId="0" fontId="36" fillId="33" borderId="0" xfId="52" applyFont="1" applyFill="1" applyProtection="1">
      <alignment/>
      <protection/>
    </xf>
    <xf numFmtId="0" fontId="86" fillId="33" borderId="10" xfId="52" applyFont="1" applyFill="1" applyBorder="1" applyAlignment="1">
      <alignment horizontal="left"/>
      <protection/>
    </xf>
    <xf numFmtId="0" fontId="87" fillId="33" borderId="0" xfId="52" applyFont="1" applyFill="1" applyBorder="1" applyAlignment="1">
      <alignment horizontal="left" vertical="center"/>
      <protection/>
    </xf>
    <xf numFmtId="3" fontId="87" fillId="33" borderId="0" xfId="52" applyNumberFormat="1" applyFont="1" applyFill="1" applyBorder="1" applyAlignment="1">
      <alignment horizontal="center" vertical="center"/>
      <protection/>
    </xf>
    <xf numFmtId="9" fontId="87" fillId="33" borderId="0" xfId="58" applyNumberFormat="1" applyFont="1" applyFill="1" applyBorder="1" applyAlignment="1">
      <alignment horizontal="center" vertical="center"/>
    </xf>
    <xf numFmtId="0" fontId="84" fillId="35" borderId="0" xfId="52" applyFont="1" applyFill="1" applyBorder="1" applyAlignment="1">
      <alignment vertical="center" wrapText="1"/>
      <protection/>
    </xf>
    <xf numFmtId="0" fontId="18" fillId="33" borderId="0" xfId="52" applyFill="1" applyAlignment="1">
      <alignment horizontal="left" vertical="center"/>
      <protection/>
    </xf>
    <xf numFmtId="0" fontId="87" fillId="33" borderId="0" xfId="52" applyFont="1" applyFill="1" applyAlignment="1">
      <alignment horizontal="center" vertical="center"/>
      <protection/>
    </xf>
    <xf numFmtId="0" fontId="87" fillId="33" borderId="0" xfId="52" applyFont="1" applyFill="1" applyBorder="1" applyAlignment="1">
      <alignment horizontal="center" vertical="center"/>
      <protection/>
    </xf>
    <xf numFmtId="9" fontId="77" fillId="33" borderId="0" xfId="58" applyFont="1" applyFill="1" applyBorder="1" applyAlignment="1">
      <alignment horizontal="center" vertical="center"/>
    </xf>
    <xf numFmtId="3" fontId="18" fillId="33" borderId="0" xfId="52" applyNumberFormat="1" applyFill="1">
      <alignment/>
      <protection/>
    </xf>
    <xf numFmtId="0" fontId="18" fillId="33" borderId="0" xfId="52" applyFill="1" applyAlignment="1">
      <alignment horizontal="center"/>
      <protection/>
    </xf>
    <xf numFmtId="0" fontId="86" fillId="33" borderId="10" xfId="52" applyFont="1" applyFill="1" applyBorder="1" applyAlignment="1">
      <alignment/>
      <protection/>
    </xf>
    <xf numFmtId="0" fontId="26" fillId="33" borderId="0" xfId="52" applyFont="1" applyFill="1" applyAlignment="1">
      <alignment horizontal="center"/>
      <protection/>
    </xf>
    <xf numFmtId="0" fontId="84" fillId="35" borderId="0" xfId="52" applyFont="1" applyFill="1" applyBorder="1" applyAlignment="1">
      <alignment horizontal="left" vertical="center"/>
      <protection/>
    </xf>
    <xf numFmtId="0" fontId="84" fillId="35" borderId="0" xfId="52" applyFont="1" applyFill="1" applyBorder="1" applyAlignment="1">
      <alignment horizontal="center" vertical="center"/>
      <protection/>
    </xf>
    <xf numFmtId="0" fontId="84" fillId="35" borderId="0" xfId="52" applyFont="1" applyFill="1" applyBorder="1" applyAlignment="1">
      <alignment horizontal="center" vertical="center" wrapText="1"/>
      <protection/>
    </xf>
    <xf numFmtId="0" fontId="88" fillId="35" borderId="14" xfId="52" applyFont="1" applyFill="1" applyBorder="1" applyAlignment="1">
      <alignment horizontal="center" vertical="center" wrapText="1"/>
      <protection/>
    </xf>
    <xf numFmtId="0" fontId="88" fillId="35" borderId="15" xfId="52" applyFont="1" applyFill="1" applyBorder="1" applyAlignment="1">
      <alignment horizontal="center" vertical="center" wrapText="1"/>
      <protection/>
    </xf>
    <xf numFmtId="0" fontId="32" fillId="36" borderId="11" xfId="52" applyFont="1" applyFill="1" applyBorder="1" applyAlignment="1">
      <alignment horizontal="justify" vertical="center"/>
      <protection/>
    </xf>
    <xf numFmtId="3" fontId="33" fillId="33" borderId="0" xfId="52" applyNumberFormat="1" applyFont="1" applyFill="1" applyAlignment="1">
      <alignment horizontal="left"/>
      <protection/>
    </xf>
    <xf numFmtId="3" fontId="32" fillId="36" borderId="16" xfId="52" applyNumberFormat="1" applyFont="1" applyFill="1" applyBorder="1" applyAlignment="1">
      <alignment horizontal="center" vertical="center"/>
      <protection/>
    </xf>
    <xf numFmtId="3" fontId="33" fillId="36" borderId="16" xfId="52" applyNumberFormat="1" applyFont="1" applyFill="1" applyBorder="1" applyAlignment="1">
      <alignment horizontal="center" vertical="center"/>
      <protection/>
    </xf>
    <xf numFmtId="0" fontId="33" fillId="36" borderId="12" xfId="52" applyFont="1" applyFill="1" applyBorder="1" applyAlignment="1">
      <alignment horizontal="center" vertical="center"/>
      <protection/>
    </xf>
    <xf numFmtId="3" fontId="32" fillId="36" borderId="17" xfId="52" applyNumberFormat="1" applyFont="1" applyFill="1" applyBorder="1" applyAlignment="1">
      <alignment horizontal="center" vertical="center"/>
      <protection/>
    </xf>
    <xf numFmtId="3" fontId="33" fillId="36" borderId="17" xfId="52" applyNumberFormat="1" applyFont="1" applyFill="1" applyBorder="1" applyAlignment="1">
      <alignment horizontal="center" vertical="center"/>
      <protection/>
    </xf>
    <xf numFmtId="0" fontId="32" fillId="36" borderId="12" xfId="52" applyFont="1" applyFill="1" applyBorder="1" applyAlignment="1">
      <alignment horizontal="justify" vertical="center"/>
      <protection/>
    </xf>
    <xf numFmtId="0" fontId="32" fillId="36" borderId="12" xfId="52" applyFont="1" applyFill="1" applyBorder="1" applyAlignment="1">
      <alignment horizontal="center" vertical="center"/>
      <protection/>
    </xf>
    <xf numFmtId="0" fontId="33" fillId="36" borderId="12" xfId="52" applyFont="1" applyFill="1" applyBorder="1" applyAlignment="1">
      <alignment horizontal="center"/>
      <protection/>
    </xf>
    <xf numFmtId="0" fontId="32" fillId="36" borderId="18" xfId="52" applyFont="1" applyFill="1" applyBorder="1" applyAlignment="1">
      <alignment horizontal="left" vertical="center"/>
      <protection/>
    </xf>
    <xf numFmtId="3" fontId="32" fillId="36" borderId="18" xfId="52" applyNumberFormat="1" applyFont="1" applyFill="1" applyBorder="1" applyAlignment="1">
      <alignment horizontal="center" vertical="center"/>
      <protection/>
    </xf>
    <xf numFmtId="3" fontId="33" fillId="36" borderId="18" xfId="52" applyNumberFormat="1" applyFont="1" applyFill="1" applyBorder="1" applyAlignment="1">
      <alignment horizontal="center" vertical="center"/>
      <protection/>
    </xf>
    <xf numFmtId="0" fontId="33" fillId="36" borderId="18" xfId="52" applyFont="1" applyFill="1" applyBorder="1" applyAlignment="1">
      <alignment horizontal="center" vertical="center"/>
      <protection/>
    </xf>
    <xf numFmtId="3" fontId="32" fillId="36" borderId="19" xfId="52" applyNumberFormat="1" applyFont="1" applyFill="1" applyBorder="1" applyAlignment="1">
      <alignment horizontal="center" vertical="center"/>
      <protection/>
    </xf>
    <xf numFmtId="3" fontId="33" fillId="36" borderId="19" xfId="52" applyNumberFormat="1" applyFont="1" applyFill="1" applyBorder="1" applyAlignment="1">
      <alignment horizontal="center" vertical="center"/>
      <protection/>
    </xf>
    <xf numFmtId="0" fontId="84" fillId="35" borderId="20" xfId="52" applyFont="1" applyFill="1" applyBorder="1" applyAlignment="1">
      <alignment horizontal="left" vertical="center"/>
      <protection/>
    </xf>
    <xf numFmtId="3" fontId="84" fillId="35" borderId="20" xfId="52" applyNumberFormat="1" applyFont="1" applyFill="1" applyBorder="1" applyAlignment="1">
      <alignment horizontal="center" vertical="center"/>
      <protection/>
    </xf>
    <xf numFmtId="0" fontId="84" fillId="35" borderId="0" xfId="52" applyFont="1" applyFill="1" applyBorder="1" applyAlignment="1">
      <alignment horizontal="justify" vertical="center"/>
      <protection/>
    </xf>
    <xf numFmtId="0" fontId="32" fillId="36" borderId="21" xfId="52" applyFont="1" applyFill="1" applyBorder="1" applyAlignment="1">
      <alignment horizontal="left" vertical="center"/>
      <protection/>
    </xf>
    <xf numFmtId="164" fontId="32" fillId="36" borderId="21" xfId="58" applyNumberFormat="1" applyFont="1" applyFill="1" applyBorder="1" applyAlignment="1">
      <alignment horizontal="center" vertical="center"/>
    </xf>
    <xf numFmtId="0" fontId="32" fillId="36" borderId="10" xfId="52" applyFont="1" applyFill="1" applyBorder="1" applyAlignment="1">
      <alignment horizontal="left" vertical="center"/>
      <protection/>
    </xf>
    <xf numFmtId="0" fontId="18" fillId="33" borderId="0" xfId="52" applyFont="1" applyFill="1" applyAlignment="1">
      <alignment horizontal="justify" vertical="center" wrapText="1"/>
      <protection/>
    </xf>
    <xf numFmtId="0" fontId="86" fillId="33" borderId="0" xfId="52" applyFont="1" applyFill="1" applyBorder="1" applyAlignment="1">
      <alignment horizontal="left"/>
      <protection/>
    </xf>
    <xf numFmtId="0" fontId="29" fillId="33" borderId="10" xfId="52" applyFont="1" applyFill="1" applyBorder="1" applyAlignment="1">
      <alignment horizontal="left"/>
      <protection/>
    </xf>
    <xf numFmtId="0" fontId="42" fillId="33" borderId="0" xfId="52" applyFont="1" applyFill="1" applyAlignment="1">
      <alignment horizontal="center" vertical="center" wrapText="1"/>
      <protection/>
    </xf>
    <xf numFmtId="0" fontId="32" fillId="36" borderId="11" xfId="52" applyFont="1" applyFill="1" applyBorder="1" applyAlignment="1">
      <alignment horizontal="left" vertical="center" wrapText="1"/>
      <protection/>
    </xf>
    <xf numFmtId="0" fontId="32" fillId="36" borderId="11" xfId="52" applyFont="1" applyFill="1" applyBorder="1" applyAlignment="1">
      <alignment horizontal="center" vertical="center" wrapText="1"/>
      <protection/>
    </xf>
    <xf numFmtId="3" fontId="18" fillId="37" borderId="0" xfId="52" applyNumberFormat="1" applyFill="1" applyBorder="1" applyAlignment="1">
      <alignment horizontal="center" vertical="center"/>
      <protection/>
    </xf>
    <xf numFmtId="3" fontId="18" fillId="37" borderId="0" xfId="52" applyNumberFormat="1" applyFill="1" applyBorder="1" applyAlignment="1">
      <alignment horizontal="center"/>
      <protection/>
    </xf>
    <xf numFmtId="0" fontId="32" fillId="36" borderId="13" xfId="52" applyFont="1" applyFill="1" applyBorder="1" applyAlignment="1">
      <alignment horizontal="justify" vertical="center"/>
      <protection/>
    </xf>
    <xf numFmtId="0" fontId="29" fillId="33" borderId="10" xfId="52" applyFont="1" applyFill="1" applyBorder="1" applyAlignment="1">
      <alignment horizontal="left" vertical="center" wrapText="1"/>
      <protection/>
    </xf>
    <xf numFmtId="0" fontId="43" fillId="33" borderId="0" xfId="52" applyFont="1" applyFill="1" applyBorder="1" applyAlignment="1">
      <alignment horizontal="center" vertical="center" wrapText="1"/>
      <protection/>
    </xf>
    <xf numFmtId="0" fontId="44" fillId="36" borderId="11" xfId="52" applyFont="1" applyFill="1" applyBorder="1" applyAlignment="1">
      <alignment horizontal="left" vertical="center" wrapText="1"/>
      <protection/>
    </xf>
    <xf numFmtId="0" fontId="44" fillId="36" borderId="11" xfId="52" applyFont="1" applyFill="1" applyBorder="1" applyAlignment="1">
      <alignment horizontal="justify" vertical="center"/>
      <protection/>
    </xf>
    <xf numFmtId="3" fontId="18" fillId="33" borderId="0" xfId="52" applyNumberFormat="1" applyFill="1" applyBorder="1" applyAlignment="1">
      <alignment horizontal="center"/>
      <protection/>
    </xf>
    <xf numFmtId="3" fontId="21" fillId="33" borderId="0" xfId="52" applyNumberFormat="1" applyFont="1" applyFill="1" applyBorder="1" applyAlignment="1">
      <alignment horizontal="center"/>
      <protection/>
    </xf>
    <xf numFmtId="0" fontId="45" fillId="33" borderId="0" xfId="52" applyFont="1" applyFill="1">
      <alignment/>
      <protection/>
    </xf>
    <xf numFmtId="0" fontId="88" fillId="35" borderId="0" xfId="52" applyFont="1" applyFill="1" applyBorder="1" applyAlignment="1">
      <alignment horizontal="center" vertical="center" wrapText="1"/>
      <protection/>
    </xf>
    <xf numFmtId="0" fontId="18" fillId="37" borderId="0" xfId="53" applyFill="1">
      <alignment/>
      <protection/>
    </xf>
    <xf numFmtId="3" fontId="32" fillId="36" borderId="0" xfId="52" applyNumberFormat="1" applyFont="1" applyFill="1" applyBorder="1" applyAlignment="1">
      <alignment horizontal="center" vertical="center"/>
      <protection/>
    </xf>
    <xf numFmtId="0" fontId="84" fillId="35" borderId="22" xfId="52" applyFont="1" applyFill="1" applyBorder="1" applyAlignment="1">
      <alignment horizontal="justify" vertical="center"/>
      <protection/>
    </xf>
    <xf numFmtId="3" fontId="84" fillId="35" borderId="23" xfId="52" applyNumberFormat="1" applyFont="1" applyFill="1" applyBorder="1" applyAlignment="1">
      <alignment horizontal="center" vertical="center"/>
      <protection/>
    </xf>
    <xf numFmtId="0" fontId="84" fillId="35" borderId="0" xfId="52" applyFont="1" applyFill="1" applyBorder="1" applyAlignment="1">
      <alignment horizontal="right" vertical="center" wrapText="1"/>
      <protection/>
    </xf>
    <xf numFmtId="0" fontId="77" fillId="33" borderId="0" xfId="52" applyFont="1" applyFill="1">
      <alignment/>
      <protection/>
    </xf>
    <xf numFmtId="0" fontId="89" fillId="33" borderId="0" xfId="52" applyFont="1" applyFill="1">
      <alignment/>
      <protection/>
    </xf>
    <xf numFmtId="164" fontId="33" fillId="36" borderId="11" xfId="58" applyNumberFormat="1" applyFont="1" applyFill="1" applyBorder="1" applyAlignment="1">
      <alignment horizontal="right" vertical="center"/>
    </xf>
    <xf numFmtId="164" fontId="77" fillId="33" borderId="0" xfId="58" applyNumberFormat="1" applyFont="1" applyFill="1" applyAlignment="1">
      <alignment/>
    </xf>
    <xf numFmtId="164" fontId="33" fillId="36" borderId="13" xfId="58" applyNumberFormat="1" applyFont="1" applyFill="1" applyBorder="1" applyAlignment="1">
      <alignment horizontal="right" vertical="center"/>
    </xf>
    <xf numFmtId="164" fontId="84" fillId="35" borderId="0" xfId="58" applyNumberFormat="1" applyFont="1" applyFill="1" applyBorder="1" applyAlignment="1">
      <alignment horizontal="right" vertical="center"/>
    </xf>
    <xf numFmtId="0" fontId="77" fillId="33" borderId="0" xfId="52" applyFont="1" applyFill="1" applyAlignment="1">
      <alignment wrapText="1"/>
      <protection/>
    </xf>
    <xf numFmtId="0" fontId="29" fillId="33" borderId="10" xfId="52" applyFont="1" applyFill="1" applyBorder="1" applyAlignment="1">
      <alignment horizontal="left"/>
      <protection/>
    </xf>
    <xf numFmtId="0" fontId="84" fillId="35" borderId="24" xfId="52" applyFont="1" applyFill="1" applyBorder="1" applyAlignment="1">
      <alignment horizontal="center" vertical="center" wrapText="1"/>
      <protection/>
    </xf>
    <xf numFmtId="0" fontId="84" fillId="37" borderId="0" xfId="52" applyFont="1" applyFill="1" applyBorder="1" applyAlignment="1">
      <alignment vertical="center" wrapText="1"/>
      <protection/>
    </xf>
    <xf numFmtId="0" fontId="18" fillId="0" borderId="0" xfId="54">
      <alignment/>
      <protection/>
    </xf>
    <xf numFmtId="0" fontId="85" fillId="35" borderId="25" xfId="52" applyFont="1" applyFill="1" applyBorder="1" applyAlignment="1">
      <alignment horizontal="center" vertical="center" wrapText="1"/>
      <protection/>
    </xf>
    <xf numFmtId="0" fontId="85" fillId="35" borderId="26" xfId="52" applyFont="1" applyFill="1" applyBorder="1" applyAlignment="1">
      <alignment horizontal="center" vertical="center" wrapText="1"/>
      <protection/>
    </xf>
    <xf numFmtId="0" fontId="85" fillId="35" borderId="25" xfId="52" applyFont="1" applyFill="1" applyBorder="1" applyAlignment="1">
      <alignment vertical="center" wrapText="1"/>
      <protection/>
    </xf>
    <xf numFmtId="0" fontId="85" fillId="37" borderId="0" xfId="52" applyFont="1" applyFill="1" applyBorder="1" applyAlignment="1">
      <alignment vertical="center" wrapText="1"/>
      <protection/>
    </xf>
    <xf numFmtId="3" fontId="33" fillId="36" borderId="27" xfId="52" applyNumberFormat="1" applyFont="1" applyFill="1" applyBorder="1" applyAlignment="1">
      <alignment vertical="center"/>
      <protection/>
    </xf>
    <xf numFmtId="3" fontId="32" fillId="36" borderId="27" xfId="52" applyNumberFormat="1" applyFont="1" applyFill="1" applyBorder="1" applyAlignment="1">
      <alignment horizontal="right" vertical="center"/>
      <protection/>
    </xf>
    <xf numFmtId="3" fontId="33" fillId="36" borderId="11" xfId="52" applyNumberFormat="1" applyFont="1" applyFill="1" applyBorder="1" applyAlignment="1">
      <alignment horizontal="right" vertical="center"/>
      <protection/>
    </xf>
    <xf numFmtId="3" fontId="33" fillId="36" borderId="27" xfId="52" applyNumberFormat="1" applyFont="1" applyFill="1" applyBorder="1" applyAlignment="1">
      <alignment horizontal="right" vertical="center"/>
      <protection/>
    </xf>
    <xf numFmtId="3" fontId="32" fillId="37" borderId="0" xfId="52" applyNumberFormat="1" applyFont="1" applyFill="1" applyBorder="1" applyAlignment="1">
      <alignment vertical="center"/>
      <protection/>
    </xf>
    <xf numFmtId="3" fontId="33" fillId="36" borderId="28" xfId="52" applyNumberFormat="1" applyFont="1" applyFill="1" applyBorder="1" applyAlignment="1">
      <alignment vertical="center"/>
      <protection/>
    </xf>
    <xf numFmtId="3" fontId="32" fillId="36" borderId="28" xfId="52" applyNumberFormat="1" applyFont="1" applyFill="1" applyBorder="1" applyAlignment="1">
      <alignment horizontal="right" vertical="center"/>
      <protection/>
    </xf>
    <xf numFmtId="3" fontId="33" fillId="36" borderId="13" xfId="52" applyNumberFormat="1" applyFont="1" applyFill="1" applyBorder="1" applyAlignment="1">
      <alignment horizontal="right" vertical="center"/>
      <protection/>
    </xf>
    <xf numFmtId="3" fontId="33" fillId="36" borderId="28" xfId="52" applyNumberFormat="1" applyFont="1" applyFill="1" applyBorder="1" applyAlignment="1">
      <alignment horizontal="right" vertical="center"/>
      <protection/>
    </xf>
    <xf numFmtId="3" fontId="84" fillId="35" borderId="0" xfId="52" applyNumberFormat="1" applyFont="1" applyFill="1" applyBorder="1" applyAlignment="1">
      <alignment horizontal="right" vertical="center"/>
      <protection/>
    </xf>
    <xf numFmtId="164" fontId="32" fillId="36" borderId="11" xfId="57" applyNumberFormat="1" applyFont="1" applyFill="1" applyBorder="1" applyAlignment="1">
      <alignment horizontal="right" vertical="center"/>
    </xf>
    <xf numFmtId="164" fontId="32" fillId="37" borderId="0" xfId="52" applyNumberFormat="1" applyFont="1" applyFill="1" applyBorder="1" applyAlignment="1">
      <alignment vertical="center"/>
      <protection/>
    </xf>
    <xf numFmtId="0" fontId="41" fillId="33" borderId="0" xfId="52" applyFont="1" applyFill="1" applyAlignment="1">
      <alignment horizontal="left" vertical="center" wrapText="1"/>
      <protection/>
    </xf>
    <xf numFmtId="0" fontId="18" fillId="33" borderId="0" xfId="52" applyFont="1" applyFill="1" applyAlignment="1">
      <alignment vertical="center" wrapText="1"/>
      <protection/>
    </xf>
    <xf numFmtId="0" fontId="29" fillId="33" borderId="0" xfId="52" applyFont="1" applyFill="1" applyBorder="1" applyAlignment="1">
      <alignment/>
      <protection/>
    </xf>
    <xf numFmtId="0" fontId="18" fillId="33" borderId="0" xfId="52" applyFill="1" applyBorder="1">
      <alignment/>
      <protection/>
    </xf>
    <xf numFmtId="0" fontId="84" fillId="35" borderId="29" xfId="52" applyFont="1" applyFill="1" applyBorder="1" applyAlignment="1">
      <alignment horizontal="center" vertical="center" wrapText="1"/>
      <protection/>
    </xf>
    <xf numFmtId="0" fontId="84" fillId="35" borderId="30" xfId="52" applyFont="1" applyFill="1" applyBorder="1" applyAlignment="1">
      <alignment horizontal="right" vertical="center" wrapText="1"/>
      <protection/>
    </xf>
    <xf numFmtId="0" fontId="82" fillId="37" borderId="31" xfId="52" applyFont="1" applyFill="1" applyBorder="1" applyAlignment="1">
      <alignment horizontal="center" vertical="center" wrapText="1"/>
      <protection/>
    </xf>
    <xf numFmtId="0" fontId="33" fillId="36" borderId="11" xfId="52" applyFont="1" applyFill="1" applyBorder="1" applyAlignment="1">
      <alignment vertical="center"/>
      <protection/>
    </xf>
    <xf numFmtId="3" fontId="32" fillId="36" borderId="11" xfId="52" applyNumberFormat="1" applyFont="1" applyFill="1" applyBorder="1" applyAlignment="1">
      <alignment horizontal="right" vertical="center"/>
      <protection/>
    </xf>
    <xf numFmtId="0" fontId="33" fillId="36" borderId="12" xfId="52" applyFont="1" applyFill="1" applyBorder="1" applyAlignment="1">
      <alignment vertical="center"/>
      <protection/>
    </xf>
    <xf numFmtId="3" fontId="32" fillId="36" borderId="12" xfId="52" applyNumberFormat="1" applyFont="1" applyFill="1" applyBorder="1" applyAlignment="1">
      <alignment horizontal="right" vertical="center"/>
      <protection/>
    </xf>
    <xf numFmtId="3" fontId="33" fillId="36" borderId="12" xfId="52" applyNumberFormat="1" applyFont="1" applyFill="1" applyBorder="1" applyAlignment="1">
      <alignment horizontal="right" vertical="center"/>
      <protection/>
    </xf>
    <xf numFmtId="0" fontId="33" fillId="36" borderId="0" xfId="52" applyFont="1" applyFill="1" applyAlignment="1">
      <alignment vertical="center"/>
      <protection/>
    </xf>
    <xf numFmtId="3" fontId="32" fillId="36" borderId="0" xfId="52" applyNumberFormat="1" applyFont="1" applyFill="1" applyAlignment="1">
      <alignment horizontal="right" vertical="center"/>
      <protection/>
    </xf>
    <xf numFmtId="3" fontId="33" fillId="36" borderId="0" xfId="52" applyNumberFormat="1" applyFont="1" applyFill="1" applyAlignment="1">
      <alignment horizontal="right" vertical="center"/>
      <protection/>
    </xf>
    <xf numFmtId="0" fontId="84" fillId="35" borderId="0" xfId="52" applyFont="1" applyFill="1" applyAlignment="1">
      <alignment horizontal="center" vertical="center"/>
      <protection/>
    </xf>
    <xf numFmtId="3" fontId="84" fillId="35" borderId="0" xfId="52" applyNumberFormat="1" applyFont="1" applyFill="1" applyAlignment="1">
      <alignment horizontal="right" vertical="center"/>
      <protection/>
    </xf>
    <xf numFmtId="0" fontId="32" fillId="36" borderId="0" xfId="52" applyFont="1" applyFill="1" applyAlignment="1">
      <alignment horizontal="center" vertical="center"/>
      <protection/>
    </xf>
    <xf numFmtId="10" fontId="32" fillId="36" borderId="0" xfId="57" applyNumberFormat="1" applyFont="1" applyFill="1" applyAlignment="1">
      <alignment horizontal="right" vertical="center"/>
    </xf>
    <xf numFmtId="0" fontId="41" fillId="33" borderId="0" xfId="52" applyFont="1" applyFill="1" applyAlignment="1">
      <alignment horizontal="left"/>
      <protection/>
    </xf>
    <xf numFmtId="0" fontId="84" fillId="35" borderId="31" xfId="52" applyFont="1" applyFill="1" applyBorder="1" applyAlignment="1">
      <alignment horizontal="center" vertical="center" wrapText="1"/>
      <protection/>
    </xf>
    <xf numFmtId="0" fontId="84" fillId="35" borderId="14" xfId="52" applyFont="1" applyFill="1" applyBorder="1" applyAlignment="1">
      <alignment horizontal="center" vertical="center" wrapText="1"/>
      <protection/>
    </xf>
    <xf numFmtId="0" fontId="84" fillId="35" borderId="32" xfId="52" applyFont="1" applyFill="1" applyBorder="1" applyAlignment="1">
      <alignment horizontal="center" vertical="center" wrapText="1"/>
      <protection/>
    </xf>
    <xf numFmtId="0" fontId="84" fillId="35" borderId="30" xfId="52" applyFont="1" applyFill="1" applyBorder="1" applyAlignment="1">
      <alignment horizontal="center" vertical="center" wrapText="1"/>
      <protection/>
    </xf>
    <xf numFmtId="0" fontId="33" fillId="36" borderId="33" xfId="52" applyFont="1" applyFill="1" applyBorder="1" applyAlignment="1">
      <alignment vertical="center"/>
      <protection/>
    </xf>
    <xf numFmtId="3" fontId="32" fillId="36" borderId="13" xfId="52" applyNumberFormat="1" applyFont="1" applyFill="1" applyBorder="1" applyAlignment="1">
      <alignment horizontal="right" vertical="center"/>
      <protection/>
    </xf>
    <xf numFmtId="0" fontId="84" fillId="35" borderId="34" xfId="52" applyFont="1" applyFill="1" applyBorder="1" applyAlignment="1">
      <alignment horizontal="center" vertical="center" wrapText="1"/>
      <protection/>
    </xf>
    <xf numFmtId="0" fontId="82" fillId="37" borderId="0" xfId="52" applyFont="1" applyFill="1" applyBorder="1" applyAlignment="1">
      <alignment horizontal="center" vertical="center" wrapText="1"/>
      <protection/>
    </xf>
    <xf numFmtId="0" fontId="82" fillId="37" borderId="0" xfId="52" applyFont="1" applyFill="1" applyAlignment="1">
      <alignment horizontal="center" vertical="center"/>
      <protection/>
    </xf>
    <xf numFmtId="0" fontId="29" fillId="33" borderId="35" xfId="52" applyFont="1" applyFill="1" applyBorder="1" applyAlignment="1">
      <alignment/>
      <protection/>
    </xf>
    <xf numFmtId="0" fontId="18" fillId="33" borderId="35" xfId="52" applyFill="1" applyBorder="1">
      <alignment/>
      <protection/>
    </xf>
    <xf numFmtId="0" fontId="84" fillId="35" borderId="0" xfId="52" applyFont="1" applyFill="1" applyAlignment="1">
      <alignment horizontal="center" vertical="center"/>
      <protection/>
    </xf>
    <xf numFmtId="0" fontId="84" fillId="35" borderId="0" xfId="52" applyFont="1" applyFill="1" applyAlignment="1">
      <alignment horizontal="right" vertical="center"/>
      <protection/>
    </xf>
    <xf numFmtId="0" fontId="82" fillId="37" borderId="0" xfId="52" applyFont="1" applyFill="1" applyBorder="1" applyAlignment="1">
      <alignment horizontal="right" vertical="center"/>
      <protection/>
    </xf>
    <xf numFmtId="0" fontId="33" fillId="36" borderId="11" xfId="52" applyFont="1" applyFill="1" applyBorder="1">
      <alignment/>
      <protection/>
    </xf>
    <xf numFmtId="3" fontId="32" fillId="36" borderId="11" xfId="52" applyNumberFormat="1" applyFont="1" applyFill="1" applyBorder="1">
      <alignment/>
      <protection/>
    </xf>
    <xf numFmtId="3" fontId="33" fillId="36" borderId="11" xfId="52" applyNumberFormat="1" applyFont="1" applyFill="1" applyBorder="1">
      <alignment/>
      <protection/>
    </xf>
    <xf numFmtId="3" fontId="18" fillId="37" borderId="0" xfId="52" applyNumberFormat="1" applyFill="1" applyBorder="1">
      <alignment/>
      <protection/>
    </xf>
    <xf numFmtId="0" fontId="33" fillId="36" borderId="12" xfId="52" applyFont="1" applyFill="1" applyBorder="1">
      <alignment/>
      <protection/>
    </xf>
    <xf numFmtId="3" fontId="33" fillId="36" borderId="12" xfId="52" applyNumberFormat="1" applyFont="1" applyFill="1" applyBorder="1">
      <alignment/>
      <protection/>
    </xf>
    <xf numFmtId="0" fontId="33" fillId="36" borderId="0" xfId="52" applyFont="1" applyFill="1">
      <alignment/>
      <protection/>
    </xf>
    <xf numFmtId="3" fontId="32" fillId="36" borderId="13" xfId="52" applyNumberFormat="1" applyFont="1" applyFill="1" applyBorder="1">
      <alignment/>
      <protection/>
    </xf>
    <xf numFmtId="3" fontId="33" fillId="36" borderId="0" xfId="52" applyNumberFormat="1" applyFont="1" applyFill="1">
      <alignment/>
      <protection/>
    </xf>
    <xf numFmtId="3" fontId="82" fillId="37" borderId="0" xfId="52" applyNumberFormat="1" applyFont="1" applyFill="1" applyBorder="1" applyAlignment="1">
      <alignment horizontal="right"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3" xfId="52"/>
    <cellStyle name="Normal 3 2" xfId="53"/>
    <cellStyle name="Normal_CASOS CEM" xfId="54"/>
    <cellStyle name="Normal_Directorio CEMs - agos - 2009 - UGTAI" xfId="55"/>
    <cellStyle name="Notas" xfId="56"/>
    <cellStyle name="Percent" xfId="57"/>
    <cellStyle name="Porcentaje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0975"/>
          <c:w val="0.85075"/>
          <c:h val="0.96275"/>
        </c:manualLayout>
      </c:layout>
      <c:barChart>
        <c:barDir val="bar"/>
        <c:grouping val="clustered"/>
        <c:varyColors val="0"/>
        <c:ser>
          <c:idx val="0"/>
          <c:order val="0"/>
          <c:spPr>
            <a:pattFill prst="horzBrick">
              <a:fgClr>
                <a:srgbClr val="D9D9D9"/>
              </a:fgClr>
              <a:bgClr>
                <a:srgbClr val="969696"/>
              </a:bgClr>
            </a:pattFill>
            <a:ln w="12700">
              <a:solidFill>
                <a:srgbClr val="969696"/>
              </a:solidFill>
            </a:ln>
          </c:spPr>
          <c:invertIfNegative val="0"/>
          <c:extLst>
            <c:ext xmlns:c14="http://schemas.microsoft.com/office/drawing/2007/8/2/chart" uri="{6F2FDCE9-48DA-4B69-8628-5D25D57E5C99}">
              <c14:invertSolidFillFmt>
                <c14:spPr>
                  <a:solidFill>
                    <a:srgbClr val="969696"/>
                  </a:solidFill>
                </c14:spPr>
              </c14:invertSolidFillFmt>
            </c:ext>
          </c:extLst>
          <c:dLbls>
            <c:dLbl>
              <c:idx val="2"/>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outEnd"/>
            <c:showLegendKey val="0"/>
            <c:showVal val="1"/>
            <c:showBubbleSize val="0"/>
            <c:showCatName val="0"/>
            <c:showSerName val="0"/>
            <c:showPercent val="0"/>
          </c:dLbls>
          <c:cat>
            <c:strRef>
              <c:f>'CASOS CEM'!$M$63:$M$66</c:f>
              <c:strCache/>
            </c:strRef>
          </c:cat>
          <c:val>
            <c:numRef>
              <c:f>'CASOS CEM'!$N$63:$N$66</c:f>
              <c:numCache/>
            </c:numRef>
          </c:val>
        </c:ser>
        <c:axId val="20450350"/>
        <c:axId val="49835423"/>
      </c:barChart>
      <c:catAx>
        <c:axId val="20450350"/>
        <c:scaling>
          <c:orientation val="minMax"/>
        </c:scaling>
        <c:axPos val="l"/>
        <c:delete val="0"/>
        <c:numFmt formatCode="General" sourceLinked="0"/>
        <c:majorTickMark val="out"/>
        <c:minorTickMark val="none"/>
        <c:tickLblPos val="nextTo"/>
        <c:spPr>
          <a:ln w="3175">
            <a:solidFill>
              <a:srgbClr val="808080"/>
            </a:solidFill>
          </a:ln>
        </c:spPr>
        <c:crossAx val="49835423"/>
        <c:crosses val="autoZero"/>
        <c:auto val="0"/>
        <c:lblOffset val="100"/>
        <c:tickLblSkip val="1"/>
        <c:noMultiLvlLbl val="0"/>
      </c:catAx>
      <c:valAx>
        <c:axId val="49835423"/>
        <c:scaling>
          <c:orientation val="minMax"/>
        </c:scaling>
        <c:axPos val="b"/>
        <c:delete val="1"/>
        <c:majorTickMark val="out"/>
        <c:minorTickMark val="none"/>
        <c:tickLblPos val="nextTo"/>
        <c:crossAx val="2045035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
          <c:w val="0.99525"/>
          <c:h val="0.99775"/>
        </c:manualLayout>
      </c:layout>
      <c:barChart>
        <c:barDir val="bar"/>
        <c:grouping val="stacked"/>
        <c:varyColors val="0"/>
        <c:ser>
          <c:idx val="0"/>
          <c:order val="0"/>
          <c:tx>
            <c:strRef>
              <c:f>'CASOS CEM'!$L$111</c:f>
              <c:strCache>
                <c:ptCount val="1"/>
                <c:pt idx="0">
                  <c:v>Psicológica</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'CASOS CEM'!$M$109:$P$109</c:f>
              <c:strCache/>
            </c:strRef>
          </c:cat>
          <c:val>
            <c:numRef>
              <c:f>'CASOS CEM'!$M$111:$P$111</c:f>
              <c:numCache/>
            </c:numRef>
          </c:val>
        </c:ser>
        <c:ser>
          <c:idx val="1"/>
          <c:order val="1"/>
          <c:tx>
            <c:strRef>
              <c:f>'CASOS CEM'!$L$112</c:f>
              <c:strCache>
                <c:ptCount val="1"/>
                <c:pt idx="0">
                  <c:v>Física</c:v>
                </c:pt>
              </c:strCache>
            </c:strRef>
          </c:tx>
          <c:spPr>
            <a:pattFill prst="pct80">
              <a:fgClr>
                <a:srgbClr val="30549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'CASOS CEM'!$M$109:$P$109</c:f>
              <c:strCache/>
            </c:strRef>
          </c:cat>
          <c:val>
            <c:numRef>
              <c:f>'CASOS CEM'!$M$112:$P$112</c:f>
              <c:numCache/>
            </c:numRef>
          </c:val>
        </c:ser>
        <c:ser>
          <c:idx val="2"/>
          <c:order val="2"/>
          <c:tx>
            <c:strRef>
              <c:f>'CASOS CEM'!$L$113</c:f>
              <c:strCache>
                <c:ptCount val="1"/>
                <c:pt idx="0">
                  <c:v>Sexual</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'CASOS CEM'!$M$109:$P$109</c:f>
              <c:strCache/>
            </c:strRef>
          </c:cat>
          <c:val>
            <c:numRef>
              <c:f>'CASOS CEM'!$M$113:$P$113</c:f>
              <c:numCache/>
            </c:numRef>
          </c:val>
        </c:ser>
        <c:ser>
          <c:idx val="3"/>
          <c:order val="3"/>
          <c:tx>
            <c:strRef>
              <c:f>'CASOS CEM'!$L$114</c:f>
              <c:strCache>
                <c:ptCount val="1"/>
                <c:pt idx="0">
                  <c:v>Económica o patrimonial</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'CASOS CEM'!$M$109:$P$109</c:f>
              <c:strCache/>
            </c:strRef>
          </c:cat>
          <c:val>
            <c:numRef>
              <c:f>'CASOS CEM'!$M$114:$P$114</c:f>
              <c:numCache/>
            </c:numRef>
          </c:val>
        </c:ser>
        <c:overlap val="100"/>
        <c:axId val="45865624"/>
        <c:axId val="10137433"/>
      </c:barChart>
      <c:catAx>
        <c:axId val="45865624"/>
        <c:scaling>
          <c:orientation val="minMax"/>
        </c:scaling>
        <c:axPos val="l"/>
        <c:delete val="0"/>
        <c:numFmt formatCode="General" sourceLinked="1"/>
        <c:majorTickMark val="out"/>
        <c:minorTickMark val="none"/>
        <c:tickLblPos val="nextTo"/>
        <c:spPr>
          <a:ln w="12700">
            <a:solidFill>
              <a:srgbClr val="000000"/>
            </a:solidFill>
          </a:ln>
        </c:spPr>
        <c:crossAx val="10137433"/>
        <c:crosses val="autoZero"/>
        <c:auto val="1"/>
        <c:lblOffset val="100"/>
        <c:tickLblSkip val="1"/>
        <c:noMultiLvlLbl val="0"/>
      </c:catAx>
      <c:valAx>
        <c:axId val="10137433"/>
        <c:scaling>
          <c:orientation val="minMax"/>
        </c:scaling>
        <c:axPos val="b"/>
        <c:delete val="1"/>
        <c:majorTickMark val="out"/>
        <c:minorTickMark val="none"/>
        <c:tickLblPos val="nextTo"/>
        <c:crossAx val="45865624"/>
        <c:crossesAt val="1"/>
        <c:crossBetween val="between"/>
        <c:dispUnits/>
      </c:valAx>
      <c:spPr>
        <a:noFill/>
        <a:ln>
          <a:noFill/>
        </a:ln>
      </c:spPr>
    </c:plotArea>
    <c:legend>
      <c:legendPos val="r"/>
      <c:layout>
        <c:manualLayout>
          <c:xMode val="edge"/>
          <c:yMode val="edge"/>
          <c:x val="0.59275"/>
          <c:y val="0.61025"/>
          <c:w val="0.3785"/>
          <c:h val="0.38975"/>
        </c:manualLayout>
      </c:layout>
      <c:overlay val="0"/>
      <c:spPr>
        <a:noFill/>
        <a:ln w="3175">
          <a:noFill/>
        </a:ln>
      </c:spPr>
      <c:txPr>
        <a:bodyPr vert="horz" rot="0"/>
        <a:lstStyle/>
        <a:p>
          <a:pPr>
            <a:defRPr lang="en-US" cap="none" sz="71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80" b="1" i="0" u="none" baseline="0">
                <a:solidFill>
                  <a:srgbClr val="000000"/>
                </a:solidFill>
              </a:rPr>
              <a:t>Casos atendidos según sexo de la víctima
</a:t>
            </a:r>
            <a:r>
              <a:rPr lang="en-US" cap="none" sz="1180" b="1" i="0" u="none" baseline="0">
                <a:solidFill>
                  <a:srgbClr val="000000"/>
                </a:solidFill>
              </a:rPr>
              <a:t>(Porcentaje)</a:t>
            </a:r>
          </a:p>
        </c:rich>
      </c:tx>
      <c:layout>
        <c:manualLayout>
          <c:xMode val="factor"/>
          <c:yMode val="factor"/>
          <c:x val="-0.0045"/>
          <c:y val="-0.027"/>
        </c:manualLayout>
      </c:layout>
      <c:spPr>
        <a:noFill/>
        <a:ln w="3175">
          <a:noFill/>
        </a:ln>
      </c:spPr>
    </c:title>
    <c:plotArea>
      <c:layout>
        <c:manualLayout>
          <c:xMode val="edge"/>
          <c:yMode val="edge"/>
          <c:x val="0.303"/>
          <c:y val="0.30625"/>
          <c:w val="0.4595"/>
          <c:h val="0.6325"/>
        </c:manualLayout>
      </c:layout>
      <c:pieChart>
        <c:varyColors val="1"/>
        <c:ser>
          <c:idx val="0"/>
          <c:order val="0"/>
          <c:spPr>
            <a:solidFill>
              <a:srgbClr val="5B9BD5"/>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05496"/>
              </a:solidFill>
              <a:ln w="3175">
                <a:solidFill>
                  <a:srgbClr val="000000"/>
                </a:solidFill>
              </a:ln>
            </c:spPr>
          </c:dPt>
          <c:dPt>
            <c:idx val="1"/>
            <c:explosion val="9"/>
            <c:spPr>
              <a:solidFill>
                <a:srgbClr val="DDEBF7"/>
              </a:solidFill>
              <a:ln w="3175">
                <a:solidFill>
                  <a:srgbClr val="000000"/>
                </a:solidFill>
              </a:ln>
            </c:spPr>
          </c:dP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1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000000"/>
                  </a:solidFill>
                </a:ln>
              </c:spPr>
            </c:leaderLines>
          </c:dLbls>
          <c:cat>
            <c:strRef>
              <c:f>'CASOS CEM'!$C$22:$D$22</c:f>
              <c:strCache/>
            </c:strRef>
          </c:cat>
          <c:val>
            <c:numRef>
              <c:f>'CASOS CEM'!$C$35:$D$35</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5"/>
          <c:y val="0.02375"/>
          <c:w val="0.8945"/>
          <c:h val="0.98"/>
        </c:manualLayout>
      </c:layout>
      <c:barChart>
        <c:barDir val="bar"/>
        <c:grouping val="clustered"/>
        <c:varyColors val="0"/>
        <c:ser>
          <c:idx val="0"/>
          <c:order val="0"/>
          <c:spPr>
            <a:pattFill prst="horzBrick">
              <a:fgClr>
                <a:srgbClr val="7F7F7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'CASOS CEM'!$I$42:$I$44</c:f>
              <c:strCache/>
            </c:strRef>
          </c:cat>
          <c:val>
            <c:numRef>
              <c:f>'CASOS CEM'!$K$42:$K$44</c:f>
              <c:numCache/>
            </c:numRef>
          </c:val>
        </c:ser>
        <c:axId val="24128034"/>
        <c:axId val="15825715"/>
      </c:barChart>
      <c:catAx>
        <c:axId val="2412803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5825715"/>
        <c:crosses val="autoZero"/>
        <c:auto val="1"/>
        <c:lblOffset val="100"/>
        <c:tickLblSkip val="1"/>
        <c:noMultiLvlLbl val="0"/>
      </c:catAx>
      <c:valAx>
        <c:axId val="15825715"/>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latin typeface="Calibri"/>
                <a:ea typeface="Calibri"/>
                <a:cs typeface="Calibri"/>
              </a:defRPr>
            </a:pPr>
          </a:p>
        </c:txPr>
        <c:crossAx val="24128034"/>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2.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0.4235</cdr:x>
      <cdr:y>0.067</cdr:y>
    </cdr:from>
    <cdr:to>
      <cdr:x>0.49925</cdr:x>
      <cdr:y>0.1595</cdr:y>
    </cdr:to>
    <cdr:sp>
      <cdr:nvSpPr>
        <cdr:cNvPr id="1" name="1 CuadroTexto"/>
        <cdr:cNvSpPr txBox="1">
          <a:spLocks noChangeArrowheads="1"/>
        </cdr:cNvSpPr>
      </cdr:nvSpPr>
      <cdr:spPr>
        <a:xfrm>
          <a:off x="2181225" y="228600"/>
          <a:ext cx="390525" cy="323850"/>
        </a:xfrm>
        <a:prstGeom prst="rect">
          <a:avLst/>
        </a:prstGeom>
        <a:noFill/>
        <a:ln w="9525" cmpd="sng">
          <a:noFill/>
        </a:ln>
      </cdr:spPr>
      <cdr:txBody>
        <a:bodyPr vertOverflow="clip" wrap="square"/>
        <a:p>
          <a:pPr algn="l">
            <a:defRPr/>
          </a:pPr>
          <a:r>
            <a:rPr lang="en-US" cap="none" sz="1400" b="1" i="0" u="none" baseline="0">
              <a:solidFill>
                <a:srgbClr val="333399"/>
              </a:solidFill>
              <a:latin typeface="Calibri"/>
              <a:ea typeface="Calibri"/>
              <a:cs typeface="Calibri"/>
            </a:rPr>
            <a:t>6%</a:t>
          </a:r>
        </a:p>
      </cdr:txBody>
    </cdr:sp>
  </cdr:relSizeAnchor>
  <cdr:relSizeAnchor xmlns:cdr="http://schemas.openxmlformats.org/drawingml/2006/chartDrawing">
    <cdr:from>
      <cdr:x>0.92075</cdr:x>
      <cdr:y>0.32225</cdr:y>
    </cdr:from>
    <cdr:to>
      <cdr:x>1</cdr:x>
      <cdr:y>0.41475</cdr:y>
    </cdr:to>
    <cdr:sp>
      <cdr:nvSpPr>
        <cdr:cNvPr id="2" name="1 CuadroTexto"/>
        <cdr:cNvSpPr txBox="1">
          <a:spLocks noChangeArrowheads="1"/>
        </cdr:cNvSpPr>
      </cdr:nvSpPr>
      <cdr:spPr>
        <a:xfrm>
          <a:off x="4743450" y="1114425"/>
          <a:ext cx="438150" cy="323850"/>
        </a:xfrm>
        <a:prstGeom prst="rect">
          <a:avLst/>
        </a:prstGeom>
        <a:noFill/>
        <a:ln w="9525" cmpd="sng">
          <a:noFill/>
        </a:ln>
      </cdr:spPr>
      <cdr:txBody>
        <a:bodyPr vertOverflow="clip" wrap="square"/>
        <a:p>
          <a:pPr algn="l">
            <a:defRPr/>
          </a:pPr>
          <a:r>
            <a:rPr lang="en-US" cap="none" sz="1400" b="1" i="0" u="none" baseline="0">
              <a:solidFill>
                <a:srgbClr val="333399"/>
              </a:solidFill>
              <a:latin typeface="Calibri"/>
              <a:ea typeface="Calibri"/>
              <a:cs typeface="Calibri"/>
            </a:rPr>
            <a:t>62%</a:t>
          </a:r>
        </a:p>
      </cdr:txBody>
    </cdr:sp>
  </cdr:relSizeAnchor>
  <cdr:relSizeAnchor xmlns:cdr="http://schemas.openxmlformats.org/drawingml/2006/chartDrawing">
    <cdr:from>
      <cdr:x>0.49675</cdr:x>
      <cdr:y>0.5575</cdr:y>
    </cdr:from>
    <cdr:to>
      <cdr:x>0.574</cdr:x>
      <cdr:y>0.65</cdr:y>
    </cdr:to>
    <cdr:sp>
      <cdr:nvSpPr>
        <cdr:cNvPr id="3" name="1 CuadroTexto"/>
        <cdr:cNvSpPr txBox="1">
          <a:spLocks noChangeArrowheads="1"/>
        </cdr:cNvSpPr>
      </cdr:nvSpPr>
      <cdr:spPr>
        <a:xfrm>
          <a:off x="2552700" y="1924050"/>
          <a:ext cx="400050" cy="323850"/>
        </a:xfrm>
        <a:prstGeom prst="rect">
          <a:avLst/>
        </a:prstGeom>
        <a:noFill/>
        <a:ln w="9525" cmpd="sng">
          <a:noFill/>
        </a:ln>
      </cdr:spPr>
      <cdr:txBody>
        <a:bodyPr vertOverflow="clip" wrap="square"/>
        <a:p>
          <a:pPr algn="l">
            <a:defRPr/>
          </a:pPr>
          <a:r>
            <a:rPr lang="en-US" cap="none" sz="1400" b="1" i="0" u="none" baseline="0">
              <a:solidFill>
                <a:srgbClr val="333399"/>
              </a:solidFill>
              <a:latin typeface="Calibri"/>
              <a:ea typeface="Calibri"/>
              <a:cs typeface="Calibri"/>
            </a:rPr>
            <a:t>13%</a:t>
          </a:r>
        </a:p>
      </cdr:txBody>
    </cdr:sp>
  </cdr:relSizeAnchor>
  <cdr:relSizeAnchor xmlns:cdr="http://schemas.openxmlformats.org/drawingml/2006/chartDrawing">
    <cdr:from>
      <cdr:x>0.54</cdr:x>
      <cdr:y>0.806</cdr:y>
    </cdr:from>
    <cdr:to>
      <cdr:x>0.61575</cdr:x>
      <cdr:y>0.8975</cdr:y>
    </cdr:to>
    <cdr:sp>
      <cdr:nvSpPr>
        <cdr:cNvPr id="4" name="1 CuadroTexto"/>
        <cdr:cNvSpPr txBox="1">
          <a:spLocks noChangeArrowheads="1"/>
        </cdr:cNvSpPr>
      </cdr:nvSpPr>
      <cdr:spPr>
        <a:xfrm>
          <a:off x="2781300" y="2790825"/>
          <a:ext cx="390525" cy="314325"/>
        </a:xfrm>
        <a:prstGeom prst="rect">
          <a:avLst/>
        </a:prstGeom>
        <a:noFill/>
        <a:ln w="9525" cmpd="sng">
          <a:noFill/>
        </a:ln>
      </cdr:spPr>
      <cdr:txBody>
        <a:bodyPr vertOverflow="clip" wrap="square"/>
        <a:p>
          <a:pPr algn="l">
            <a:defRPr/>
          </a:pPr>
          <a:r>
            <a:rPr lang="en-US" cap="none" sz="1400" b="1" i="0" u="none" baseline="0">
              <a:solidFill>
                <a:srgbClr val="333399"/>
              </a:solidFill>
              <a:latin typeface="Calibri"/>
              <a:ea typeface="Calibri"/>
              <a:cs typeface="Calibri"/>
            </a:rPr>
            <a:t>19%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0.3535</cdr:y>
    </cdr:from>
    <cdr:to>
      <cdr:x>-0.0115</cdr:x>
      <cdr:y>0.37425</cdr:y>
    </cdr:to>
    <cdr:pic>
      <cdr:nvPicPr>
        <cdr:cNvPr id="1" name="Picture 3" descr="MASCULINO1"/>
        <cdr:cNvPicPr preferRelativeResize="1">
          <a:picLocks noChangeAspect="1"/>
        </cdr:cNvPicPr>
      </cdr:nvPicPr>
      <cdr:blipFill>
        <a:blip r:embed="rId1"/>
        <a:stretch>
          <a:fillRect/>
        </a:stretch>
      </cdr:blipFill>
      <cdr:spPr>
        <a:xfrm>
          <a:off x="-47624" y="1143000"/>
          <a:ext cx="0" cy="6667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61</xdr:row>
      <xdr:rowOff>28575</xdr:rowOff>
    </xdr:from>
    <xdr:to>
      <xdr:col>16</xdr:col>
      <xdr:colOff>676275</xdr:colOff>
      <xdr:row>78</xdr:row>
      <xdr:rowOff>266700</xdr:rowOff>
    </xdr:to>
    <xdr:graphicFrame>
      <xdr:nvGraphicFramePr>
        <xdr:cNvPr id="1" name="Chart 5"/>
        <xdr:cNvGraphicFramePr/>
      </xdr:nvGraphicFramePr>
      <xdr:xfrm>
        <a:off x="8724900" y="10772775"/>
        <a:ext cx="5153025" cy="3467100"/>
      </xdr:xfrm>
      <a:graphic>
        <a:graphicData uri="http://schemas.openxmlformats.org/drawingml/2006/chart">
          <c:chart xmlns:c="http://schemas.openxmlformats.org/drawingml/2006/chart" r:id="rId1"/>
        </a:graphicData>
      </a:graphic>
    </xdr:graphicFrame>
    <xdr:clientData/>
  </xdr:twoCellAnchor>
  <xdr:twoCellAnchor>
    <xdr:from>
      <xdr:col>10</xdr:col>
      <xdr:colOff>238125</xdr:colOff>
      <xdr:row>107</xdr:row>
      <xdr:rowOff>0</xdr:rowOff>
    </xdr:from>
    <xdr:to>
      <xdr:col>16</xdr:col>
      <xdr:colOff>685800</xdr:colOff>
      <xdr:row>115</xdr:row>
      <xdr:rowOff>0</xdr:rowOff>
    </xdr:to>
    <xdr:graphicFrame>
      <xdr:nvGraphicFramePr>
        <xdr:cNvPr id="2" name="Gráfico 5"/>
        <xdr:cNvGraphicFramePr/>
      </xdr:nvGraphicFramePr>
      <xdr:xfrm>
        <a:off x="8867775" y="19392900"/>
        <a:ext cx="5019675" cy="1771650"/>
      </xdr:xfrm>
      <a:graphic>
        <a:graphicData uri="http://schemas.openxmlformats.org/drawingml/2006/chart">
          <c:chart xmlns:c="http://schemas.openxmlformats.org/drawingml/2006/chart" r:id="rId2"/>
        </a:graphicData>
      </a:graphic>
    </xdr:graphicFrame>
    <xdr:clientData/>
  </xdr:twoCellAnchor>
  <xdr:twoCellAnchor>
    <xdr:from>
      <xdr:col>10</xdr:col>
      <xdr:colOff>638175</xdr:colOff>
      <xdr:row>20</xdr:row>
      <xdr:rowOff>0</xdr:rowOff>
    </xdr:from>
    <xdr:to>
      <xdr:col>16</xdr:col>
      <xdr:colOff>504825</xdr:colOff>
      <xdr:row>37</xdr:row>
      <xdr:rowOff>28575</xdr:rowOff>
    </xdr:to>
    <xdr:graphicFrame>
      <xdr:nvGraphicFramePr>
        <xdr:cNvPr id="3" name="Gráfico 1"/>
        <xdr:cNvGraphicFramePr/>
      </xdr:nvGraphicFramePr>
      <xdr:xfrm>
        <a:off x="9267825" y="2762250"/>
        <a:ext cx="4438650" cy="3248025"/>
      </xdr:xfrm>
      <a:graphic>
        <a:graphicData uri="http://schemas.openxmlformats.org/drawingml/2006/chart">
          <c:chart xmlns:c="http://schemas.openxmlformats.org/drawingml/2006/chart" r:id="rId3"/>
        </a:graphicData>
      </a:graphic>
    </xdr:graphicFrame>
    <xdr:clientData/>
  </xdr:twoCellAnchor>
  <xdr:twoCellAnchor>
    <xdr:from>
      <xdr:col>12</xdr:col>
      <xdr:colOff>209550</xdr:colOff>
      <xdr:row>39</xdr:row>
      <xdr:rowOff>38100</xdr:rowOff>
    </xdr:from>
    <xdr:to>
      <xdr:col>16</xdr:col>
      <xdr:colOff>647700</xdr:colOff>
      <xdr:row>56</xdr:row>
      <xdr:rowOff>142875</xdr:rowOff>
    </xdr:to>
    <xdr:graphicFrame>
      <xdr:nvGraphicFramePr>
        <xdr:cNvPr id="4" name="Gráfico 3"/>
        <xdr:cNvGraphicFramePr/>
      </xdr:nvGraphicFramePr>
      <xdr:xfrm>
        <a:off x="10572750" y="6410325"/>
        <a:ext cx="3276600" cy="35337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9525</xdr:colOff>
      <xdr:row>0</xdr:row>
      <xdr:rowOff>9525</xdr:rowOff>
    </xdr:from>
    <xdr:to>
      <xdr:col>3</xdr:col>
      <xdr:colOff>457200</xdr:colOff>
      <xdr:row>7</xdr:row>
      <xdr:rowOff>133350</xdr:rowOff>
    </xdr:to>
    <xdr:pic>
      <xdr:nvPicPr>
        <xdr:cNvPr id="5" name="Imagen 8"/>
        <xdr:cNvPicPr preferRelativeResize="1">
          <a:picLocks noChangeAspect="1"/>
        </xdr:cNvPicPr>
      </xdr:nvPicPr>
      <xdr:blipFill>
        <a:blip r:embed="rId5"/>
        <a:stretch>
          <a:fillRect/>
        </a:stretch>
      </xdr:blipFill>
      <xdr:spPr>
        <a:xfrm>
          <a:off x="9525" y="9525"/>
          <a:ext cx="3238500" cy="704850"/>
        </a:xfrm>
        <a:prstGeom prst="rect">
          <a:avLst/>
        </a:prstGeom>
        <a:noFill/>
        <a:ln w="9525" cmpd="sng">
          <a:noFill/>
        </a:ln>
      </xdr:spPr>
    </xdr:pic>
    <xdr:clientData/>
  </xdr:twoCellAnchor>
  <xdr:twoCellAnchor>
    <xdr:from>
      <xdr:col>0</xdr:col>
      <xdr:colOff>0</xdr:colOff>
      <xdr:row>56</xdr:row>
      <xdr:rowOff>66675</xdr:rowOff>
    </xdr:from>
    <xdr:to>
      <xdr:col>12</xdr:col>
      <xdr:colOff>476250</xdr:colOff>
      <xdr:row>58</xdr:row>
      <xdr:rowOff>200025</xdr:rowOff>
    </xdr:to>
    <xdr:sp>
      <xdr:nvSpPr>
        <xdr:cNvPr id="6" name="CuadroTexto 6"/>
        <xdr:cNvSpPr txBox="1">
          <a:spLocks noChangeArrowheads="1"/>
        </xdr:cNvSpPr>
      </xdr:nvSpPr>
      <xdr:spPr>
        <a:xfrm>
          <a:off x="0" y="9867900"/>
          <a:ext cx="10839450" cy="4857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Casos "Nuevos" de personas que acuden por primera vez a un CEM, casos "Reingresos" de personas agredidas por otra persona por primera vez, casos "Reincidentes" de personas que reinciden en violencia con la misma persona agresora, casos "Derivados" que son tratados por más de un CEM, y casos "Continuadores" los que descontinuaron la atención más de un año.</a:t>
          </a:r>
        </a:p>
      </xdr:txBody>
    </xdr:sp>
    <xdr:clientData/>
  </xdr:twoCellAnchor>
  <xdr:twoCellAnchor>
    <xdr:from>
      <xdr:col>3</xdr:col>
      <xdr:colOff>542925</xdr:colOff>
      <xdr:row>101</xdr:row>
      <xdr:rowOff>28575</xdr:rowOff>
    </xdr:from>
    <xdr:to>
      <xdr:col>16</xdr:col>
      <xdr:colOff>742950</xdr:colOff>
      <xdr:row>102</xdr:row>
      <xdr:rowOff>57150</xdr:rowOff>
    </xdr:to>
    <xdr:sp>
      <xdr:nvSpPr>
        <xdr:cNvPr id="7" name="Rectángulo 7"/>
        <xdr:cNvSpPr>
          <a:spLocks/>
        </xdr:cNvSpPr>
      </xdr:nvSpPr>
      <xdr:spPr>
        <a:xfrm>
          <a:off x="3333750" y="18430875"/>
          <a:ext cx="10610850" cy="638175"/>
        </a:xfrm>
        <a:prstGeom prst="rect">
          <a:avLst/>
        </a:prstGeom>
        <a:solidFill>
          <a:srgbClr val="7F7F7F"/>
        </a:solidFill>
        <a:ln w="12700" cmpd="sng">
          <a:solidFill>
            <a:srgbClr val="7F7F7F"/>
          </a:solidFill>
          <a:headEnd type="none"/>
          <a:tailEnd type="none"/>
        </a:ln>
      </xdr:spPr>
      <xdr:txBody>
        <a:bodyPr vertOverflow="clip" wrap="square"/>
        <a:p>
          <a:pPr algn="l">
            <a:defRPr/>
          </a:pPr>
          <a:r>
            <a:rPr lang="en-US" cap="none" sz="1600" b="0" i="0" u="none" baseline="0">
              <a:solidFill>
                <a:srgbClr val="FFFFFF"/>
              </a:solidFill>
            </a:rPr>
            <a:t>Los casos de</a:t>
          </a:r>
          <a:r>
            <a:rPr lang="en-US" cap="none" sz="1600" b="0" i="0" u="none" baseline="0">
              <a:solidFill>
                <a:srgbClr val="FFFFFF"/>
              </a:solidFill>
            </a:rPr>
            <a:t> </a:t>
          </a:r>
          <a:r>
            <a:rPr lang="en-US" cap="none" sz="1600" b="1" i="0" u="none" baseline="0">
              <a:solidFill>
                <a:srgbClr val="FFFFFF"/>
              </a:solidFill>
            </a:rPr>
            <a:t>VIOLACIÓN SEXUAL </a:t>
          </a:r>
          <a:r>
            <a:rPr lang="en-US" cap="none" sz="1600" b="0" i="0" u="none" baseline="0">
              <a:solidFill>
                <a:srgbClr val="FFFFFF"/>
              </a:solidFill>
            </a:rPr>
            <a:t>tienen mayor incidencia en las siguientes regiones: Lima 1177 casos, Junín 356 casos, La Libertad 229</a:t>
          </a:r>
          <a:r>
            <a:rPr lang="en-US" cap="none" sz="1600" b="0" i="0" u="none" baseline="0">
              <a:solidFill>
                <a:srgbClr val="FFFFFF"/>
              </a:solidFill>
            </a:rPr>
            <a:t> casos, Cusco 228 casos, Arequipa 221 casos, Huánuco 176 casos</a:t>
          </a:r>
          <a:r>
            <a:rPr lang="en-US" cap="none" sz="1600" b="0"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NARO\2017\NOVIEMBRE\11%20Resumenes%20Estad&#237;sticos%20%20PNCVFS%20-%20Nov%20201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DOCUME~1\admin\CONFIG~1\Temp\NUEVO%20CONSOLIDADO%20LINEA%20100%20EN%20ACCION%202012-tablamaestra.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mllanos\AppData\Local\Temp\Users\MLLANO~1.PNC\AppData\Local\Temp\CAI%20CARMEN%20DE%20LA%20LEGUA%202014.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UGIGC14\Carpeta%20Compartida%20ANTHONY\Users\MLLANO~1.PNC\AppData\Local\Temp\CAI%20CARMEN%20DE%20LA%20LEGUA%20201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AI\CAI\2014\MARZO\CONSOLIDADO%20CAI%20-%20MARZO%20201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llanos\AppData\Local\Temp\DOCUME~1\admin\CONFIG~1\Temp\NUEVO%20CONSOLIDADO%20LINEA%20100%20EN%20ACCION%202012-tablamaestr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GIGC14\Carpeta%20Compartida%20ANTHONY\DOCUME~1\admin\CONFIG~1\Temp\NUEVO%20CONSOLIDADO%20LINEA%20100%20EN%20ACCION%202012-tablamaestra.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mllanos\AppData\Local\Temp\Users\MLLANO~1.PNC\AppData\Local\Temp\CAI%20BRE&#209;A%20Y%20OTR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mllanos\AppData\Local\Temp\Users\mllanos\AppData\Local\Temp\NUEVO%20CONSOLIDADO%20LINEA%20100%20EN%20ACCION%202012-tablamaestra.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UGIGC14\Carpeta%20Compartida%20ANTHONY\Users\mllanos\AppData\Local\Temp\NUEVO%20CONSOLIDADO%20LINEA%20100%20EN%20ACCION%202012-tablamaestra.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mllanos\AppData\Local\Temp\Users\ddiaz.PNCVFS\Downloads\ESTAD&#205;STICAS%202012\CAI%20-%20Casos%20y%20Atenciones%202011%20DICIEMBRE.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CAI\CAI%20-%20HUGO\2014\MARZO\ESTAD&#205;STICAS%202012\CAI%20-%20Casos%20y%20Atenciones%202011%20DICIEMBR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OS CEM"/>
      <sheetName val="FEMINICIDIO"/>
      <sheetName val="ACCIONES PREV. PROM."/>
      <sheetName val="LINEA100"/>
      <sheetName val="CAI"/>
      <sheetName val="REVIESFO"/>
      <sheetName val="SAU"/>
      <sheetName val="CHAT 100"/>
      <sheetName val="RITA"/>
      <sheetName val="CASOS ER"/>
      <sheetName val="ACCIONES ER"/>
    </sheetNames>
    <sheetDataSet>
      <sheetData sheetId="0">
        <row r="22">
          <cell r="C22" t="str">
            <v>Mujer</v>
          </cell>
          <cell r="D22" t="str">
            <v>Hombre</v>
          </cell>
        </row>
        <row r="35">
          <cell r="C35">
            <v>73217</v>
          </cell>
          <cell r="D35">
            <v>12887</v>
          </cell>
        </row>
        <row r="42">
          <cell r="I42" t="str">
            <v>Si</v>
          </cell>
          <cell r="K42">
            <v>49552</v>
          </cell>
        </row>
        <row r="43">
          <cell r="I43" t="str">
            <v>No</v>
          </cell>
          <cell r="K43">
            <v>36552</v>
          </cell>
        </row>
        <row r="44">
          <cell r="I44" t="str">
            <v>Sin información</v>
          </cell>
          <cell r="K44">
            <v>0</v>
          </cell>
        </row>
        <row r="63">
          <cell r="M63" t="str">
            <v>Niños y niñas</v>
          </cell>
          <cell r="N63">
            <v>16084</v>
          </cell>
        </row>
        <row r="64">
          <cell r="M64" t="str">
            <v>Adolescentes</v>
          </cell>
          <cell r="N64">
            <v>11606</v>
          </cell>
        </row>
        <row r="65">
          <cell r="M65" t="str">
            <v>Adultos/as</v>
          </cell>
          <cell r="N65">
            <v>53300</v>
          </cell>
        </row>
        <row r="66">
          <cell r="M66" t="str">
            <v>Adultos mayores</v>
          </cell>
          <cell r="N66">
            <v>5114</v>
          </cell>
        </row>
        <row r="109">
          <cell r="M109" t="str">
            <v>Niños y niñas</v>
          </cell>
          <cell r="N109" t="str">
            <v>Adolescentes</v>
          </cell>
          <cell r="O109" t="str">
            <v>Personas adultas</v>
          </cell>
          <cell r="P109" t="str">
            <v>Personas adultas mayores</v>
          </cell>
        </row>
        <row r="111">
          <cell r="L111" t="str">
            <v>Psicológica</v>
          </cell>
          <cell r="M111">
            <v>8009</v>
          </cell>
          <cell r="N111">
            <v>4489</v>
          </cell>
          <cell r="O111">
            <v>27843</v>
          </cell>
          <cell r="P111">
            <v>3362</v>
          </cell>
        </row>
        <row r="112">
          <cell r="L112" t="str">
            <v>Física</v>
          </cell>
          <cell r="M112">
            <v>5653</v>
          </cell>
          <cell r="N112">
            <v>3468</v>
          </cell>
          <cell r="O112">
            <v>23126</v>
          </cell>
          <cell r="P112">
            <v>1602</v>
          </cell>
        </row>
        <row r="113">
          <cell r="L113" t="str">
            <v>Sexual</v>
          </cell>
          <cell r="M113">
            <v>2347</v>
          </cell>
          <cell r="N113">
            <v>3611</v>
          </cell>
          <cell r="O113">
            <v>2110</v>
          </cell>
          <cell r="P113">
            <v>75</v>
          </cell>
        </row>
        <row r="114">
          <cell r="L114" t="str">
            <v>Económica o patrimonial</v>
          </cell>
          <cell r="M114">
            <v>75</v>
          </cell>
          <cell r="N114">
            <v>38</v>
          </cell>
          <cell r="O114">
            <v>221</v>
          </cell>
          <cell r="P114">
            <v>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sumen 2012"/>
      <sheetName val="productividad 2012"/>
      <sheetName val="Base 2012"/>
      <sheetName val="base anexa"/>
      <sheetName val="por mes y tipo violencia"/>
      <sheetName val="UBIGEO"/>
      <sheetName val="departamento"/>
      <sheetName val="Tabla dinámica 1"/>
      <sheetName val="Mapa"/>
      <sheetName val="edad"/>
      <sheetName val="derivacion"/>
      <sheetName val="intervencion"/>
      <sheetName val="resumen 2011"/>
      <sheetName val="Base 2011"/>
      <sheetName val="otros"/>
      <sheetName val="productividad 201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stadísticas"/>
      <sheetName val="Casos"/>
      <sheetName val="Historial_de_Relaciones"/>
      <sheetName val="Composición_Familiar"/>
      <sheetName val="Persona_Afectada"/>
      <sheetName val="Características_de_la_Violencia"/>
      <sheetName val="Estrategias"/>
      <sheetName val="Atencione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stadísticas"/>
      <sheetName val="Casos"/>
      <sheetName val="Historial_de_Relaciones"/>
      <sheetName val="Composición_Familiar"/>
      <sheetName val="Persona_Afectada"/>
      <sheetName val="Características_de_la_Violencia"/>
      <sheetName val="Estrategias"/>
      <sheetName val="Aten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sos"/>
      <sheetName val="Historial_de_Relaciones"/>
      <sheetName val="Composición_Familiar"/>
      <sheetName val="Persona_Afectada"/>
      <sheetName val="Características_de_la_Violencia"/>
      <sheetName val="Estrategias"/>
      <sheetName val="Atenciones"/>
      <sheetName val="Estadísticas"/>
      <sheetName val="Hoja1"/>
      <sheetName val="Hoja2"/>
      <sheetName val="Hoja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en 2012"/>
      <sheetName val="productividad 2012"/>
      <sheetName val="Base 2012"/>
      <sheetName val="base anexa"/>
      <sheetName val="por mes y tipo violencia"/>
      <sheetName val="UBIGEO"/>
      <sheetName val="departamento"/>
      <sheetName val="Tabla dinámica 1"/>
      <sheetName val="Mapa"/>
      <sheetName val="edad"/>
      <sheetName val="derivacion"/>
      <sheetName val="intervencion"/>
      <sheetName val="resumen 2011"/>
      <sheetName val="Base 2011"/>
      <sheetName val="otros"/>
      <sheetName val="productividad 20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men 2012"/>
      <sheetName val="productividad 2012"/>
      <sheetName val="Base 2012"/>
      <sheetName val="base anexa"/>
      <sheetName val="por mes y tipo violencia"/>
      <sheetName val="UBIGEO"/>
      <sheetName val="departamento"/>
      <sheetName val="Tabla dinámica 1"/>
      <sheetName val="Mapa"/>
      <sheetName val="edad"/>
      <sheetName val="derivacion"/>
      <sheetName val="intervencion"/>
      <sheetName val="resumen 2011"/>
      <sheetName val="Base 2011"/>
      <sheetName val="otros"/>
      <sheetName val="productividad 201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tadísticas"/>
      <sheetName val="Casos"/>
      <sheetName val="Historial_de_Relaciones"/>
      <sheetName val="Composición_Familiar"/>
      <sheetName val="Persona_Afectada"/>
      <sheetName val="Características_de_la_Violencia"/>
      <sheetName val="Estrategias"/>
      <sheetName val="Atenciones"/>
      <sheetName val="Hoja1"/>
      <sheetName val="Hoja2"/>
      <sheetName val="Hoja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sumen 2012"/>
      <sheetName val="productividad 2012"/>
      <sheetName val="Base 2012"/>
      <sheetName val="base anexa"/>
      <sheetName val="por mes y tipo violencia"/>
      <sheetName val="UBIGEO"/>
      <sheetName val="departamento"/>
      <sheetName val="Tabla dinámica 1"/>
      <sheetName val="Mapa"/>
      <sheetName val="edad"/>
      <sheetName val="derivacion"/>
      <sheetName val="intervencion"/>
      <sheetName val="resumen 2011"/>
      <sheetName val="Base 2011"/>
      <sheetName val="otros"/>
      <sheetName val="productividad 2011"/>
    </sheetNames>
    <sheetDataSet>
      <sheetData sheetId="2">
        <row r="1">
          <cell r="B1" t="str">
            <v>Marca temporal</v>
          </cell>
          <cell r="D1" t="str">
            <v>2) Indicar el día en que se reporta el caso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men 2012"/>
      <sheetName val="productividad 2012"/>
      <sheetName val="Base 2012"/>
      <sheetName val="base anexa"/>
      <sheetName val="por mes y tipo violencia"/>
      <sheetName val="UBIGEO"/>
      <sheetName val="departamento"/>
      <sheetName val="Tabla dinámica 1"/>
      <sheetName val="Mapa"/>
      <sheetName val="edad"/>
      <sheetName val="derivacion"/>
      <sheetName val="intervencion"/>
      <sheetName val="resumen 2011"/>
      <sheetName val="Base 2011"/>
      <sheetName val="otros"/>
      <sheetName val="productividad 2011"/>
    </sheetNames>
    <sheetDataSet>
      <sheetData sheetId="2">
        <row r="1">
          <cell r="B1" t="str">
            <v>Marca temporal</v>
          </cell>
          <cell r="D1" t="str">
            <v>2) Indicar el día en que se reporta el caso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STADÍSTICAS"/>
      <sheetName val="Casos"/>
      <sheetName val="Historial de Relaciones"/>
      <sheetName val="Composición Familiar"/>
      <sheetName val="Persona Afectada"/>
      <sheetName val="Características de la Violencia"/>
      <sheetName val="Estratégias"/>
      <sheetName val="Atenciones"/>
      <sheetName val="LISTA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ADÍSTICAS"/>
      <sheetName val="Casos"/>
      <sheetName val="Historial de Relaciones"/>
      <sheetName val="Composición Familiar"/>
      <sheetName val="Persona Afectada"/>
      <sheetName val="Características de la Violencia"/>
      <sheetName val="Estratégias"/>
      <sheetName val="Atenciones"/>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4999699890613556"/>
  </sheetPr>
  <dimension ref="A8:R288"/>
  <sheetViews>
    <sheetView tabSelected="1" view="pageBreakPreview" zoomScaleNormal="95" zoomScaleSheetLayoutView="100" zoomScalePageLayoutView="0" workbookViewId="0" topLeftCell="A1">
      <selection activeCell="A1" sqref="A1"/>
    </sheetView>
  </sheetViews>
  <sheetFormatPr defaultColWidth="11.421875" defaultRowHeight="15"/>
  <cols>
    <col min="1" max="1" width="15.7109375" style="1" customWidth="1"/>
    <col min="2" max="2" width="12.421875" style="1" customWidth="1"/>
    <col min="3" max="3" width="13.7109375" style="1" customWidth="1"/>
    <col min="4" max="4" width="13.57421875" style="1" customWidth="1"/>
    <col min="5" max="5" width="12.421875" style="1" customWidth="1"/>
    <col min="6" max="6" width="13.57421875" style="1" customWidth="1"/>
    <col min="7" max="7" width="13.7109375" style="1" customWidth="1"/>
    <col min="8" max="8" width="12.8515625" style="1" customWidth="1"/>
    <col min="9" max="10" width="10.7109375" style="1" customWidth="1"/>
    <col min="11" max="11" width="13.140625" style="1" customWidth="1"/>
    <col min="12" max="12" width="12.8515625" style="1" customWidth="1"/>
    <col min="13" max="13" width="13.421875" style="1" customWidth="1"/>
    <col min="14" max="16" width="9.7109375" style="1" customWidth="1"/>
    <col min="17" max="182" width="11.421875" style="1" customWidth="1"/>
    <col min="183" max="183" width="15.7109375" style="1" customWidth="1"/>
    <col min="184" max="184" width="11.8515625" style="1" customWidth="1"/>
    <col min="185" max="185" width="12.28125" style="1" customWidth="1"/>
    <col min="186" max="186" width="13.57421875" style="1" customWidth="1"/>
    <col min="187" max="187" width="12.421875" style="1" customWidth="1"/>
    <col min="188" max="188" width="12.00390625" style="1" customWidth="1"/>
    <col min="189" max="189" width="13.7109375" style="1" customWidth="1"/>
    <col min="190" max="190" width="12.8515625" style="1" customWidth="1"/>
    <col min="191" max="192" width="10.7109375" style="1" customWidth="1"/>
    <col min="193" max="193" width="12.00390625" style="1" customWidth="1"/>
    <col min="194" max="194" width="12.140625" style="1" customWidth="1"/>
    <col min="195" max="195" width="13.421875" style="1" customWidth="1"/>
    <col min="196" max="196" width="11.7109375" style="1" customWidth="1"/>
    <col min="197" max="198" width="10.7109375" style="1" customWidth="1"/>
    <col min="199" max="16384" width="11.421875" style="1" customWidth="1"/>
  </cols>
  <sheetData>
    <row r="1" ht="9" customHeight="1"/>
    <row r="2" ht="9" customHeight="1"/>
    <row r="3" ht="9.75" customHeight="1"/>
    <row r="4" ht="4.5" customHeight="1"/>
    <row r="5" ht="4.5" customHeight="1"/>
    <row r="6" ht="4.5" customHeight="1"/>
    <row r="7" ht="4.5" customHeight="1"/>
    <row r="8" spans="1:16" s="4" customFormat="1" ht="17.25" customHeight="1">
      <c r="A8" s="2" t="s">
        <v>0</v>
      </c>
      <c r="B8" s="3"/>
      <c r="C8" s="3"/>
      <c r="D8" s="3"/>
      <c r="E8" s="3"/>
      <c r="F8" s="3"/>
      <c r="G8" s="3"/>
      <c r="H8" s="3"/>
      <c r="I8" s="3"/>
      <c r="J8" s="3"/>
      <c r="K8" s="3"/>
      <c r="L8" s="3"/>
      <c r="M8" s="3"/>
      <c r="N8" s="3"/>
      <c r="O8" s="3"/>
      <c r="P8" s="3"/>
    </row>
    <row r="9" spans="1:16" ht="3" customHeight="1">
      <c r="A9" s="5"/>
      <c r="B9" s="6"/>
      <c r="C9" s="6"/>
      <c r="D9" s="6"/>
      <c r="E9" s="6"/>
      <c r="F9" s="6"/>
      <c r="G9" s="6"/>
      <c r="H9" s="6"/>
      <c r="I9" s="6"/>
      <c r="J9" s="6"/>
      <c r="K9" s="6"/>
      <c r="L9" s="6"/>
      <c r="M9" s="6"/>
      <c r="N9" s="6"/>
      <c r="O9" s="6"/>
      <c r="P9" s="6"/>
    </row>
    <row r="10" spans="1:17" ht="3.75" customHeight="1">
      <c r="A10" s="7"/>
      <c r="B10" s="7"/>
      <c r="C10" s="7"/>
      <c r="D10" s="7"/>
      <c r="E10" s="7"/>
      <c r="F10" s="7"/>
      <c r="G10" s="7"/>
      <c r="H10" s="7"/>
      <c r="I10" s="7"/>
      <c r="J10" s="7"/>
      <c r="K10" s="7"/>
      <c r="L10" s="7"/>
      <c r="M10" s="7"/>
      <c r="N10" s="7"/>
      <c r="O10" s="7"/>
      <c r="P10" s="7"/>
      <c r="Q10" s="8"/>
    </row>
    <row r="11" spans="1:17" ht="24.75" customHeight="1">
      <c r="A11" s="9" t="s">
        <v>1</v>
      </c>
      <c r="B11" s="9"/>
      <c r="C11" s="9"/>
      <c r="D11" s="9"/>
      <c r="E11" s="9"/>
      <c r="F11" s="9"/>
      <c r="G11" s="9"/>
      <c r="H11" s="9"/>
      <c r="I11" s="9"/>
      <c r="J11" s="9"/>
      <c r="K11" s="9"/>
      <c r="L11" s="9"/>
      <c r="M11" s="9"/>
      <c r="N11" s="9"/>
      <c r="O11" s="9"/>
      <c r="P11" s="9"/>
      <c r="Q11" s="9"/>
    </row>
    <row r="12" spans="1:17" ht="24.75" customHeight="1">
      <c r="A12" s="9" t="s">
        <v>2</v>
      </c>
      <c r="B12" s="9"/>
      <c r="C12" s="9"/>
      <c r="D12" s="9"/>
      <c r="E12" s="9"/>
      <c r="F12" s="9"/>
      <c r="G12" s="9"/>
      <c r="H12" s="9"/>
      <c r="I12" s="9"/>
      <c r="J12" s="9"/>
      <c r="K12" s="9"/>
      <c r="L12" s="9"/>
      <c r="M12" s="9"/>
      <c r="N12" s="9"/>
      <c r="O12" s="9"/>
      <c r="P12" s="9"/>
      <c r="Q12" s="9"/>
    </row>
    <row r="13" spans="1:17" ht="24.75" customHeight="1">
      <c r="A13" s="10" t="s">
        <v>3</v>
      </c>
      <c r="B13" s="10"/>
      <c r="C13" s="10"/>
      <c r="D13" s="10"/>
      <c r="E13" s="10"/>
      <c r="F13" s="10"/>
      <c r="G13" s="10"/>
      <c r="H13" s="10"/>
      <c r="I13" s="10"/>
      <c r="J13" s="10"/>
      <c r="K13" s="10"/>
      <c r="L13" s="10"/>
      <c r="M13" s="10"/>
      <c r="N13" s="10"/>
      <c r="O13" s="10"/>
      <c r="P13" s="10"/>
      <c r="Q13" s="10"/>
    </row>
    <row r="14" spans="1:17" ht="18">
      <c r="A14" s="11" t="s">
        <v>4</v>
      </c>
      <c r="B14" s="11"/>
      <c r="C14" s="11"/>
      <c r="D14" s="11"/>
      <c r="E14" s="11"/>
      <c r="F14" s="11"/>
      <c r="G14" s="11"/>
      <c r="H14" s="11"/>
      <c r="I14" s="11"/>
      <c r="J14" s="11"/>
      <c r="K14" s="11"/>
      <c r="L14" s="11"/>
      <c r="M14" s="11"/>
      <c r="N14" s="11"/>
      <c r="O14" s="11"/>
      <c r="P14" s="11"/>
      <c r="Q14" s="11"/>
    </row>
    <row r="15" spans="1:17" ht="3.75" customHeight="1">
      <c r="A15" s="12"/>
      <c r="B15" s="13"/>
      <c r="C15" s="13"/>
      <c r="D15" s="13"/>
      <c r="E15" s="13"/>
      <c r="F15" s="13"/>
      <c r="G15" s="13"/>
      <c r="H15" s="13"/>
      <c r="I15" s="7"/>
      <c r="J15" s="7"/>
      <c r="K15" s="13"/>
      <c r="L15" s="13"/>
      <c r="M15" s="13"/>
      <c r="N15" s="13"/>
      <c r="O15" s="13"/>
      <c r="P15" s="13"/>
      <c r="Q15" s="8"/>
    </row>
    <row r="16" ht="4.5" customHeight="1"/>
    <row r="17" spans="1:17" ht="21.75" customHeight="1" thickBot="1">
      <c r="A17" s="14" t="s">
        <v>5</v>
      </c>
      <c r="B17" s="14"/>
      <c r="C17" s="14"/>
      <c r="D17" s="14"/>
      <c r="E17" s="14"/>
      <c r="F17" s="14"/>
      <c r="G17" s="14"/>
      <c r="H17" s="14"/>
      <c r="I17" s="14"/>
      <c r="J17" s="14"/>
      <c r="K17" s="14"/>
      <c r="L17" s="14"/>
      <c r="M17" s="14"/>
      <c r="N17" s="14"/>
      <c r="O17" s="14"/>
      <c r="P17" s="14"/>
      <c r="Q17" s="14"/>
    </row>
    <row r="18" ht="6" customHeight="1"/>
    <row r="19" spans="1:17" ht="17.25" customHeight="1" thickBot="1">
      <c r="A19" s="15" t="s">
        <v>6</v>
      </c>
      <c r="B19" s="15"/>
      <c r="C19" s="15"/>
      <c r="D19" s="15"/>
      <c r="E19" s="15"/>
      <c r="F19" s="15"/>
      <c r="G19" s="15"/>
      <c r="H19" s="15"/>
      <c r="I19" s="15"/>
      <c r="J19" s="15"/>
      <c r="K19" s="15"/>
      <c r="L19" s="15"/>
      <c r="M19" s="15"/>
      <c r="N19" s="15"/>
      <c r="O19" s="15"/>
      <c r="P19" s="15"/>
      <c r="Q19" s="16"/>
    </row>
    <row r="20" ht="2.25" customHeight="1">
      <c r="A20" s="17"/>
    </row>
    <row r="21" ht="6.75" customHeight="1"/>
    <row r="22" spans="1:10" ht="31.5" customHeight="1">
      <c r="A22" s="18" t="s">
        <v>7</v>
      </c>
      <c r="B22" s="19" t="s">
        <v>8</v>
      </c>
      <c r="C22" s="19" t="s">
        <v>9</v>
      </c>
      <c r="D22" s="19" t="s">
        <v>10</v>
      </c>
      <c r="F22" s="20" t="s">
        <v>11</v>
      </c>
      <c r="G22" s="21" t="s">
        <v>12</v>
      </c>
      <c r="H22" s="19" t="s">
        <v>9</v>
      </c>
      <c r="I22" s="19" t="s">
        <v>10</v>
      </c>
      <c r="J22" s="19" t="s">
        <v>8</v>
      </c>
    </row>
    <row r="23" spans="1:10" s="25" customFormat="1" ht="16.5" customHeight="1">
      <c r="A23" s="22" t="s">
        <v>13</v>
      </c>
      <c r="B23" s="23">
        <f>C23+D23</f>
        <v>6663</v>
      </c>
      <c r="C23" s="24">
        <v>5762</v>
      </c>
      <c r="D23" s="24">
        <v>901</v>
      </c>
      <c r="F23" s="22" t="s">
        <v>14</v>
      </c>
      <c r="G23" s="24">
        <v>240</v>
      </c>
      <c r="H23" s="24">
        <v>55396</v>
      </c>
      <c r="I23" s="24">
        <v>9435</v>
      </c>
      <c r="J23" s="23">
        <f>H23+I23</f>
        <v>64831</v>
      </c>
    </row>
    <row r="24" spans="1:10" s="25" customFormat="1" ht="16.5" customHeight="1">
      <c r="A24" s="26" t="s">
        <v>15</v>
      </c>
      <c r="B24" s="27">
        <f aca="true" t="shared" si="0" ref="B24:B34">+C24+D24</f>
        <v>6316</v>
      </c>
      <c r="C24" s="28">
        <v>5369</v>
      </c>
      <c r="D24" s="28">
        <v>947</v>
      </c>
      <c r="F24" s="26" t="s">
        <v>16</v>
      </c>
      <c r="G24" s="28">
        <v>5</v>
      </c>
      <c r="H24" s="28">
        <v>7905</v>
      </c>
      <c r="I24" s="28">
        <v>1686</v>
      </c>
      <c r="J24" s="27">
        <f>+H24+I24</f>
        <v>9591</v>
      </c>
    </row>
    <row r="25" spans="1:10" s="25" customFormat="1" ht="16.5" customHeight="1">
      <c r="A25" s="26" t="s">
        <v>17</v>
      </c>
      <c r="B25" s="27">
        <f t="shared" si="0"/>
        <v>7041</v>
      </c>
      <c r="C25" s="28">
        <v>5973</v>
      </c>
      <c r="D25" s="28">
        <v>1068</v>
      </c>
      <c r="F25" s="29" t="s">
        <v>18</v>
      </c>
      <c r="G25" s="30">
        <v>50</v>
      </c>
      <c r="H25" s="30">
        <v>9916</v>
      </c>
      <c r="I25" s="30">
        <v>1766</v>
      </c>
      <c r="J25" s="31">
        <f>+H25+I25</f>
        <v>11682</v>
      </c>
    </row>
    <row r="26" spans="1:10" s="25" customFormat="1" ht="16.5" customHeight="1">
      <c r="A26" s="26" t="s">
        <v>19</v>
      </c>
      <c r="B26" s="27">
        <f t="shared" si="0"/>
        <v>6368</v>
      </c>
      <c r="C26" s="28">
        <v>5430</v>
      </c>
      <c r="D26" s="28">
        <v>938</v>
      </c>
      <c r="F26" s="18" t="s">
        <v>8</v>
      </c>
      <c r="G26" s="32">
        <f>SUM(G23:G25)</f>
        <v>295</v>
      </c>
      <c r="H26" s="32">
        <f>SUM(H23:H25)</f>
        <v>73217</v>
      </c>
      <c r="I26" s="32">
        <f>SUM(I23:I25)</f>
        <v>12887</v>
      </c>
      <c r="J26" s="32">
        <f>SUM(J23:J25)</f>
        <v>86104</v>
      </c>
    </row>
    <row r="27" spans="1:4" s="25" customFormat="1" ht="16.5" customHeight="1">
      <c r="A27" s="26" t="s">
        <v>20</v>
      </c>
      <c r="B27" s="27">
        <f t="shared" si="0"/>
        <v>7290</v>
      </c>
      <c r="C27" s="28">
        <v>6140</v>
      </c>
      <c r="D27" s="28">
        <v>1150</v>
      </c>
    </row>
    <row r="28" spans="1:4" s="25" customFormat="1" ht="16.5" customHeight="1">
      <c r="A28" s="26" t="s">
        <v>21</v>
      </c>
      <c r="B28" s="27">
        <f t="shared" si="0"/>
        <v>7196</v>
      </c>
      <c r="C28" s="28">
        <v>6109</v>
      </c>
      <c r="D28" s="28">
        <v>1087</v>
      </c>
    </row>
    <row r="29" spans="1:4" s="25" customFormat="1" ht="16.5" customHeight="1">
      <c r="A29" s="26" t="s">
        <v>22</v>
      </c>
      <c r="B29" s="27">
        <f t="shared" si="0"/>
        <v>7611</v>
      </c>
      <c r="C29" s="28">
        <v>6448</v>
      </c>
      <c r="D29" s="28">
        <v>1163</v>
      </c>
    </row>
    <row r="30" spans="1:4" s="25" customFormat="1" ht="16.5" customHeight="1">
      <c r="A30" s="26" t="s">
        <v>23</v>
      </c>
      <c r="B30" s="27">
        <f t="shared" si="0"/>
        <v>8553</v>
      </c>
      <c r="C30" s="28">
        <v>7260</v>
      </c>
      <c r="D30" s="28">
        <v>1293</v>
      </c>
    </row>
    <row r="31" spans="1:4" s="25" customFormat="1" ht="16.5" customHeight="1">
      <c r="A31" s="26" t="s">
        <v>24</v>
      </c>
      <c r="B31" s="27">
        <f t="shared" si="0"/>
        <v>8922</v>
      </c>
      <c r="C31" s="28">
        <v>7565</v>
      </c>
      <c r="D31" s="28">
        <v>1357</v>
      </c>
    </row>
    <row r="32" spans="1:4" s="25" customFormat="1" ht="16.5" customHeight="1">
      <c r="A32" s="26" t="s">
        <v>25</v>
      </c>
      <c r="B32" s="27">
        <f t="shared" si="0"/>
        <v>9993</v>
      </c>
      <c r="C32" s="28">
        <v>8511</v>
      </c>
      <c r="D32" s="28">
        <v>1482</v>
      </c>
    </row>
    <row r="33" spans="1:4" s="25" customFormat="1" ht="17.25" customHeight="1">
      <c r="A33" s="26" t="s">
        <v>26</v>
      </c>
      <c r="B33" s="27">
        <f t="shared" si="0"/>
        <v>10151</v>
      </c>
      <c r="C33" s="28">
        <v>8650</v>
      </c>
      <c r="D33" s="28">
        <v>1501</v>
      </c>
    </row>
    <row r="34" spans="1:4" s="25" customFormat="1" ht="17.25" customHeight="1" hidden="1">
      <c r="A34" s="29" t="s">
        <v>27</v>
      </c>
      <c r="B34" s="31">
        <f t="shared" si="0"/>
        <v>0</v>
      </c>
      <c r="C34" s="30"/>
      <c r="D34" s="30"/>
    </row>
    <row r="35" spans="1:4" s="25" customFormat="1" ht="16.5" customHeight="1">
      <c r="A35" s="18" t="s">
        <v>8</v>
      </c>
      <c r="B35" s="32">
        <f>SUM(B23:B34)</f>
        <v>86104</v>
      </c>
      <c r="C35" s="32">
        <f>SUM(C23:C34)</f>
        <v>73217</v>
      </c>
      <c r="D35" s="32">
        <f>SUM(D23:D34)</f>
        <v>12887</v>
      </c>
    </row>
    <row r="36" spans="1:4" ht="3" customHeight="1" hidden="1">
      <c r="A36" s="33"/>
      <c r="B36" s="33"/>
      <c r="C36" s="33"/>
      <c r="D36" s="33"/>
    </row>
    <row r="37" spans="1:4" ht="16.5" customHeight="1" thickBot="1">
      <c r="A37" s="34" t="s">
        <v>28</v>
      </c>
      <c r="B37" s="35">
        <f>B35/$B35</f>
        <v>1</v>
      </c>
      <c r="C37" s="35">
        <f>C35/$B35</f>
        <v>0.850332156461953</v>
      </c>
      <c r="D37" s="35">
        <f>D35/$B35</f>
        <v>0.14966784353804702</v>
      </c>
    </row>
    <row r="38" s="37" customFormat="1" ht="14.25" customHeight="1">
      <c r="A38" s="36"/>
    </row>
    <row r="39" spans="1:17" s="38" customFormat="1" ht="16.5" thickBot="1">
      <c r="A39" s="15" t="s">
        <v>29</v>
      </c>
      <c r="B39" s="16"/>
      <c r="C39" s="16"/>
      <c r="D39" s="16"/>
      <c r="E39" s="16"/>
      <c r="F39" s="16"/>
      <c r="G39" s="15"/>
      <c r="H39" s="16"/>
      <c r="I39" s="15" t="s">
        <v>30</v>
      </c>
      <c r="J39" s="16"/>
      <c r="K39" s="16"/>
      <c r="L39" s="16"/>
      <c r="M39" s="16"/>
      <c r="N39" s="16"/>
      <c r="O39" s="16"/>
      <c r="P39" s="16"/>
      <c r="Q39" s="16"/>
    </row>
    <row r="40" spans="1:16" ht="6.75" customHeight="1">
      <c r="A40" s="39"/>
      <c r="B40" s="39"/>
      <c r="C40" s="39"/>
      <c r="D40" s="39"/>
      <c r="E40" s="39"/>
      <c r="F40" s="39"/>
      <c r="G40" s="39"/>
      <c r="H40" s="39"/>
      <c r="I40" s="39"/>
      <c r="J40" s="39"/>
      <c r="K40" s="39"/>
      <c r="L40" s="39"/>
      <c r="M40" s="39"/>
      <c r="N40" s="39"/>
      <c r="O40" s="39"/>
      <c r="P40" s="39"/>
    </row>
    <row r="41" spans="1:16" ht="31.5" customHeight="1">
      <c r="A41" s="18" t="s">
        <v>7</v>
      </c>
      <c r="B41" s="19" t="s">
        <v>8</v>
      </c>
      <c r="C41" s="40" t="s">
        <v>31</v>
      </c>
      <c r="D41" s="40" t="s">
        <v>32</v>
      </c>
      <c r="E41" s="40" t="s">
        <v>33</v>
      </c>
      <c r="F41" s="40" t="s">
        <v>34</v>
      </c>
      <c r="G41" s="40" t="s">
        <v>35</v>
      </c>
      <c r="H41" s="41"/>
      <c r="I41" s="42" t="s">
        <v>36</v>
      </c>
      <c r="J41" s="42"/>
      <c r="K41" s="19" t="s">
        <v>37</v>
      </c>
      <c r="L41" s="19" t="s">
        <v>28</v>
      </c>
      <c r="M41" s="43"/>
      <c r="N41" s="44"/>
      <c r="O41" s="44"/>
      <c r="P41" s="44"/>
    </row>
    <row r="42" spans="1:16" s="25" customFormat="1" ht="20.25" customHeight="1">
      <c r="A42" s="22" t="s">
        <v>13</v>
      </c>
      <c r="B42" s="23">
        <f>C42+D42+E42+F42+G42</f>
        <v>6663</v>
      </c>
      <c r="C42" s="24">
        <v>5150</v>
      </c>
      <c r="D42" s="24">
        <v>546</v>
      </c>
      <c r="E42" s="24">
        <v>858</v>
      </c>
      <c r="F42" s="24">
        <v>39</v>
      </c>
      <c r="G42" s="24">
        <v>70</v>
      </c>
      <c r="H42" s="45"/>
      <c r="I42" s="22" t="s">
        <v>38</v>
      </c>
      <c r="J42" s="22"/>
      <c r="K42" s="24">
        <v>49552</v>
      </c>
      <c r="L42" s="46">
        <f>K42/K45</f>
        <v>0.5754901049893153</v>
      </c>
      <c r="M42" s="43"/>
      <c r="N42" s="47"/>
      <c r="O42" s="47"/>
      <c r="P42" s="47"/>
    </row>
    <row r="43" spans="1:16" s="25" customFormat="1" ht="20.25" customHeight="1">
      <c r="A43" s="26" t="s">
        <v>15</v>
      </c>
      <c r="B43" s="23">
        <f aca="true" t="shared" si="1" ref="B43:B53">C43+D43+E43+F43+G43</f>
        <v>6316</v>
      </c>
      <c r="C43" s="28">
        <v>4886</v>
      </c>
      <c r="D43" s="28">
        <v>558</v>
      </c>
      <c r="E43" s="28">
        <v>748</v>
      </c>
      <c r="F43" s="28">
        <v>55</v>
      </c>
      <c r="G43" s="28">
        <v>69</v>
      </c>
      <c r="H43" s="48"/>
      <c r="I43" s="26" t="s">
        <v>39</v>
      </c>
      <c r="J43" s="26"/>
      <c r="K43" s="28">
        <v>36552</v>
      </c>
      <c r="L43" s="49">
        <f>K43/K45</f>
        <v>0.42450989501068476</v>
      </c>
      <c r="M43" s="43"/>
      <c r="N43" s="47"/>
      <c r="O43" s="47"/>
      <c r="P43" s="47"/>
    </row>
    <row r="44" spans="1:16" s="25" customFormat="1" ht="16.5" customHeight="1">
      <c r="A44" s="26" t="s">
        <v>17</v>
      </c>
      <c r="B44" s="23">
        <f t="shared" si="1"/>
        <v>7041</v>
      </c>
      <c r="C44" s="28">
        <v>5274</v>
      </c>
      <c r="D44" s="28">
        <v>731</v>
      </c>
      <c r="E44" s="28">
        <v>887</v>
      </c>
      <c r="F44" s="28">
        <v>100</v>
      </c>
      <c r="G44" s="28">
        <v>49</v>
      </c>
      <c r="H44" s="48"/>
      <c r="I44" s="29" t="s">
        <v>40</v>
      </c>
      <c r="J44" s="29"/>
      <c r="K44" s="30">
        <v>0</v>
      </c>
      <c r="L44" s="50">
        <f>K44/K45</f>
        <v>0</v>
      </c>
      <c r="M44" s="43"/>
      <c r="N44" s="47"/>
      <c r="O44" s="47"/>
      <c r="P44" s="47"/>
    </row>
    <row r="45" spans="1:16" s="25" customFormat="1" ht="16.5" customHeight="1">
      <c r="A45" s="26" t="s">
        <v>19</v>
      </c>
      <c r="B45" s="23">
        <f t="shared" si="1"/>
        <v>6368</v>
      </c>
      <c r="C45" s="28">
        <v>4900</v>
      </c>
      <c r="D45" s="28">
        <v>571</v>
      </c>
      <c r="E45" s="28">
        <v>771</v>
      </c>
      <c r="F45" s="28">
        <v>81</v>
      </c>
      <c r="G45" s="28">
        <v>45</v>
      </c>
      <c r="H45" s="48"/>
      <c r="I45" s="18" t="s">
        <v>8</v>
      </c>
      <c r="J45" s="18"/>
      <c r="K45" s="32">
        <f>K42+K43+K44</f>
        <v>86104</v>
      </c>
      <c r="L45" s="51">
        <f>L42+L43+L44</f>
        <v>1</v>
      </c>
      <c r="M45" s="43"/>
      <c r="N45" s="47"/>
      <c r="O45" s="47"/>
      <c r="P45" s="47"/>
    </row>
    <row r="46" spans="1:16" s="25" customFormat="1" ht="16.5" customHeight="1">
      <c r="A46" s="26" t="s">
        <v>20</v>
      </c>
      <c r="B46" s="23">
        <f t="shared" si="1"/>
        <v>7290</v>
      </c>
      <c r="C46" s="28">
        <v>5558</v>
      </c>
      <c r="D46" s="28">
        <v>687</v>
      </c>
      <c r="E46" s="28">
        <v>913</v>
      </c>
      <c r="F46" s="28">
        <v>98</v>
      </c>
      <c r="G46" s="28">
        <v>34</v>
      </c>
      <c r="H46" s="48"/>
      <c r="M46" s="43"/>
      <c r="N46" s="52"/>
      <c r="O46" s="53"/>
      <c r="P46" s="47"/>
    </row>
    <row r="47" spans="1:16" s="25" customFormat="1" ht="16.5" customHeight="1">
      <c r="A47" s="26" t="s">
        <v>21</v>
      </c>
      <c r="B47" s="23">
        <f t="shared" si="1"/>
        <v>7196</v>
      </c>
      <c r="C47" s="28">
        <v>5430</v>
      </c>
      <c r="D47" s="28">
        <v>725</v>
      </c>
      <c r="E47" s="28">
        <v>896</v>
      </c>
      <c r="F47" s="28">
        <v>112</v>
      </c>
      <c r="G47" s="28">
        <v>33</v>
      </c>
      <c r="H47" s="48"/>
      <c r="M47" s="43"/>
      <c r="N47" s="52"/>
      <c r="O47" s="53"/>
      <c r="P47" s="47"/>
    </row>
    <row r="48" spans="1:16" s="25" customFormat="1" ht="16.5" customHeight="1">
      <c r="A48" s="26" t="s">
        <v>22</v>
      </c>
      <c r="B48" s="23">
        <f t="shared" si="1"/>
        <v>7611</v>
      </c>
      <c r="C48" s="28">
        <v>5918</v>
      </c>
      <c r="D48" s="28">
        <v>731</v>
      </c>
      <c r="E48" s="28">
        <v>837</v>
      </c>
      <c r="F48" s="28">
        <v>92</v>
      </c>
      <c r="G48" s="28">
        <v>33</v>
      </c>
      <c r="H48" s="48"/>
      <c r="M48" s="43"/>
      <c r="N48" s="52"/>
      <c r="O48" s="53"/>
      <c r="P48" s="47"/>
    </row>
    <row r="49" spans="1:16" s="25" customFormat="1" ht="16.5" customHeight="1">
      <c r="A49" s="26" t="s">
        <v>23</v>
      </c>
      <c r="B49" s="23">
        <f t="shared" si="1"/>
        <v>8553</v>
      </c>
      <c r="C49" s="28">
        <v>6631</v>
      </c>
      <c r="D49" s="28">
        <v>734</v>
      </c>
      <c r="E49" s="28">
        <v>1026</v>
      </c>
      <c r="F49" s="28">
        <v>130</v>
      </c>
      <c r="G49" s="28">
        <v>32</v>
      </c>
      <c r="H49" s="48"/>
      <c r="M49" s="43"/>
      <c r="N49" s="52"/>
      <c r="O49" s="53"/>
      <c r="P49" s="47"/>
    </row>
    <row r="50" spans="1:16" s="25" customFormat="1" ht="16.5" customHeight="1">
      <c r="A50" s="26" t="s">
        <v>24</v>
      </c>
      <c r="B50" s="23">
        <f t="shared" si="1"/>
        <v>8922</v>
      </c>
      <c r="C50" s="28">
        <v>6894</v>
      </c>
      <c r="D50" s="28">
        <v>773</v>
      </c>
      <c r="E50" s="28">
        <v>1081</v>
      </c>
      <c r="F50" s="28">
        <v>143</v>
      </c>
      <c r="G50" s="28">
        <v>31</v>
      </c>
      <c r="H50" s="48"/>
      <c r="M50" s="43"/>
      <c r="N50" s="52"/>
      <c r="O50" s="53"/>
      <c r="P50" s="47"/>
    </row>
    <row r="51" spans="1:16" s="25" customFormat="1" ht="16.5" customHeight="1">
      <c r="A51" s="26" t="s">
        <v>25</v>
      </c>
      <c r="B51" s="23">
        <f t="shared" si="1"/>
        <v>9993</v>
      </c>
      <c r="C51" s="28">
        <v>7908</v>
      </c>
      <c r="D51" s="28">
        <v>851</v>
      </c>
      <c r="E51" s="28">
        <v>1021</v>
      </c>
      <c r="F51" s="28">
        <v>186</v>
      </c>
      <c r="G51" s="28">
        <v>27</v>
      </c>
      <c r="H51" s="48"/>
      <c r="M51" s="43"/>
      <c r="N51" s="52"/>
      <c r="O51" s="53"/>
      <c r="P51" s="47"/>
    </row>
    <row r="52" spans="1:16" s="25" customFormat="1" ht="17.25" customHeight="1">
      <c r="A52" s="26" t="s">
        <v>26</v>
      </c>
      <c r="B52" s="23">
        <f t="shared" si="1"/>
        <v>10151</v>
      </c>
      <c r="C52" s="28">
        <v>8403</v>
      </c>
      <c r="D52" s="28">
        <v>748</v>
      </c>
      <c r="E52" s="28">
        <v>796</v>
      </c>
      <c r="F52" s="28">
        <v>179</v>
      </c>
      <c r="G52" s="28">
        <v>25</v>
      </c>
      <c r="H52" s="48"/>
      <c r="M52" s="43"/>
      <c r="N52" s="52"/>
      <c r="O52" s="53"/>
      <c r="P52" s="47"/>
    </row>
    <row r="53" spans="1:16" s="25" customFormat="1" ht="17.25" customHeight="1" hidden="1">
      <c r="A53" s="29" t="s">
        <v>27</v>
      </c>
      <c r="B53" s="31">
        <f t="shared" si="1"/>
        <v>0</v>
      </c>
      <c r="C53" s="30"/>
      <c r="D53" s="30"/>
      <c r="E53" s="30"/>
      <c r="F53" s="30"/>
      <c r="G53" s="30"/>
      <c r="H53" s="48"/>
      <c r="M53" s="43"/>
      <c r="N53" s="52"/>
      <c r="O53" s="53"/>
      <c r="P53" s="47"/>
    </row>
    <row r="54" spans="1:16" s="25" customFormat="1" ht="20.25" customHeight="1">
      <c r="A54" s="18" t="s">
        <v>8</v>
      </c>
      <c r="B54" s="32">
        <f aca="true" t="shared" si="2" ref="B54:G54">SUM(B42:B53)</f>
        <v>86104</v>
      </c>
      <c r="C54" s="32">
        <f t="shared" si="2"/>
        <v>66952</v>
      </c>
      <c r="D54" s="32">
        <f t="shared" si="2"/>
        <v>7655</v>
      </c>
      <c r="E54" s="32">
        <f t="shared" si="2"/>
        <v>9834</v>
      </c>
      <c r="F54" s="32">
        <f t="shared" si="2"/>
        <v>1215</v>
      </c>
      <c r="G54" s="32">
        <f t="shared" si="2"/>
        <v>448</v>
      </c>
      <c r="H54" s="45"/>
      <c r="M54" s="54"/>
      <c r="N54" s="55"/>
      <c r="O54" s="55"/>
      <c r="P54" s="47"/>
    </row>
    <row r="55" spans="8:16" ht="1.5" customHeight="1">
      <c r="H55" s="56"/>
      <c r="M55" s="44"/>
      <c r="N55" s="44"/>
      <c r="O55" s="44"/>
      <c r="P55" s="44"/>
    </row>
    <row r="56" spans="1:16" ht="20.25" customHeight="1" thickBot="1">
      <c r="A56" s="57" t="s">
        <v>28</v>
      </c>
      <c r="B56" s="58">
        <f aca="true" t="shared" si="3" ref="B56:G56">B54/$B54</f>
        <v>1</v>
      </c>
      <c r="C56" s="58">
        <f t="shared" si="3"/>
        <v>0.7775713091145592</v>
      </c>
      <c r="D56" s="58">
        <f t="shared" si="3"/>
        <v>0.08890411595280126</v>
      </c>
      <c r="E56" s="58">
        <f t="shared" si="3"/>
        <v>0.11421072191768095</v>
      </c>
      <c r="F56" s="58">
        <f t="shared" si="3"/>
        <v>0.014110842701848926</v>
      </c>
      <c r="G56" s="58">
        <f t="shared" si="3"/>
        <v>0.0052030103131097275</v>
      </c>
      <c r="H56" s="45"/>
      <c r="M56" s="44"/>
      <c r="N56" s="44"/>
      <c r="O56" s="44"/>
      <c r="P56" s="55"/>
    </row>
    <row r="57" spans="1:16" ht="15">
      <c r="A57" s="54"/>
      <c r="B57" s="59"/>
      <c r="C57" s="59"/>
      <c r="D57" s="59"/>
      <c r="E57" s="59"/>
      <c r="G57" s="60"/>
      <c r="H57" s="60"/>
      <c r="M57" s="44"/>
      <c r="N57" s="44"/>
      <c r="O57" s="44"/>
      <c r="P57" s="55"/>
    </row>
    <row r="58" spans="1:16" ht="12.75">
      <c r="A58" s="54"/>
      <c r="B58" s="59"/>
      <c r="C58" s="59"/>
      <c r="D58" s="59"/>
      <c r="E58" s="59"/>
      <c r="P58" s="55"/>
    </row>
    <row r="59" spans="2:16" ht="17.25" customHeight="1">
      <c r="B59" s="59"/>
      <c r="C59" s="59"/>
      <c r="D59" s="59"/>
      <c r="E59" s="59"/>
      <c r="P59" s="55"/>
    </row>
    <row r="60" s="37" customFormat="1" ht="12.75">
      <c r="A60" s="61" t="s">
        <v>41</v>
      </c>
    </row>
    <row r="61" spans="1:17" ht="16.5" thickBot="1">
      <c r="A61" s="62" t="s">
        <v>42</v>
      </c>
      <c r="B61" s="62"/>
      <c r="C61" s="62"/>
      <c r="D61" s="62"/>
      <c r="E61" s="62"/>
      <c r="F61" s="62"/>
      <c r="G61" s="62"/>
      <c r="H61" s="62"/>
      <c r="I61" s="62"/>
      <c r="J61" s="62"/>
      <c r="K61" s="62"/>
      <c r="L61" s="62"/>
      <c r="M61" s="62"/>
      <c r="N61" s="62"/>
      <c r="O61" s="62"/>
      <c r="P61" s="62"/>
      <c r="Q61" s="16"/>
    </row>
    <row r="62" ht="4.5" customHeight="1"/>
    <row r="63" spans="13:15" ht="2.25" customHeight="1">
      <c r="M63" s="63" t="s">
        <v>43</v>
      </c>
      <c r="N63" s="64">
        <f>C77+D77</f>
        <v>16084</v>
      </c>
      <c r="O63" s="65">
        <f>N63/N$79</f>
        <v>0.18679736133048408</v>
      </c>
    </row>
    <row r="64" spans="1:15" ht="32.25" customHeight="1">
      <c r="A64" s="66" t="s">
        <v>44</v>
      </c>
      <c r="B64" s="19" t="s">
        <v>8</v>
      </c>
      <c r="C64" s="21" t="s">
        <v>45</v>
      </c>
      <c r="D64" s="21" t="s">
        <v>46</v>
      </c>
      <c r="E64" s="21" t="s">
        <v>47</v>
      </c>
      <c r="F64" s="21" t="s">
        <v>48</v>
      </c>
      <c r="G64" s="21" t="s">
        <v>49</v>
      </c>
      <c r="H64" s="21" t="s">
        <v>50</v>
      </c>
      <c r="I64" s="21" t="s">
        <v>51</v>
      </c>
      <c r="J64" s="21" t="s">
        <v>52</v>
      </c>
      <c r="M64" s="63" t="s">
        <v>53</v>
      </c>
      <c r="N64" s="64">
        <f>E77</f>
        <v>11606</v>
      </c>
      <c r="O64" s="65">
        <f>N64/N$79</f>
        <v>0.1347904859239989</v>
      </c>
    </row>
    <row r="65" spans="1:15" s="25" customFormat="1" ht="16.5" customHeight="1">
      <c r="A65" s="22" t="s">
        <v>13</v>
      </c>
      <c r="B65" s="23">
        <f aca="true" t="shared" si="4" ref="B65:B76">SUM(C65:J65)</f>
        <v>6663</v>
      </c>
      <c r="C65" s="24">
        <v>375</v>
      </c>
      <c r="D65" s="24">
        <v>775</v>
      </c>
      <c r="E65" s="24">
        <v>819</v>
      </c>
      <c r="F65" s="24">
        <v>911</v>
      </c>
      <c r="G65" s="24">
        <v>1471</v>
      </c>
      <c r="H65" s="24">
        <v>1218</v>
      </c>
      <c r="I65" s="24">
        <v>696</v>
      </c>
      <c r="J65" s="24">
        <v>398</v>
      </c>
      <c r="M65" s="63" t="s">
        <v>54</v>
      </c>
      <c r="N65" s="64">
        <f>F77+G77+H77+I77</f>
        <v>53300</v>
      </c>
      <c r="O65" s="65">
        <f>N65/N$79</f>
        <v>0.619018860912385</v>
      </c>
    </row>
    <row r="66" spans="1:15" s="25" customFormat="1" ht="16.5" customHeight="1">
      <c r="A66" s="26" t="s">
        <v>15</v>
      </c>
      <c r="B66" s="27">
        <f t="shared" si="4"/>
        <v>6316</v>
      </c>
      <c r="C66" s="28">
        <v>360</v>
      </c>
      <c r="D66" s="28">
        <v>805</v>
      </c>
      <c r="E66" s="28">
        <v>822</v>
      </c>
      <c r="F66" s="28">
        <v>854</v>
      </c>
      <c r="G66" s="28">
        <v>1330</v>
      </c>
      <c r="H66" s="28">
        <v>1061</v>
      </c>
      <c r="I66" s="28">
        <v>689</v>
      </c>
      <c r="J66" s="28">
        <v>395</v>
      </c>
      <c r="M66" s="63" t="s">
        <v>55</v>
      </c>
      <c r="N66" s="64">
        <f>J77</f>
        <v>5114</v>
      </c>
      <c r="O66" s="65">
        <f>N66/N$79</f>
        <v>0.05939329183313203</v>
      </c>
    </row>
    <row r="67" spans="1:10" s="25" customFormat="1" ht="16.5" customHeight="1">
      <c r="A67" s="26" t="s">
        <v>17</v>
      </c>
      <c r="B67" s="27">
        <f t="shared" si="4"/>
        <v>7041</v>
      </c>
      <c r="C67" s="28">
        <v>420</v>
      </c>
      <c r="D67" s="28">
        <v>931</v>
      </c>
      <c r="E67" s="28">
        <v>875</v>
      </c>
      <c r="F67" s="28">
        <v>901</v>
      </c>
      <c r="G67" s="28">
        <v>1476</v>
      </c>
      <c r="H67" s="28">
        <v>1238</v>
      </c>
      <c r="I67" s="28">
        <v>768</v>
      </c>
      <c r="J67" s="28">
        <v>432</v>
      </c>
    </row>
    <row r="68" spans="1:10" s="25" customFormat="1" ht="16.5" customHeight="1">
      <c r="A68" s="26" t="s">
        <v>19</v>
      </c>
      <c r="B68" s="27">
        <f t="shared" si="4"/>
        <v>6368</v>
      </c>
      <c r="C68" s="28">
        <v>375</v>
      </c>
      <c r="D68" s="28">
        <v>830</v>
      </c>
      <c r="E68" s="28">
        <v>888</v>
      </c>
      <c r="F68" s="28">
        <v>831</v>
      </c>
      <c r="G68" s="28">
        <v>1328</v>
      </c>
      <c r="H68" s="28">
        <v>1107</v>
      </c>
      <c r="I68" s="28">
        <v>642</v>
      </c>
      <c r="J68" s="28">
        <v>367</v>
      </c>
    </row>
    <row r="69" spans="1:15" s="25" customFormat="1" ht="16.5" customHeight="1">
      <c r="A69" s="26" t="s">
        <v>20</v>
      </c>
      <c r="B69" s="27">
        <f t="shared" si="4"/>
        <v>7290</v>
      </c>
      <c r="C69" s="28">
        <v>409</v>
      </c>
      <c r="D69" s="28">
        <v>1021</v>
      </c>
      <c r="E69" s="28">
        <v>1015</v>
      </c>
      <c r="F69" s="28">
        <v>906</v>
      </c>
      <c r="G69" s="28">
        <v>1579</v>
      </c>
      <c r="H69" s="28">
        <v>1235</v>
      </c>
      <c r="I69" s="28">
        <v>740</v>
      </c>
      <c r="J69" s="28">
        <v>385</v>
      </c>
      <c r="K69" s="67"/>
      <c r="L69" s="67"/>
      <c r="M69" s="68"/>
      <c r="N69" s="68"/>
      <c r="O69" s="68"/>
    </row>
    <row r="70" spans="1:16" s="25" customFormat="1" ht="16.5" customHeight="1">
      <c r="A70" s="26" t="s">
        <v>21</v>
      </c>
      <c r="B70" s="27">
        <f t="shared" si="4"/>
        <v>7196</v>
      </c>
      <c r="C70" s="28">
        <v>423</v>
      </c>
      <c r="D70" s="28">
        <v>925</v>
      </c>
      <c r="E70" s="28">
        <v>1054</v>
      </c>
      <c r="F70" s="28">
        <v>928</v>
      </c>
      <c r="G70" s="28">
        <v>1530</v>
      </c>
      <c r="H70" s="28">
        <v>1162</v>
      </c>
      <c r="I70" s="28">
        <v>741</v>
      </c>
      <c r="J70" s="28">
        <v>433</v>
      </c>
      <c r="K70" s="67"/>
      <c r="L70" s="67"/>
      <c r="M70" s="63"/>
      <c r="N70" s="69"/>
      <c r="O70" s="64"/>
      <c r="P70" s="70">
        <f>N70/N$79</f>
        <v>0</v>
      </c>
    </row>
    <row r="71" spans="1:16" s="25" customFormat="1" ht="16.5" customHeight="1">
      <c r="A71" s="26" t="s">
        <v>22</v>
      </c>
      <c r="B71" s="27">
        <f t="shared" si="4"/>
        <v>7611</v>
      </c>
      <c r="C71" s="28">
        <v>449</v>
      </c>
      <c r="D71" s="28">
        <v>1032</v>
      </c>
      <c r="E71" s="28">
        <v>1029</v>
      </c>
      <c r="F71" s="28">
        <v>1041</v>
      </c>
      <c r="G71" s="28">
        <v>1554</v>
      </c>
      <c r="H71" s="28">
        <v>1320</v>
      </c>
      <c r="I71" s="28">
        <v>783</v>
      </c>
      <c r="J71" s="28">
        <v>403</v>
      </c>
      <c r="K71" s="67"/>
      <c r="L71" s="67"/>
      <c r="M71" s="63"/>
      <c r="N71" s="69"/>
      <c r="O71" s="64"/>
      <c r="P71" s="70">
        <f>N71/N$79</f>
        <v>0</v>
      </c>
    </row>
    <row r="72" spans="1:16" s="25" customFormat="1" ht="16.5" customHeight="1">
      <c r="A72" s="26" t="s">
        <v>23</v>
      </c>
      <c r="B72" s="27">
        <f t="shared" si="4"/>
        <v>8553</v>
      </c>
      <c r="C72" s="28">
        <v>469</v>
      </c>
      <c r="D72" s="28">
        <v>1049</v>
      </c>
      <c r="E72" s="28">
        <v>1109</v>
      </c>
      <c r="F72" s="28">
        <v>1193</v>
      </c>
      <c r="G72" s="28">
        <v>1826</v>
      </c>
      <c r="H72" s="28">
        <v>1440</v>
      </c>
      <c r="I72" s="28">
        <v>927</v>
      </c>
      <c r="J72" s="28">
        <v>540</v>
      </c>
      <c r="K72" s="67"/>
      <c r="L72" s="67"/>
      <c r="M72" s="63"/>
      <c r="N72" s="69"/>
      <c r="O72" s="64"/>
      <c r="P72" s="70">
        <f>N72/N$79</f>
        <v>0</v>
      </c>
    </row>
    <row r="73" spans="1:16" s="25" customFormat="1" ht="16.5" customHeight="1">
      <c r="A73" s="26" t="s">
        <v>24</v>
      </c>
      <c r="B73" s="27">
        <f t="shared" si="4"/>
        <v>8922</v>
      </c>
      <c r="C73" s="28">
        <v>495</v>
      </c>
      <c r="D73" s="28">
        <v>1183</v>
      </c>
      <c r="E73" s="28">
        <v>1225</v>
      </c>
      <c r="F73" s="28">
        <v>1283</v>
      </c>
      <c r="G73" s="28">
        <v>1875</v>
      </c>
      <c r="H73" s="28">
        <v>1458</v>
      </c>
      <c r="I73" s="28">
        <v>873</v>
      </c>
      <c r="J73" s="28">
        <v>530</v>
      </c>
      <c r="M73" s="63"/>
      <c r="N73" s="69"/>
      <c r="O73" s="64"/>
      <c r="P73" s="70">
        <f>N73/N$79</f>
        <v>0</v>
      </c>
    </row>
    <row r="74" spans="1:16" s="25" customFormat="1" ht="16.5" customHeight="1">
      <c r="A74" s="26" t="s">
        <v>25</v>
      </c>
      <c r="B74" s="27">
        <f t="shared" si="4"/>
        <v>9993</v>
      </c>
      <c r="C74" s="28">
        <v>567</v>
      </c>
      <c r="D74" s="28">
        <v>1336</v>
      </c>
      <c r="E74" s="28">
        <v>1359</v>
      </c>
      <c r="F74" s="28">
        <v>1308</v>
      </c>
      <c r="G74" s="28">
        <v>2125</v>
      </c>
      <c r="H74" s="28">
        <v>1646</v>
      </c>
      <c r="I74" s="28">
        <v>1029</v>
      </c>
      <c r="J74" s="28">
        <v>623</v>
      </c>
      <c r="M74" s="63"/>
      <c r="N74" s="69"/>
      <c r="O74" s="64"/>
      <c r="P74" s="70">
        <f>N74/N$79</f>
        <v>0</v>
      </c>
    </row>
    <row r="75" spans="1:16" s="25" customFormat="1" ht="17.25" customHeight="1">
      <c r="A75" s="26" t="s">
        <v>26</v>
      </c>
      <c r="B75" s="27">
        <f t="shared" si="4"/>
        <v>10151</v>
      </c>
      <c r="C75" s="28">
        <v>588</v>
      </c>
      <c r="D75" s="28">
        <v>1267</v>
      </c>
      <c r="E75" s="28">
        <v>1411</v>
      </c>
      <c r="F75" s="28">
        <v>1382</v>
      </c>
      <c r="G75" s="28">
        <v>2045</v>
      </c>
      <c r="H75" s="28">
        <v>1743</v>
      </c>
      <c r="I75" s="28">
        <v>1107</v>
      </c>
      <c r="J75" s="28">
        <v>608</v>
      </c>
      <c r="M75" s="63"/>
      <c r="N75" s="69"/>
      <c r="O75" s="64"/>
      <c r="P75" s="70"/>
    </row>
    <row r="76" spans="1:16" s="25" customFormat="1" ht="17.25" customHeight="1" hidden="1">
      <c r="A76" s="29" t="s">
        <v>27</v>
      </c>
      <c r="B76" s="31">
        <f t="shared" si="4"/>
        <v>0</v>
      </c>
      <c r="C76" s="30"/>
      <c r="D76" s="30"/>
      <c r="E76" s="30"/>
      <c r="F76" s="30"/>
      <c r="G76" s="30"/>
      <c r="H76" s="30"/>
      <c r="I76" s="30"/>
      <c r="J76" s="30"/>
      <c r="M76" s="63"/>
      <c r="N76" s="69"/>
      <c r="O76" s="64"/>
      <c r="P76" s="70">
        <f>N76/N$79</f>
        <v>0</v>
      </c>
    </row>
    <row r="77" spans="1:10" s="25" customFormat="1" ht="16.5" customHeight="1">
      <c r="A77" s="18" t="s">
        <v>8</v>
      </c>
      <c r="B77" s="32">
        <f aca="true" t="shared" si="5" ref="B77:J77">SUM(B65:B76)</f>
        <v>86104</v>
      </c>
      <c r="C77" s="32">
        <f t="shared" si="5"/>
        <v>4930</v>
      </c>
      <c r="D77" s="32">
        <f t="shared" si="5"/>
        <v>11154</v>
      </c>
      <c r="E77" s="32">
        <f t="shared" si="5"/>
        <v>11606</v>
      </c>
      <c r="F77" s="32">
        <f t="shared" si="5"/>
        <v>11538</v>
      </c>
      <c r="G77" s="32">
        <f t="shared" si="5"/>
        <v>18139</v>
      </c>
      <c r="H77" s="32">
        <f t="shared" si="5"/>
        <v>14628</v>
      </c>
      <c r="I77" s="32">
        <f t="shared" si="5"/>
        <v>8995</v>
      </c>
      <c r="J77" s="32">
        <f t="shared" si="5"/>
        <v>5114</v>
      </c>
    </row>
    <row r="78" spans="1:10" s="25" customFormat="1" ht="16.5" customHeight="1" thickBot="1">
      <c r="A78" s="34" t="s">
        <v>28</v>
      </c>
      <c r="B78" s="35">
        <f aca="true" t="shared" si="6" ref="B78:J78">B77/$B77</f>
        <v>1</v>
      </c>
      <c r="C78" s="35">
        <f t="shared" si="6"/>
        <v>0.0572563411688191</v>
      </c>
      <c r="D78" s="35">
        <f t="shared" si="6"/>
        <v>0.12954102016166497</v>
      </c>
      <c r="E78" s="35">
        <f t="shared" si="6"/>
        <v>0.1347904859239989</v>
      </c>
      <c r="F78" s="35">
        <f t="shared" si="6"/>
        <v>0.13400074328718758</v>
      </c>
      <c r="G78" s="35">
        <f t="shared" si="6"/>
        <v>0.21066384836941374</v>
      </c>
      <c r="H78" s="35">
        <f t="shared" si="6"/>
        <v>0.16988757781287744</v>
      </c>
      <c r="I78" s="35">
        <f t="shared" si="6"/>
        <v>0.10446669144290625</v>
      </c>
      <c r="J78" s="35">
        <f t="shared" si="6"/>
        <v>0.05939329183313203</v>
      </c>
    </row>
    <row r="79" spans="1:17" ht="21.75" customHeight="1">
      <c r="A79" s="61"/>
      <c r="B79" s="71"/>
      <c r="F79" s="71"/>
      <c r="G79" s="71"/>
      <c r="H79" s="71"/>
      <c r="I79" s="71"/>
      <c r="M79" s="69" t="s">
        <v>8</v>
      </c>
      <c r="N79" s="64">
        <f>SUM(N63:N76)</f>
        <v>86104</v>
      </c>
      <c r="O79" s="65">
        <f>N79/N$79</f>
        <v>1</v>
      </c>
      <c r="Q79" s="72"/>
    </row>
    <row r="80" spans="1:17" ht="16.5" thickBot="1">
      <c r="A80" s="73" t="s">
        <v>56</v>
      </c>
      <c r="B80" s="16"/>
      <c r="C80" s="16"/>
      <c r="D80" s="16"/>
      <c r="E80" s="16"/>
      <c r="F80" s="16"/>
      <c r="H80" s="15" t="s">
        <v>57</v>
      </c>
      <c r="I80" s="16"/>
      <c r="J80" s="16"/>
      <c r="K80" s="16"/>
      <c r="L80" s="16"/>
      <c r="M80" s="16"/>
      <c r="N80" s="16"/>
      <c r="O80" s="16"/>
      <c r="P80" s="16"/>
      <c r="Q80" s="16"/>
    </row>
    <row r="81" spans="1:16" ht="3.75" customHeight="1">
      <c r="A81" s="74"/>
      <c r="B81" s="74"/>
      <c r="C81" s="74"/>
      <c r="D81" s="74"/>
      <c r="E81" s="74"/>
      <c r="F81" s="74"/>
      <c r="G81" s="74"/>
      <c r="H81" s="74"/>
      <c r="I81" s="74"/>
      <c r="J81" s="74"/>
      <c r="K81" s="74"/>
      <c r="L81" s="74"/>
      <c r="M81" s="74"/>
      <c r="N81" s="74"/>
      <c r="O81" s="74"/>
      <c r="P81" s="74"/>
    </row>
    <row r="82" ht="2.25" customHeight="1"/>
    <row r="83" ht="6" customHeight="1" hidden="1"/>
    <row r="84" spans="1:17" ht="27.75" customHeight="1">
      <c r="A84" s="75" t="s">
        <v>7</v>
      </c>
      <c r="B84" s="76" t="s">
        <v>8</v>
      </c>
      <c r="C84" s="77" t="s">
        <v>58</v>
      </c>
      <c r="D84" s="76" t="s">
        <v>59</v>
      </c>
      <c r="E84" s="76" t="s">
        <v>60</v>
      </c>
      <c r="F84" s="76" t="s">
        <v>61</v>
      </c>
      <c r="G84" s="33"/>
      <c r="H84" s="75" t="s">
        <v>7</v>
      </c>
      <c r="I84" s="77" t="s">
        <v>62</v>
      </c>
      <c r="J84" s="77" t="s">
        <v>8</v>
      </c>
      <c r="K84" s="77" t="s">
        <v>63</v>
      </c>
      <c r="L84" s="77"/>
      <c r="M84" s="77"/>
      <c r="N84" s="77" t="s">
        <v>8</v>
      </c>
      <c r="O84" s="77" t="s">
        <v>64</v>
      </c>
      <c r="P84" s="77"/>
      <c r="Q84" s="77"/>
    </row>
    <row r="85" spans="1:17" ht="33">
      <c r="A85" s="75"/>
      <c r="B85" s="76"/>
      <c r="C85" s="77"/>
      <c r="D85" s="76"/>
      <c r="E85" s="76"/>
      <c r="F85" s="76"/>
      <c r="G85" s="33"/>
      <c r="H85" s="75"/>
      <c r="I85" s="77"/>
      <c r="J85" s="77"/>
      <c r="K85" s="78" t="s">
        <v>65</v>
      </c>
      <c r="L85" s="78" t="s">
        <v>66</v>
      </c>
      <c r="M85" s="78" t="s">
        <v>67</v>
      </c>
      <c r="N85" s="77"/>
      <c r="O85" s="79" t="s">
        <v>65</v>
      </c>
      <c r="P85" s="79" t="s">
        <v>66</v>
      </c>
      <c r="Q85" s="79" t="s">
        <v>67</v>
      </c>
    </row>
    <row r="86" spans="1:17" ht="16.5" customHeight="1">
      <c r="A86" s="80" t="s">
        <v>13</v>
      </c>
      <c r="B86" s="23">
        <f>SUM(C86:F86)</f>
        <v>6663</v>
      </c>
      <c r="C86" s="24">
        <v>2</v>
      </c>
      <c r="D86" s="24">
        <v>3544</v>
      </c>
      <c r="E86" s="24">
        <v>2498</v>
      </c>
      <c r="F86" s="24">
        <v>619</v>
      </c>
      <c r="G86" s="81"/>
      <c r="H86" s="80" t="s">
        <v>13</v>
      </c>
      <c r="I86" s="82">
        <v>197</v>
      </c>
      <c r="J86" s="23">
        <f aca="true" t="shared" si="7" ref="J86:J97">K86+L86+M86</f>
        <v>335</v>
      </c>
      <c r="K86" s="24">
        <v>225</v>
      </c>
      <c r="L86" s="24">
        <v>104</v>
      </c>
      <c r="M86" s="83">
        <v>6</v>
      </c>
      <c r="N86" s="23">
        <f aca="true" t="shared" si="8" ref="N86:N97">O86+P86+Q86</f>
        <v>4</v>
      </c>
      <c r="O86" s="24">
        <v>4</v>
      </c>
      <c r="P86" s="24">
        <v>0</v>
      </c>
      <c r="Q86" s="24">
        <v>0</v>
      </c>
    </row>
    <row r="87" spans="1:17" ht="16.5" customHeight="1">
      <c r="A87" s="26" t="s">
        <v>15</v>
      </c>
      <c r="B87" s="27">
        <f>SUM(C87:F87)</f>
        <v>6316</v>
      </c>
      <c r="C87" s="28">
        <v>21</v>
      </c>
      <c r="D87" s="28">
        <v>3387</v>
      </c>
      <c r="E87" s="28">
        <v>2370</v>
      </c>
      <c r="F87" s="84">
        <v>538</v>
      </c>
      <c r="G87" s="81"/>
      <c r="H87" s="26" t="s">
        <v>15</v>
      </c>
      <c r="I87" s="85">
        <v>184</v>
      </c>
      <c r="J87" s="27">
        <f t="shared" si="7"/>
        <v>276</v>
      </c>
      <c r="K87" s="28">
        <v>196</v>
      </c>
      <c r="L87" s="28">
        <v>78</v>
      </c>
      <c r="M87" s="86">
        <v>2</v>
      </c>
      <c r="N87" s="27">
        <f t="shared" si="8"/>
        <v>2</v>
      </c>
      <c r="O87" s="28">
        <v>2</v>
      </c>
      <c r="P87" s="28">
        <v>0</v>
      </c>
      <c r="Q87" s="28">
        <v>0</v>
      </c>
    </row>
    <row r="88" spans="1:17" ht="16.5" customHeight="1">
      <c r="A88" s="87" t="s">
        <v>17</v>
      </c>
      <c r="B88" s="27">
        <f>SUM(C88:F88)</f>
        <v>7041</v>
      </c>
      <c r="C88" s="28">
        <v>44</v>
      </c>
      <c r="D88" s="28">
        <v>3756</v>
      </c>
      <c r="E88" s="28">
        <v>2597</v>
      </c>
      <c r="F88" s="28">
        <v>644</v>
      </c>
      <c r="G88" s="81"/>
      <c r="H88" s="87" t="s">
        <v>17</v>
      </c>
      <c r="I88" s="85">
        <v>197</v>
      </c>
      <c r="J88" s="27">
        <f>K88+L88+M88</f>
        <v>338</v>
      </c>
      <c r="K88" s="28">
        <v>239</v>
      </c>
      <c r="L88" s="28">
        <v>96</v>
      </c>
      <c r="M88" s="86">
        <v>3</v>
      </c>
      <c r="N88" s="27">
        <f>O88+P88+Q88</f>
        <v>3</v>
      </c>
      <c r="O88" s="28">
        <v>3</v>
      </c>
      <c r="P88" s="28">
        <v>0</v>
      </c>
      <c r="Q88" s="28">
        <v>0</v>
      </c>
    </row>
    <row r="89" spans="1:17" ht="16.5" customHeight="1">
      <c r="A89" s="26" t="s">
        <v>19</v>
      </c>
      <c r="B89" s="27">
        <f>SUM(C89:F89)</f>
        <v>6368</v>
      </c>
      <c r="C89" s="28">
        <v>48</v>
      </c>
      <c r="D89" s="28">
        <v>3296</v>
      </c>
      <c r="E89" s="28">
        <v>2386</v>
      </c>
      <c r="F89" s="84">
        <v>638</v>
      </c>
      <c r="G89" s="81"/>
      <c r="H89" s="26" t="s">
        <v>19</v>
      </c>
      <c r="I89" s="85">
        <v>144</v>
      </c>
      <c r="J89" s="27">
        <f t="shared" si="7"/>
        <v>332</v>
      </c>
      <c r="K89" s="28">
        <v>230</v>
      </c>
      <c r="L89" s="28">
        <v>100</v>
      </c>
      <c r="M89" s="86">
        <v>2</v>
      </c>
      <c r="N89" s="27">
        <f t="shared" si="8"/>
        <v>0</v>
      </c>
      <c r="O89" s="28">
        <v>0</v>
      </c>
      <c r="P89" s="28">
        <v>0</v>
      </c>
      <c r="Q89" s="28">
        <v>0</v>
      </c>
    </row>
    <row r="90" spans="1:17" ht="16.5" customHeight="1">
      <c r="A90" s="87" t="s">
        <v>20</v>
      </c>
      <c r="B90" s="27">
        <f>SUM(C90:F90)</f>
        <v>7290</v>
      </c>
      <c r="C90" s="28">
        <v>35</v>
      </c>
      <c r="D90" s="28">
        <v>3644</v>
      </c>
      <c r="E90" s="28">
        <v>2863</v>
      </c>
      <c r="F90" s="28">
        <v>748</v>
      </c>
      <c r="G90" s="81"/>
      <c r="H90" s="87" t="s">
        <v>20</v>
      </c>
      <c r="I90" s="85">
        <v>225</v>
      </c>
      <c r="J90" s="27">
        <f t="shared" si="7"/>
        <v>378</v>
      </c>
      <c r="K90" s="84">
        <v>263</v>
      </c>
      <c r="L90" s="84">
        <v>111</v>
      </c>
      <c r="M90" s="86">
        <v>4</v>
      </c>
      <c r="N90" s="88">
        <f t="shared" si="8"/>
        <v>8</v>
      </c>
      <c r="O90" s="84">
        <v>2</v>
      </c>
      <c r="P90" s="84">
        <v>6</v>
      </c>
      <c r="Q90" s="28">
        <v>0</v>
      </c>
    </row>
    <row r="91" spans="1:17" ht="16.5" customHeight="1">
      <c r="A91" s="26" t="s">
        <v>21</v>
      </c>
      <c r="B91" s="27">
        <f aca="true" t="shared" si="9" ref="B91:B96">SUM(C91:F91)</f>
        <v>7196</v>
      </c>
      <c r="C91" s="28">
        <v>50</v>
      </c>
      <c r="D91" s="28">
        <v>3539</v>
      </c>
      <c r="E91" s="28">
        <v>2897</v>
      </c>
      <c r="F91" s="84">
        <v>710</v>
      </c>
      <c r="G91" s="81"/>
      <c r="H91" s="26" t="s">
        <v>21</v>
      </c>
      <c r="I91" s="85">
        <v>227</v>
      </c>
      <c r="J91" s="27">
        <f t="shared" si="7"/>
        <v>348</v>
      </c>
      <c r="K91" s="28">
        <v>239</v>
      </c>
      <c r="L91" s="28">
        <v>106</v>
      </c>
      <c r="M91" s="86">
        <v>3</v>
      </c>
      <c r="N91" s="27">
        <f t="shared" si="8"/>
        <v>0</v>
      </c>
      <c r="O91" s="28">
        <v>0</v>
      </c>
      <c r="P91" s="28">
        <v>0</v>
      </c>
      <c r="Q91" s="28">
        <v>0</v>
      </c>
    </row>
    <row r="92" spans="1:17" ht="16.5" customHeight="1">
      <c r="A92" s="87" t="s">
        <v>22</v>
      </c>
      <c r="B92" s="27">
        <f t="shared" si="9"/>
        <v>7611</v>
      </c>
      <c r="C92" s="28">
        <v>34</v>
      </c>
      <c r="D92" s="28">
        <v>3802</v>
      </c>
      <c r="E92" s="28">
        <v>3042</v>
      </c>
      <c r="F92" s="28">
        <v>733</v>
      </c>
      <c r="G92" s="81"/>
      <c r="H92" s="26" t="s">
        <v>22</v>
      </c>
      <c r="I92" s="85">
        <v>254</v>
      </c>
      <c r="J92" s="27">
        <f t="shared" si="7"/>
        <v>352</v>
      </c>
      <c r="K92" s="84">
        <v>247</v>
      </c>
      <c r="L92" s="84">
        <v>101</v>
      </c>
      <c r="M92" s="86">
        <v>4</v>
      </c>
      <c r="N92" s="27">
        <f t="shared" si="8"/>
        <v>6</v>
      </c>
      <c r="O92" s="84">
        <v>4</v>
      </c>
      <c r="P92" s="84">
        <v>2</v>
      </c>
      <c r="Q92" s="28">
        <v>0</v>
      </c>
    </row>
    <row r="93" spans="1:17" ht="16.5" customHeight="1">
      <c r="A93" s="26" t="s">
        <v>23</v>
      </c>
      <c r="B93" s="27">
        <f t="shared" si="9"/>
        <v>8553</v>
      </c>
      <c r="C93" s="28">
        <v>41</v>
      </c>
      <c r="D93" s="28">
        <v>4466</v>
      </c>
      <c r="E93" s="28">
        <v>3306</v>
      </c>
      <c r="F93" s="84">
        <v>740</v>
      </c>
      <c r="G93" s="81"/>
      <c r="H93" s="26" t="s">
        <v>23</v>
      </c>
      <c r="I93" s="85">
        <v>250</v>
      </c>
      <c r="J93" s="27">
        <f t="shared" si="7"/>
        <v>375</v>
      </c>
      <c r="K93" s="28">
        <v>252</v>
      </c>
      <c r="L93" s="28">
        <v>118</v>
      </c>
      <c r="M93" s="86">
        <v>5</v>
      </c>
      <c r="N93" s="27">
        <f t="shared" si="8"/>
        <v>4</v>
      </c>
      <c r="O93" s="28">
        <v>3</v>
      </c>
      <c r="P93" s="28">
        <v>1</v>
      </c>
      <c r="Q93" s="28">
        <v>0</v>
      </c>
    </row>
    <row r="94" spans="1:17" ht="16.5" customHeight="1">
      <c r="A94" s="87" t="s">
        <v>24</v>
      </c>
      <c r="B94" s="27">
        <f t="shared" si="9"/>
        <v>8922</v>
      </c>
      <c r="C94" s="28">
        <v>42</v>
      </c>
      <c r="D94" s="28">
        <v>4506</v>
      </c>
      <c r="E94" s="28">
        <v>3622</v>
      </c>
      <c r="F94" s="28">
        <v>752</v>
      </c>
      <c r="G94" s="81"/>
      <c r="H94" s="87" t="s">
        <v>24</v>
      </c>
      <c r="I94" s="85">
        <v>282</v>
      </c>
      <c r="J94" s="27">
        <f t="shared" si="7"/>
        <v>392</v>
      </c>
      <c r="K94" s="89">
        <v>270</v>
      </c>
      <c r="L94" s="89">
        <v>118</v>
      </c>
      <c r="M94" s="86">
        <v>4</v>
      </c>
      <c r="N94" s="27">
        <f t="shared" si="8"/>
        <v>2</v>
      </c>
      <c r="O94" s="89">
        <v>1</v>
      </c>
      <c r="P94" s="89">
        <v>1</v>
      </c>
      <c r="Q94" s="28">
        <v>0</v>
      </c>
    </row>
    <row r="95" spans="1:17" ht="16.5" customHeight="1">
      <c r="A95" s="26" t="s">
        <v>25</v>
      </c>
      <c r="B95" s="27">
        <f t="shared" si="9"/>
        <v>9993</v>
      </c>
      <c r="C95" s="28">
        <v>48</v>
      </c>
      <c r="D95" s="28">
        <v>4765</v>
      </c>
      <c r="E95" s="28">
        <v>4239</v>
      </c>
      <c r="F95" s="84">
        <v>941</v>
      </c>
      <c r="G95" s="33"/>
      <c r="H95" s="26" t="s">
        <v>25</v>
      </c>
      <c r="I95" s="85">
        <v>256</v>
      </c>
      <c r="J95" s="27">
        <f t="shared" si="7"/>
        <v>444</v>
      </c>
      <c r="K95" s="28">
        <v>321</v>
      </c>
      <c r="L95" s="28">
        <v>119</v>
      </c>
      <c r="M95" s="86">
        <v>4</v>
      </c>
      <c r="N95" s="27">
        <f t="shared" si="8"/>
        <v>1</v>
      </c>
      <c r="O95" s="28">
        <v>1</v>
      </c>
      <c r="P95" s="28">
        <v>0</v>
      </c>
      <c r="Q95" s="28">
        <v>0</v>
      </c>
    </row>
    <row r="96" spans="1:17" ht="17.25" customHeight="1">
      <c r="A96" s="87" t="s">
        <v>26</v>
      </c>
      <c r="B96" s="27">
        <f t="shared" si="9"/>
        <v>10151</v>
      </c>
      <c r="C96" s="28">
        <v>44</v>
      </c>
      <c r="D96" s="28">
        <v>4998</v>
      </c>
      <c r="E96" s="28">
        <v>4029</v>
      </c>
      <c r="F96" s="28">
        <v>1080</v>
      </c>
      <c r="G96" s="33"/>
      <c r="H96" s="87" t="s">
        <v>26</v>
      </c>
      <c r="I96" s="85">
        <v>320</v>
      </c>
      <c r="J96" s="27">
        <f t="shared" si="7"/>
        <v>533</v>
      </c>
      <c r="K96" s="89">
        <v>357</v>
      </c>
      <c r="L96" s="89">
        <v>171</v>
      </c>
      <c r="M96" s="86">
        <v>5</v>
      </c>
      <c r="N96" s="27">
        <f t="shared" si="8"/>
        <v>3</v>
      </c>
      <c r="O96" s="89">
        <v>3</v>
      </c>
      <c r="P96" s="89">
        <v>0</v>
      </c>
      <c r="Q96" s="28">
        <v>0</v>
      </c>
    </row>
    <row r="97" spans="1:17" ht="19.5" customHeight="1" hidden="1">
      <c r="A97" s="90" t="s">
        <v>27</v>
      </c>
      <c r="B97" s="91">
        <f>SUM(C97:F97)</f>
        <v>0</v>
      </c>
      <c r="C97" s="92"/>
      <c r="D97" s="92"/>
      <c r="E97" s="92"/>
      <c r="F97" s="93"/>
      <c r="G97" s="33"/>
      <c r="H97" s="29" t="s">
        <v>27</v>
      </c>
      <c r="I97" s="94"/>
      <c r="J97" s="31">
        <f t="shared" si="7"/>
        <v>0</v>
      </c>
      <c r="K97" s="30"/>
      <c r="L97" s="30"/>
      <c r="M97" s="95"/>
      <c r="N97" s="31">
        <f t="shared" si="8"/>
        <v>0</v>
      </c>
      <c r="O97" s="30"/>
      <c r="P97" s="30"/>
      <c r="Q97" s="30"/>
    </row>
    <row r="98" spans="1:17" ht="16.5" customHeight="1">
      <c r="A98" s="96" t="s">
        <v>8</v>
      </c>
      <c r="B98" s="97">
        <f>SUM(B86:B97)</f>
        <v>86104</v>
      </c>
      <c r="C98" s="97">
        <f>SUM(C86:C97)</f>
        <v>409</v>
      </c>
      <c r="D98" s="97">
        <f>SUM(D86:D97)</f>
        <v>43703</v>
      </c>
      <c r="E98" s="97">
        <f>SUM(E86:E97)</f>
        <v>33849</v>
      </c>
      <c r="F98" s="97">
        <f>SUM(F86:F97)</f>
        <v>8143</v>
      </c>
      <c r="G98" s="33"/>
      <c r="H98" s="98" t="s">
        <v>8</v>
      </c>
      <c r="I98" s="32">
        <f aca="true" t="shared" si="10" ref="I98:Q98">SUM(I86:I97)</f>
        <v>2536</v>
      </c>
      <c r="J98" s="32">
        <f>SUM(J86:J97)</f>
        <v>4103</v>
      </c>
      <c r="K98" s="32">
        <f>SUM(K86:K97)</f>
        <v>2839</v>
      </c>
      <c r="L98" s="32">
        <f t="shared" si="10"/>
        <v>1222</v>
      </c>
      <c r="M98" s="32">
        <f t="shared" si="10"/>
        <v>42</v>
      </c>
      <c r="N98" s="32">
        <f>SUM(N86:N97)</f>
        <v>33</v>
      </c>
      <c r="O98" s="32">
        <f t="shared" si="10"/>
        <v>23</v>
      </c>
      <c r="P98" s="32">
        <f t="shared" si="10"/>
        <v>10</v>
      </c>
      <c r="Q98" s="32">
        <f t="shared" si="10"/>
        <v>0</v>
      </c>
    </row>
    <row r="99" spans="1:17" ht="16.5" customHeight="1" thickBot="1">
      <c r="A99" s="99" t="s">
        <v>28</v>
      </c>
      <c r="B99" s="100">
        <f>B98/$B98</f>
        <v>1</v>
      </c>
      <c r="C99" s="100">
        <f>C98/$B98</f>
        <v>0.004750069683173836</v>
      </c>
      <c r="D99" s="100">
        <f>D98/$B98</f>
        <v>0.5075606243612376</v>
      </c>
      <c r="E99" s="100">
        <f>E98/$B98</f>
        <v>0.39311762519743565</v>
      </c>
      <c r="F99" s="100">
        <f>F98/$B98</f>
        <v>0.09457168075815293</v>
      </c>
      <c r="G99" s="33"/>
      <c r="H99" s="101" t="s">
        <v>28</v>
      </c>
      <c r="I99" s="35">
        <f>I98/I98</f>
        <v>1</v>
      </c>
      <c r="J99" s="35">
        <f>J98/$J$98</f>
        <v>1</v>
      </c>
      <c r="K99" s="35">
        <f>K98/$J$98</f>
        <v>0.6919327321472094</v>
      </c>
      <c r="L99" s="35">
        <f>L98/$J$98</f>
        <v>0.29783085547160615</v>
      </c>
      <c r="M99" s="35">
        <f>M98/$J$98</f>
        <v>0.0102364123811845</v>
      </c>
      <c r="N99" s="35">
        <f>N98/$N$98</f>
        <v>1</v>
      </c>
      <c r="O99" s="35">
        <f>O98/$N$98</f>
        <v>0.696969696969697</v>
      </c>
      <c r="P99" s="35">
        <f>P98/$N$98</f>
        <v>0.30303030303030304</v>
      </c>
      <c r="Q99" s="35">
        <f>Q98/$N$98</f>
        <v>0</v>
      </c>
    </row>
    <row r="100" spans="3:5" ht="5.25" customHeight="1">
      <c r="C100" s="71"/>
      <c r="D100" s="71"/>
      <c r="E100" s="71"/>
    </row>
    <row r="101" spans="3:17" ht="23.25" customHeight="1">
      <c r="C101" s="71"/>
      <c r="D101" s="71"/>
      <c r="E101" s="71"/>
      <c r="H101" s="102" t="s">
        <v>68</v>
      </c>
      <c r="I101" s="102"/>
      <c r="J101" s="102"/>
      <c r="K101" s="102"/>
      <c r="L101" s="102"/>
      <c r="M101" s="102"/>
      <c r="N101" s="102"/>
      <c r="O101" s="102"/>
      <c r="P101" s="102"/>
      <c r="Q101" s="102"/>
    </row>
    <row r="102" spans="3:5" ht="48" customHeight="1">
      <c r="C102" s="71"/>
      <c r="D102" s="71"/>
      <c r="E102" s="71"/>
    </row>
    <row r="103" spans="3:5" ht="6" customHeight="1">
      <c r="C103" s="71"/>
      <c r="D103" s="71"/>
      <c r="E103" s="71"/>
    </row>
    <row r="104" spans="3:5" ht="1.5" customHeight="1">
      <c r="C104" s="71"/>
      <c r="D104" s="71"/>
      <c r="E104" s="71"/>
    </row>
    <row r="105" spans="1:16" ht="15.75">
      <c r="A105" s="103" t="s">
        <v>69</v>
      </c>
      <c r="B105" s="103"/>
      <c r="C105" s="103"/>
      <c r="D105" s="103"/>
      <c r="E105" s="103"/>
      <c r="F105" s="103"/>
      <c r="G105" s="103"/>
      <c r="H105" s="103"/>
      <c r="I105" s="103"/>
      <c r="J105" s="103"/>
      <c r="K105" s="103"/>
      <c r="L105" s="103"/>
      <c r="M105" s="103"/>
      <c r="N105" s="103"/>
      <c r="O105" s="103"/>
      <c r="P105" s="103"/>
    </row>
    <row r="106" spans="1:17" ht="3" customHeight="1" thickBot="1">
      <c r="A106" s="104"/>
      <c r="B106" s="104"/>
      <c r="C106" s="104"/>
      <c r="D106" s="104"/>
      <c r="E106" s="104"/>
      <c r="F106" s="104"/>
      <c r="G106" s="104"/>
      <c r="H106" s="104"/>
      <c r="I106" s="104"/>
      <c r="J106" s="104"/>
      <c r="K106" s="104"/>
      <c r="L106" s="104"/>
      <c r="M106" s="104"/>
      <c r="N106" s="104"/>
      <c r="O106" s="104"/>
      <c r="P106" s="104"/>
      <c r="Q106" s="15"/>
    </row>
    <row r="107" ht="3.75" customHeight="1"/>
    <row r="108" ht="3.75" customHeight="1"/>
    <row r="109" spans="1:16" ht="36.75" customHeight="1">
      <c r="A109" s="66" t="s">
        <v>70</v>
      </c>
      <c r="B109" s="19" t="s">
        <v>8</v>
      </c>
      <c r="C109" s="21" t="s">
        <v>45</v>
      </c>
      <c r="D109" s="21" t="s">
        <v>46</v>
      </c>
      <c r="E109" s="21" t="s">
        <v>47</v>
      </c>
      <c r="F109" s="21" t="s">
        <v>48</v>
      </c>
      <c r="G109" s="21" t="s">
        <v>49</v>
      </c>
      <c r="H109" s="21" t="s">
        <v>50</v>
      </c>
      <c r="I109" s="21" t="s">
        <v>51</v>
      </c>
      <c r="J109" s="21" t="s">
        <v>52</v>
      </c>
      <c r="M109" s="105" t="s">
        <v>43</v>
      </c>
      <c r="N109" s="105" t="s">
        <v>53</v>
      </c>
      <c r="O109" s="105" t="s">
        <v>71</v>
      </c>
      <c r="P109" s="105" t="s">
        <v>72</v>
      </c>
    </row>
    <row r="110" spans="1:16" ht="16.5" customHeight="1">
      <c r="A110" s="106" t="s">
        <v>73</v>
      </c>
      <c r="B110" s="107">
        <f>SUM(C110:J110)</f>
        <v>409</v>
      </c>
      <c r="C110" s="24">
        <v>38</v>
      </c>
      <c r="D110" s="24">
        <v>37</v>
      </c>
      <c r="E110" s="24">
        <v>38</v>
      </c>
      <c r="F110" s="24">
        <v>42</v>
      </c>
      <c r="G110" s="24">
        <v>71</v>
      </c>
      <c r="H110" s="24">
        <v>67</v>
      </c>
      <c r="I110" s="24">
        <v>41</v>
      </c>
      <c r="J110" s="24">
        <v>75</v>
      </c>
      <c r="M110" s="105"/>
      <c r="N110" s="105"/>
      <c r="O110" s="105"/>
      <c r="P110" s="105"/>
    </row>
    <row r="111" spans="1:16" ht="16.5" customHeight="1">
      <c r="A111" s="80" t="s">
        <v>59</v>
      </c>
      <c r="B111" s="27">
        <f>SUM(C111:J111)</f>
        <v>43703</v>
      </c>
      <c r="C111" s="24">
        <v>2466</v>
      </c>
      <c r="D111" s="24">
        <v>5543</v>
      </c>
      <c r="E111" s="24">
        <v>4489</v>
      </c>
      <c r="F111" s="24">
        <v>4720</v>
      </c>
      <c r="G111" s="24">
        <v>9081</v>
      </c>
      <c r="H111" s="24">
        <v>8377</v>
      </c>
      <c r="I111" s="24">
        <v>5665</v>
      </c>
      <c r="J111" s="24">
        <v>3362</v>
      </c>
      <c r="L111" s="1" t="s">
        <v>59</v>
      </c>
      <c r="M111" s="108">
        <f>C111+D111</f>
        <v>8009</v>
      </c>
      <c r="N111" s="108">
        <f>E111</f>
        <v>4489</v>
      </c>
      <c r="O111" s="108">
        <f>F111+G111+H111+I111</f>
        <v>27843</v>
      </c>
      <c r="P111" s="109">
        <f>J111</f>
        <v>3362</v>
      </c>
    </row>
    <row r="112" spans="1:16" ht="16.5" customHeight="1">
      <c r="A112" s="87" t="s">
        <v>60</v>
      </c>
      <c r="B112" s="27">
        <f>SUM(C112:J112)</f>
        <v>33849</v>
      </c>
      <c r="C112" s="28">
        <v>1965</v>
      </c>
      <c r="D112" s="28">
        <v>3688</v>
      </c>
      <c r="E112" s="28">
        <v>3468</v>
      </c>
      <c r="F112" s="28">
        <v>5796</v>
      </c>
      <c r="G112" s="28">
        <v>8365</v>
      </c>
      <c r="H112" s="28">
        <v>5854</v>
      </c>
      <c r="I112" s="28">
        <v>3111</v>
      </c>
      <c r="J112" s="28">
        <v>1602</v>
      </c>
      <c r="L112" s="1" t="s">
        <v>60</v>
      </c>
      <c r="M112" s="108">
        <f>C112+D112</f>
        <v>5653</v>
      </c>
      <c r="N112" s="108">
        <f>E112</f>
        <v>3468</v>
      </c>
      <c r="O112" s="108">
        <f>F112+G112+H112+I112</f>
        <v>23126</v>
      </c>
      <c r="P112" s="109">
        <f>J112</f>
        <v>1602</v>
      </c>
    </row>
    <row r="113" spans="1:16" ht="16.5" customHeight="1">
      <c r="A113" s="110" t="s">
        <v>61</v>
      </c>
      <c r="B113" s="31">
        <f>SUM(C113:J113)</f>
        <v>8143</v>
      </c>
      <c r="C113" s="30">
        <v>461</v>
      </c>
      <c r="D113" s="30">
        <v>1886</v>
      </c>
      <c r="E113" s="30">
        <v>3611</v>
      </c>
      <c r="F113" s="30">
        <v>980</v>
      </c>
      <c r="G113" s="30">
        <v>622</v>
      </c>
      <c r="H113" s="30">
        <v>330</v>
      </c>
      <c r="I113" s="30">
        <v>178</v>
      </c>
      <c r="J113" s="30">
        <v>75</v>
      </c>
      <c r="L113" s="1" t="s">
        <v>61</v>
      </c>
      <c r="M113" s="108">
        <f>C113+D113</f>
        <v>2347</v>
      </c>
      <c r="N113" s="108">
        <f>E113</f>
        <v>3611</v>
      </c>
      <c r="O113" s="108">
        <f>F113+G113+H113+I113</f>
        <v>2110</v>
      </c>
      <c r="P113" s="109">
        <f>J113</f>
        <v>75</v>
      </c>
    </row>
    <row r="114" spans="1:16" ht="16.5" customHeight="1">
      <c r="A114" s="18" t="s">
        <v>8</v>
      </c>
      <c r="B114" s="32">
        <f>SUM(B110:B113)</f>
        <v>86104</v>
      </c>
      <c r="C114" s="32">
        <f>SUM(C110:C113)</f>
        <v>4930</v>
      </c>
      <c r="D114" s="32">
        <f>SUM(D110:D113)</f>
        <v>11154</v>
      </c>
      <c r="E114" s="32">
        <f aca="true" t="shared" si="11" ref="E114:J114">SUM(E110:E113)</f>
        <v>11606</v>
      </c>
      <c r="F114" s="32">
        <f t="shared" si="11"/>
        <v>11538</v>
      </c>
      <c r="G114" s="32">
        <f t="shared" si="11"/>
        <v>18139</v>
      </c>
      <c r="H114" s="32">
        <f t="shared" si="11"/>
        <v>14628</v>
      </c>
      <c r="I114" s="32">
        <f t="shared" si="11"/>
        <v>8995</v>
      </c>
      <c r="J114" s="32">
        <f t="shared" si="11"/>
        <v>5114</v>
      </c>
      <c r="L114" s="1" t="s">
        <v>74</v>
      </c>
      <c r="M114" s="108">
        <f>C110+D110</f>
        <v>75</v>
      </c>
      <c r="N114" s="108">
        <f>E110</f>
        <v>38</v>
      </c>
      <c r="O114" s="108">
        <f>F110+G110+H110+I110</f>
        <v>221</v>
      </c>
      <c r="P114" s="109">
        <f>J110</f>
        <v>75</v>
      </c>
    </row>
    <row r="115" spans="1:16" s="37" customFormat="1" ht="16.5" customHeight="1" thickBot="1">
      <c r="A115" s="34" t="s">
        <v>28</v>
      </c>
      <c r="B115" s="35">
        <f aca="true" t="shared" si="12" ref="B115:J115">B114/$B114</f>
        <v>1</v>
      </c>
      <c r="C115" s="35">
        <f t="shared" si="12"/>
        <v>0.0572563411688191</v>
      </c>
      <c r="D115" s="35">
        <f t="shared" si="12"/>
        <v>0.12954102016166497</v>
      </c>
      <c r="E115" s="35">
        <f t="shared" si="12"/>
        <v>0.1347904859239989</v>
      </c>
      <c r="F115" s="35">
        <f t="shared" si="12"/>
        <v>0.13400074328718758</v>
      </c>
      <c r="G115" s="35">
        <f t="shared" si="12"/>
        <v>0.21066384836941374</v>
      </c>
      <c r="H115" s="35">
        <f t="shared" si="12"/>
        <v>0.16988757781287744</v>
      </c>
      <c r="I115" s="35">
        <f t="shared" si="12"/>
        <v>0.10446669144290625</v>
      </c>
      <c r="J115" s="35">
        <f t="shared" si="12"/>
        <v>0.05939329183313203</v>
      </c>
      <c r="M115" s="53">
        <f>SUM(M111:M113)</f>
        <v>16009</v>
      </c>
      <c r="N115" s="53">
        <f>SUM(N111:N113)</f>
        <v>11568</v>
      </c>
      <c r="O115" s="53">
        <f>SUM(O111:O113)</f>
        <v>53079</v>
      </c>
      <c r="P115" s="53">
        <f>SUM(P111:P113)</f>
        <v>5039</v>
      </c>
    </row>
    <row r="116" ht="4.5" customHeight="1"/>
    <row r="117" ht="4.5" customHeight="1"/>
    <row r="118" spans="1:17" ht="39.75" customHeight="1" thickBot="1">
      <c r="A118" s="111" t="s">
        <v>75</v>
      </c>
      <c r="B118" s="111"/>
      <c r="C118" s="111"/>
      <c r="D118" s="111"/>
      <c r="E118" s="111"/>
      <c r="F118" s="15"/>
      <c r="G118" s="15"/>
      <c r="H118" s="15"/>
      <c r="I118" s="15"/>
      <c r="J118" s="15"/>
      <c r="K118" s="111" t="s">
        <v>76</v>
      </c>
      <c r="L118" s="111"/>
      <c r="M118" s="111"/>
      <c r="N118" s="111"/>
      <c r="O118" s="111"/>
      <c r="P118" s="15"/>
      <c r="Q118" s="15"/>
    </row>
    <row r="119" ht="4.5" customHeight="1"/>
    <row r="120" ht="4.5" customHeight="1"/>
    <row r="121" spans="1:13" ht="50.25" customHeight="1">
      <c r="A121" s="21" t="s">
        <v>70</v>
      </c>
      <c r="B121" s="21" t="s">
        <v>77</v>
      </c>
      <c r="C121" s="21" t="s">
        <v>78</v>
      </c>
      <c r="D121" s="112"/>
      <c r="E121" s="112"/>
      <c r="K121" s="21" t="s">
        <v>70</v>
      </c>
      <c r="L121" s="21" t="s">
        <v>77</v>
      </c>
      <c r="M121" s="21" t="s">
        <v>78</v>
      </c>
    </row>
    <row r="122" spans="1:13" ht="29.25" customHeight="1">
      <c r="A122" s="113" t="s">
        <v>58</v>
      </c>
      <c r="B122" s="24">
        <v>33</v>
      </c>
      <c r="C122" s="24">
        <v>5</v>
      </c>
      <c r="D122" s="112"/>
      <c r="E122" s="112"/>
      <c r="K122" s="114" t="s">
        <v>58</v>
      </c>
      <c r="L122" s="24">
        <v>0</v>
      </c>
      <c r="M122" s="24">
        <v>0</v>
      </c>
    </row>
    <row r="123" spans="1:13" ht="29.25" customHeight="1">
      <c r="A123" s="80" t="s">
        <v>59</v>
      </c>
      <c r="B123" s="24">
        <v>9545</v>
      </c>
      <c r="C123" s="24">
        <v>1323</v>
      </c>
      <c r="D123" s="115"/>
      <c r="E123" s="115"/>
      <c r="K123" s="80" t="s">
        <v>59</v>
      </c>
      <c r="L123" s="24">
        <v>85</v>
      </c>
      <c r="M123" s="24">
        <v>31</v>
      </c>
    </row>
    <row r="124" spans="1:13" ht="29.25" customHeight="1">
      <c r="A124" s="87" t="s">
        <v>60</v>
      </c>
      <c r="B124" s="28">
        <v>8383</v>
      </c>
      <c r="C124" s="28">
        <v>1203</v>
      </c>
      <c r="D124" s="115"/>
      <c r="E124" s="115"/>
      <c r="K124" s="87" t="s">
        <v>60</v>
      </c>
      <c r="L124" s="28">
        <v>163</v>
      </c>
      <c r="M124" s="28">
        <v>71</v>
      </c>
    </row>
    <row r="125" spans="1:13" ht="29.25" customHeight="1">
      <c r="A125" s="110" t="s">
        <v>61</v>
      </c>
      <c r="B125" s="30">
        <v>939</v>
      </c>
      <c r="C125" s="30">
        <v>199</v>
      </c>
      <c r="D125" s="115"/>
      <c r="E125" s="115"/>
      <c r="K125" s="110" t="s">
        <v>61</v>
      </c>
      <c r="L125" s="30">
        <v>48</v>
      </c>
      <c r="M125" s="30">
        <v>22</v>
      </c>
    </row>
    <row r="126" spans="1:13" ht="25.5" customHeight="1">
      <c r="A126" s="98" t="s">
        <v>8</v>
      </c>
      <c r="B126" s="32">
        <f>SUM(B122:B125)</f>
        <v>18900</v>
      </c>
      <c r="C126" s="32">
        <f>SUM(C122:C125)</f>
        <v>2730</v>
      </c>
      <c r="D126" s="116"/>
      <c r="E126" s="116"/>
      <c r="K126" s="98" t="s">
        <v>8</v>
      </c>
      <c r="L126" s="32">
        <f>SUM(L122:L125)</f>
        <v>296</v>
      </c>
      <c r="M126" s="32">
        <f>SUM(M122:M125)</f>
        <v>124</v>
      </c>
    </row>
    <row r="127" ht="15" customHeight="1">
      <c r="A127" s="117"/>
    </row>
    <row r="128" ht="15" customHeight="1">
      <c r="A128" s="117"/>
    </row>
    <row r="129" spans="1:17" ht="15" customHeight="1" thickBot="1">
      <c r="A129" s="62" t="s">
        <v>79</v>
      </c>
      <c r="B129" s="62"/>
      <c r="C129" s="62"/>
      <c r="D129" s="62"/>
      <c r="E129" s="62"/>
      <c r="F129" s="62"/>
      <c r="G129" s="62"/>
      <c r="H129" s="62"/>
      <c r="I129" s="62"/>
      <c r="J129" s="62"/>
      <c r="K129" s="62"/>
      <c r="L129" s="62"/>
      <c r="M129" s="62"/>
      <c r="N129" s="62"/>
      <c r="O129" s="62"/>
      <c r="P129" s="62"/>
      <c r="Q129" s="15"/>
    </row>
    <row r="130" ht="6.75" customHeight="1"/>
    <row r="131" ht="6.75" customHeight="1"/>
    <row r="132" spans="1:17" ht="45.75" customHeight="1">
      <c r="A132" s="21" t="s">
        <v>70</v>
      </c>
      <c r="B132" s="19" t="s">
        <v>8</v>
      </c>
      <c r="C132" s="21" t="s">
        <v>80</v>
      </c>
      <c r="D132" s="21" t="s">
        <v>81</v>
      </c>
      <c r="E132" s="118" t="s">
        <v>82</v>
      </c>
      <c r="F132" s="118" t="s">
        <v>83</v>
      </c>
      <c r="G132" s="21" t="s">
        <v>84</v>
      </c>
      <c r="H132" s="21" t="s">
        <v>85</v>
      </c>
      <c r="I132" s="21" t="s">
        <v>86</v>
      </c>
      <c r="J132" s="21" t="s">
        <v>87</v>
      </c>
      <c r="Q132" s="119"/>
    </row>
    <row r="133" spans="1:17" ht="25.5" customHeight="1">
      <c r="A133" s="106" t="s">
        <v>58</v>
      </c>
      <c r="B133" s="23">
        <f>SUM(C133:J133)</f>
        <v>409</v>
      </c>
      <c r="C133" s="24">
        <v>40</v>
      </c>
      <c r="D133" s="24">
        <v>7</v>
      </c>
      <c r="E133" s="24">
        <v>5</v>
      </c>
      <c r="F133" s="24">
        <v>3</v>
      </c>
      <c r="G133" s="24">
        <v>16</v>
      </c>
      <c r="H133" s="24">
        <v>320</v>
      </c>
      <c r="I133" s="24">
        <v>0</v>
      </c>
      <c r="J133" s="24">
        <v>18</v>
      </c>
      <c r="Q133" s="119"/>
    </row>
    <row r="134" spans="1:17" ht="25.5" customHeight="1">
      <c r="A134" s="80" t="s">
        <v>59</v>
      </c>
      <c r="B134" s="23">
        <f>SUM(C134:J134)</f>
        <v>43703</v>
      </c>
      <c r="C134" s="24">
        <v>4377</v>
      </c>
      <c r="D134" s="24">
        <v>505</v>
      </c>
      <c r="E134" s="24">
        <v>336</v>
      </c>
      <c r="F134" s="24">
        <v>133</v>
      </c>
      <c r="G134" s="24">
        <v>1398</v>
      </c>
      <c r="H134" s="24">
        <v>33190</v>
      </c>
      <c r="I134" s="24">
        <v>8</v>
      </c>
      <c r="J134" s="24">
        <v>3756</v>
      </c>
      <c r="Q134" s="119"/>
    </row>
    <row r="135" spans="1:17" ht="25.5" customHeight="1">
      <c r="A135" s="87" t="s">
        <v>60</v>
      </c>
      <c r="B135" s="23">
        <f>SUM(C135:J135)</f>
        <v>33849</v>
      </c>
      <c r="C135" s="28">
        <v>3897</v>
      </c>
      <c r="D135" s="28">
        <v>576</v>
      </c>
      <c r="E135" s="28">
        <v>442</v>
      </c>
      <c r="F135" s="28">
        <v>81</v>
      </c>
      <c r="G135" s="28">
        <v>1057</v>
      </c>
      <c r="H135" s="28">
        <v>25136</v>
      </c>
      <c r="I135" s="28">
        <v>14</v>
      </c>
      <c r="J135" s="28">
        <v>2646</v>
      </c>
      <c r="Q135" s="119"/>
    </row>
    <row r="136" spans="1:17" ht="25.5" customHeight="1">
      <c r="A136" s="110" t="s">
        <v>61</v>
      </c>
      <c r="B136" s="120">
        <f>SUM(C136:J136)</f>
        <v>8143</v>
      </c>
      <c r="C136" s="30">
        <v>687</v>
      </c>
      <c r="D136" s="30">
        <v>52</v>
      </c>
      <c r="E136" s="30">
        <v>154</v>
      </c>
      <c r="F136" s="30">
        <v>28</v>
      </c>
      <c r="G136" s="30">
        <v>293</v>
      </c>
      <c r="H136" s="30">
        <v>6176</v>
      </c>
      <c r="I136" s="30">
        <v>1</v>
      </c>
      <c r="J136" s="30">
        <v>752</v>
      </c>
      <c r="Q136" s="119"/>
    </row>
    <row r="137" spans="1:17" ht="25.5" customHeight="1">
      <c r="A137" s="121" t="s">
        <v>8</v>
      </c>
      <c r="B137" s="122">
        <f aca="true" t="shared" si="13" ref="B137:J137">SUM(B133:B136)</f>
        <v>86104</v>
      </c>
      <c r="C137" s="122">
        <f t="shared" si="13"/>
        <v>9001</v>
      </c>
      <c r="D137" s="122">
        <f t="shared" si="13"/>
        <v>1140</v>
      </c>
      <c r="E137" s="122">
        <f t="shared" si="13"/>
        <v>937</v>
      </c>
      <c r="F137" s="122">
        <f t="shared" si="13"/>
        <v>245</v>
      </c>
      <c r="G137" s="122">
        <f t="shared" si="13"/>
        <v>2764</v>
      </c>
      <c r="H137" s="122">
        <f t="shared" si="13"/>
        <v>64822</v>
      </c>
      <c r="I137" s="122">
        <f t="shared" si="13"/>
        <v>23</v>
      </c>
      <c r="J137" s="122">
        <f t="shared" si="13"/>
        <v>7172</v>
      </c>
      <c r="Q137" s="119"/>
    </row>
    <row r="138" spans="1:17" ht="25.5" customHeight="1" thickBot="1">
      <c r="A138" s="34" t="s">
        <v>28</v>
      </c>
      <c r="B138" s="35">
        <f>B137/$B137</f>
        <v>1</v>
      </c>
      <c r="C138" s="35">
        <f aca="true" t="shared" si="14" ref="C138:J138">C137/$B$137</f>
        <v>0.10453637461674255</v>
      </c>
      <c r="D138" s="35">
        <f t="shared" si="14"/>
        <v>0.013239803028895289</v>
      </c>
      <c r="E138" s="35">
        <f t="shared" si="14"/>
        <v>0.010882188980767444</v>
      </c>
      <c r="F138" s="35">
        <f t="shared" si="14"/>
        <v>0.0028453962649818824</v>
      </c>
      <c r="G138" s="35">
        <f t="shared" si="14"/>
        <v>0.032100715413918054</v>
      </c>
      <c r="H138" s="35">
        <f t="shared" si="14"/>
        <v>0.7528337824026758</v>
      </c>
      <c r="I138" s="35">
        <f t="shared" si="14"/>
        <v>0.0002671188330391155</v>
      </c>
      <c r="J138" s="35">
        <f t="shared" si="14"/>
        <v>0.08329462045897984</v>
      </c>
      <c r="Q138" s="119"/>
    </row>
    <row r="139" ht="12.75">
      <c r="A139" s="117"/>
    </row>
    <row r="141" spans="1:17" ht="16.5" thickBot="1">
      <c r="A141" s="104" t="s">
        <v>88</v>
      </c>
      <c r="B141" s="104"/>
      <c r="C141" s="104"/>
      <c r="D141" s="104"/>
      <c r="E141" s="104"/>
      <c r="F141" s="104"/>
      <c r="G141" s="104"/>
      <c r="H141" s="104"/>
      <c r="I141" s="104"/>
      <c r="J141" s="104"/>
      <c r="K141" s="104"/>
      <c r="L141" s="104"/>
      <c r="M141" s="104"/>
      <c r="N141" s="104"/>
      <c r="O141" s="104"/>
      <c r="P141" s="104"/>
      <c r="Q141" s="15"/>
    </row>
    <row r="143" spans="1:11" ht="22.5" customHeight="1">
      <c r="A143" s="21" t="s">
        <v>7</v>
      </c>
      <c r="B143" s="21">
        <v>2016</v>
      </c>
      <c r="C143" s="21">
        <v>2017</v>
      </c>
      <c r="D143" s="123" t="s">
        <v>89</v>
      </c>
      <c r="G143" s="124"/>
      <c r="H143" s="44"/>
      <c r="I143" s="44"/>
      <c r="J143" s="44"/>
      <c r="K143" s="125"/>
    </row>
    <row r="144" spans="1:11" ht="15" customHeight="1">
      <c r="A144" s="22" t="s">
        <v>13</v>
      </c>
      <c r="B144" s="24">
        <v>4948</v>
      </c>
      <c r="C144" s="24">
        <v>6663</v>
      </c>
      <c r="D144" s="126">
        <f aca="true" t="shared" si="15" ref="D144:D155">C144/B144-1</f>
        <v>0.34660468876313666</v>
      </c>
      <c r="G144" s="124"/>
      <c r="H144" s="124" t="s">
        <v>90</v>
      </c>
      <c r="I144" s="127">
        <f aca="true" t="shared" si="16" ref="I144:I156">D144</f>
        <v>0.34660468876313666</v>
      </c>
      <c r="J144" s="44"/>
      <c r="K144" s="125"/>
    </row>
    <row r="145" spans="1:11" ht="15" customHeight="1">
      <c r="A145" s="26" t="s">
        <v>15</v>
      </c>
      <c r="B145" s="28">
        <v>5033</v>
      </c>
      <c r="C145" s="28">
        <v>6316</v>
      </c>
      <c r="D145" s="126">
        <f t="shared" si="15"/>
        <v>0.25491754420822565</v>
      </c>
      <c r="G145" s="124"/>
      <c r="H145" s="124" t="s">
        <v>91</v>
      </c>
      <c r="I145" s="127">
        <f t="shared" si="16"/>
        <v>0.25491754420822565</v>
      </c>
      <c r="J145" s="44"/>
      <c r="K145" s="125"/>
    </row>
    <row r="146" spans="1:11" ht="15" customHeight="1">
      <c r="A146" s="26" t="s">
        <v>17</v>
      </c>
      <c r="B146" s="28">
        <v>5374</v>
      </c>
      <c r="C146" s="28">
        <v>7041</v>
      </c>
      <c r="D146" s="126">
        <f t="shared" si="15"/>
        <v>0.3101972459992557</v>
      </c>
      <c r="G146" s="124"/>
      <c r="H146" s="124" t="s">
        <v>92</v>
      </c>
      <c r="I146" s="127">
        <f t="shared" si="16"/>
        <v>0.3101972459992557</v>
      </c>
      <c r="J146" s="44"/>
      <c r="K146" s="125"/>
    </row>
    <row r="147" spans="1:13" ht="15" customHeight="1">
      <c r="A147" s="26" t="s">
        <v>19</v>
      </c>
      <c r="B147" s="28">
        <v>5613</v>
      </c>
      <c r="C147" s="28">
        <v>6368</v>
      </c>
      <c r="D147" s="126">
        <f t="shared" si="15"/>
        <v>0.1345091751291645</v>
      </c>
      <c r="G147" s="124"/>
      <c r="H147" s="124" t="s">
        <v>93</v>
      </c>
      <c r="I147" s="127">
        <f t="shared" si="16"/>
        <v>0.1345091751291645</v>
      </c>
      <c r="J147" s="44"/>
      <c r="K147" s="125"/>
      <c r="L147" s="125"/>
      <c r="M147" s="125"/>
    </row>
    <row r="148" spans="1:13" ht="15" customHeight="1">
      <c r="A148" s="26" t="s">
        <v>20</v>
      </c>
      <c r="B148" s="28">
        <v>5894</v>
      </c>
      <c r="C148" s="28">
        <v>7290</v>
      </c>
      <c r="D148" s="126">
        <f t="shared" si="15"/>
        <v>0.2368510349507975</v>
      </c>
      <c r="G148" s="124"/>
      <c r="H148" s="124" t="s">
        <v>94</v>
      </c>
      <c r="I148" s="127">
        <f t="shared" si="16"/>
        <v>0.2368510349507975</v>
      </c>
      <c r="J148" s="44"/>
      <c r="K148" s="125"/>
      <c r="L148" s="125"/>
      <c r="M148" s="125"/>
    </row>
    <row r="149" spans="1:13" ht="15" customHeight="1">
      <c r="A149" s="26" t="s">
        <v>21</v>
      </c>
      <c r="B149" s="28">
        <v>5731</v>
      </c>
      <c r="C149" s="28">
        <v>7196</v>
      </c>
      <c r="D149" s="126">
        <f t="shared" si="15"/>
        <v>0.2556272901762344</v>
      </c>
      <c r="G149" s="124"/>
      <c r="H149" s="124" t="s">
        <v>95</v>
      </c>
      <c r="I149" s="127">
        <f t="shared" si="16"/>
        <v>0.2556272901762344</v>
      </c>
      <c r="J149" s="44"/>
      <c r="K149" s="125"/>
      <c r="L149" s="125"/>
      <c r="M149" s="125"/>
    </row>
    <row r="150" spans="1:13" ht="15">
      <c r="A150" s="26" t="s">
        <v>22</v>
      </c>
      <c r="B150" s="28">
        <v>5174</v>
      </c>
      <c r="C150" s="28">
        <v>7611</v>
      </c>
      <c r="D150" s="126">
        <f t="shared" si="15"/>
        <v>0.47100889060688056</v>
      </c>
      <c r="G150" s="124"/>
      <c r="H150" s="124" t="s">
        <v>96</v>
      </c>
      <c r="I150" s="127">
        <f t="shared" si="16"/>
        <v>0.47100889060688056</v>
      </c>
      <c r="J150" s="44"/>
      <c r="K150" s="125"/>
      <c r="L150" s="125"/>
      <c r="M150" s="125"/>
    </row>
    <row r="151" spans="1:13" ht="15">
      <c r="A151" s="26" t="s">
        <v>23</v>
      </c>
      <c r="B151" s="28">
        <v>7128</v>
      </c>
      <c r="C151" s="28">
        <v>8553</v>
      </c>
      <c r="D151" s="126">
        <f t="shared" si="15"/>
        <v>0.19991582491582482</v>
      </c>
      <c r="G151" s="124"/>
      <c r="H151" s="124" t="s">
        <v>97</v>
      </c>
      <c r="I151" s="127">
        <f t="shared" si="16"/>
        <v>0.19991582491582482</v>
      </c>
      <c r="J151" s="44"/>
      <c r="K151" s="125"/>
      <c r="L151" s="125"/>
      <c r="M151" s="125"/>
    </row>
    <row r="152" spans="1:13" ht="15">
      <c r="A152" s="26" t="s">
        <v>24</v>
      </c>
      <c r="B152" s="28">
        <v>7139</v>
      </c>
      <c r="C152" s="28">
        <v>8922</v>
      </c>
      <c r="D152" s="126">
        <f t="shared" si="15"/>
        <v>0.2497548676285195</v>
      </c>
      <c r="G152" s="124"/>
      <c r="H152" s="124" t="s">
        <v>98</v>
      </c>
      <c r="I152" s="127">
        <f t="shared" si="16"/>
        <v>0.2497548676285195</v>
      </c>
      <c r="J152" s="44"/>
      <c r="K152" s="125"/>
      <c r="L152" s="125"/>
      <c r="M152" s="125"/>
    </row>
    <row r="153" spans="1:13" ht="15">
      <c r="A153" s="26" t="s">
        <v>25</v>
      </c>
      <c r="B153" s="28">
        <v>6396</v>
      </c>
      <c r="C153" s="28">
        <v>9993</v>
      </c>
      <c r="D153" s="126">
        <f t="shared" si="15"/>
        <v>0.5623827392120075</v>
      </c>
      <c r="G153" s="124"/>
      <c r="H153" s="124" t="s">
        <v>99</v>
      </c>
      <c r="I153" s="127"/>
      <c r="J153" s="44"/>
      <c r="K153" s="125"/>
      <c r="L153" s="125"/>
      <c r="M153" s="125"/>
    </row>
    <row r="154" spans="1:11" ht="15">
      <c r="A154" s="26" t="s">
        <v>26</v>
      </c>
      <c r="B154" s="28">
        <v>6271</v>
      </c>
      <c r="C154" s="28">
        <v>10151</v>
      </c>
      <c r="D154" s="126">
        <f>C154/B154-1</f>
        <v>0.618721097113698</v>
      </c>
      <c r="G154" s="124"/>
      <c r="H154" s="124" t="s">
        <v>100</v>
      </c>
      <c r="I154" s="127"/>
      <c r="J154" s="44"/>
      <c r="K154" s="125"/>
    </row>
    <row r="155" spans="1:11" ht="15" hidden="1">
      <c r="A155" s="29" t="s">
        <v>27</v>
      </c>
      <c r="B155" s="30"/>
      <c r="C155" s="30"/>
      <c r="D155" s="128" t="e">
        <f t="shared" si="15"/>
        <v>#DIV/0!</v>
      </c>
      <c r="G155" s="124"/>
      <c r="H155" s="124" t="s">
        <v>101</v>
      </c>
      <c r="I155" s="127"/>
      <c r="J155" s="44"/>
      <c r="K155" s="125"/>
    </row>
    <row r="156" spans="1:11" ht="20.25" customHeight="1">
      <c r="A156" s="18" t="s">
        <v>8</v>
      </c>
      <c r="B156" s="32">
        <f>SUM(B144:B155)</f>
        <v>64701</v>
      </c>
      <c r="C156" s="32">
        <f>SUM(C144:C155)</f>
        <v>86104</v>
      </c>
      <c r="D156" s="129">
        <f>C156/B156-1</f>
        <v>0.33079859662138134</v>
      </c>
      <c r="G156" s="124"/>
      <c r="H156" s="130" t="s">
        <v>102</v>
      </c>
      <c r="I156" s="127">
        <f t="shared" si="16"/>
        <v>0.33079859662138134</v>
      </c>
      <c r="J156" s="44"/>
      <c r="K156" s="125"/>
    </row>
    <row r="157" spans="7:10" ht="12.75">
      <c r="G157" s="124"/>
      <c r="H157" s="124"/>
      <c r="I157" s="124"/>
      <c r="J157" s="44"/>
    </row>
    <row r="159" spans="1:17" ht="16.5" thickBot="1">
      <c r="A159" s="104" t="s">
        <v>103</v>
      </c>
      <c r="B159" s="104"/>
      <c r="C159" s="104"/>
      <c r="D159" s="104"/>
      <c r="E159" s="104"/>
      <c r="F159" s="104"/>
      <c r="G159" s="104"/>
      <c r="H159" s="104"/>
      <c r="I159" s="104"/>
      <c r="J159" s="104"/>
      <c r="K159" s="104"/>
      <c r="L159" s="104"/>
      <c r="M159" s="104"/>
      <c r="N159" s="104"/>
      <c r="O159" s="104"/>
      <c r="P159" s="104"/>
      <c r="Q159" s="131"/>
    </row>
    <row r="161" spans="1:18" ht="71.25" customHeight="1" thickBot="1">
      <c r="A161" s="77" t="s">
        <v>104</v>
      </c>
      <c r="B161" s="77" t="s">
        <v>105</v>
      </c>
      <c r="C161" s="77" t="s">
        <v>106</v>
      </c>
      <c r="D161" s="77"/>
      <c r="E161" s="132"/>
      <c r="F161" s="77" t="s">
        <v>107</v>
      </c>
      <c r="G161" s="132"/>
      <c r="H161" s="77" t="s">
        <v>108</v>
      </c>
      <c r="I161" s="132"/>
      <c r="J161" s="77" t="s">
        <v>109</v>
      </c>
      <c r="K161" s="77"/>
      <c r="L161" s="77"/>
      <c r="M161" s="77"/>
      <c r="N161" s="77"/>
      <c r="O161" s="133"/>
      <c r="P161" s="133"/>
      <c r="Q161" s="56"/>
      <c r="R161" s="134"/>
    </row>
    <row r="162" spans="1:18" ht="44.25" customHeight="1" thickTop="1">
      <c r="A162" s="77"/>
      <c r="B162" s="77"/>
      <c r="C162" s="135" t="s">
        <v>110</v>
      </c>
      <c r="D162" s="135" t="s">
        <v>111</v>
      </c>
      <c r="E162" s="136" t="s">
        <v>112</v>
      </c>
      <c r="F162" s="135" t="s">
        <v>39</v>
      </c>
      <c r="G162" s="136" t="s">
        <v>38</v>
      </c>
      <c r="H162" s="135" t="s">
        <v>39</v>
      </c>
      <c r="I162" s="136" t="s">
        <v>38</v>
      </c>
      <c r="J162" s="135" t="s">
        <v>113</v>
      </c>
      <c r="K162" s="135" t="s">
        <v>114</v>
      </c>
      <c r="L162" s="135" t="s">
        <v>115</v>
      </c>
      <c r="M162" s="137" t="s">
        <v>116</v>
      </c>
      <c r="N162" s="137" t="s">
        <v>117</v>
      </c>
      <c r="O162" s="56"/>
      <c r="P162" s="138"/>
      <c r="Q162" s="56"/>
      <c r="R162" s="134"/>
    </row>
    <row r="163" spans="1:18" ht="13.5" customHeight="1">
      <c r="A163" s="139" t="s">
        <v>118</v>
      </c>
      <c r="B163" s="140">
        <f>C163+D163+E163</f>
        <v>1090</v>
      </c>
      <c r="C163" s="141">
        <v>137</v>
      </c>
      <c r="D163" s="141">
        <v>693</v>
      </c>
      <c r="E163" s="142">
        <v>260</v>
      </c>
      <c r="F163" s="141">
        <v>461</v>
      </c>
      <c r="G163" s="142">
        <v>629</v>
      </c>
      <c r="H163" s="141">
        <v>49</v>
      </c>
      <c r="I163" s="142">
        <v>1041</v>
      </c>
      <c r="J163" s="141">
        <v>1014</v>
      </c>
      <c r="K163" s="141">
        <v>523</v>
      </c>
      <c r="L163" s="141">
        <v>306</v>
      </c>
      <c r="M163" s="141">
        <v>8</v>
      </c>
      <c r="N163" s="141">
        <v>8</v>
      </c>
      <c r="O163" s="143"/>
      <c r="P163" s="143"/>
      <c r="Q163" s="56"/>
      <c r="R163" s="134"/>
    </row>
    <row r="164" spans="1:18" ht="13.5" customHeight="1">
      <c r="A164" s="139" t="s">
        <v>119</v>
      </c>
      <c r="B164" s="140">
        <f aca="true" t="shared" si="17" ref="B164:B187">C164+D164+E164</f>
        <v>3533</v>
      </c>
      <c r="C164" s="141">
        <v>1209</v>
      </c>
      <c r="D164" s="141">
        <v>1756</v>
      </c>
      <c r="E164" s="142">
        <v>568</v>
      </c>
      <c r="F164" s="141">
        <v>1078</v>
      </c>
      <c r="G164" s="142">
        <v>2455</v>
      </c>
      <c r="H164" s="141">
        <v>309</v>
      </c>
      <c r="I164" s="142">
        <v>3224</v>
      </c>
      <c r="J164" s="141">
        <v>2974</v>
      </c>
      <c r="K164" s="141">
        <v>1610</v>
      </c>
      <c r="L164" s="141">
        <v>612</v>
      </c>
      <c r="M164" s="141">
        <v>19</v>
      </c>
      <c r="N164" s="141">
        <v>49</v>
      </c>
      <c r="O164" s="143"/>
      <c r="P164" s="143"/>
      <c r="Q164" s="56"/>
      <c r="R164" s="134"/>
    </row>
    <row r="165" spans="1:18" ht="13.5" customHeight="1">
      <c r="A165" s="139" t="s">
        <v>120</v>
      </c>
      <c r="B165" s="140">
        <f t="shared" si="17"/>
        <v>1555</v>
      </c>
      <c r="C165" s="141">
        <v>500</v>
      </c>
      <c r="D165" s="141">
        <v>826</v>
      </c>
      <c r="E165" s="142">
        <v>229</v>
      </c>
      <c r="F165" s="141">
        <v>817</v>
      </c>
      <c r="G165" s="142">
        <v>738</v>
      </c>
      <c r="H165" s="141">
        <v>71</v>
      </c>
      <c r="I165" s="142">
        <v>1484</v>
      </c>
      <c r="J165" s="141">
        <v>1421</v>
      </c>
      <c r="K165" s="141">
        <v>895</v>
      </c>
      <c r="L165" s="141">
        <v>577</v>
      </c>
      <c r="M165" s="141">
        <v>15</v>
      </c>
      <c r="N165" s="141">
        <v>19</v>
      </c>
      <c r="O165" s="143"/>
      <c r="P165" s="143"/>
      <c r="Q165" s="56"/>
      <c r="R165" s="134"/>
    </row>
    <row r="166" spans="1:18" ht="13.5" customHeight="1">
      <c r="A166" s="139" t="s">
        <v>121</v>
      </c>
      <c r="B166" s="140">
        <f t="shared" si="17"/>
        <v>8587</v>
      </c>
      <c r="C166" s="141">
        <v>3477</v>
      </c>
      <c r="D166" s="141">
        <v>4091</v>
      </c>
      <c r="E166" s="142">
        <v>1019</v>
      </c>
      <c r="F166" s="141">
        <v>1959</v>
      </c>
      <c r="G166" s="142">
        <v>6628</v>
      </c>
      <c r="H166" s="141">
        <v>509</v>
      </c>
      <c r="I166" s="142">
        <v>8078</v>
      </c>
      <c r="J166" s="141">
        <v>5069</v>
      </c>
      <c r="K166" s="141">
        <v>3572</v>
      </c>
      <c r="L166" s="141">
        <v>1105</v>
      </c>
      <c r="M166" s="141">
        <v>167</v>
      </c>
      <c r="N166" s="141">
        <v>18</v>
      </c>
      <c r="O166" s="143"/>
      <c r="P166" s="143"/>
      <c r="Q166" s="56"/>
      <c r="R166" s="134"/>
    </row>
    <row r="167" spans="1:18" ht="13.5" customHeight="1">
      <c r="A167" s="139" t="s">
        <v>122</v>
      </c>
      <c r="B167" s="140">
        <f t="shared" si="17"/>
        <v>2778</v>
      </c>
      <c r="C167" s="141">
        <v>642</v>
      </c>
      <c r="D167" s="141">
        <v>1503</v>
      </c>
      <c r="E167" s="142">
        <v>633</v>
      </c>
      <c r="F167" s="141">
        <v>1688</v>
      </c>
      <c r="G167" s="142">
        <v>1090</v>
      </c>
      <c r="H167" s="141">
        <v>161</v>
      </c>
      <c r="I167" s="142">
        <v>2617</v>
      </c>
      <c r="J167" s="141">
        <v>2377</v>
      </c>
      <c r="K167" s="141">
        <v>1518</v>
      </c>
      <c r="L167" s="141">
        <v>1340</v>
      </c>
      <c r="M167" s="141">
        <v>23</v>
      </c>
      <c r="N167" s="141">
        <v>21</v>
      </c>
      <c r="O167" s="143"/>
      <c r="P167" s="143"/>
      <c r="Q167" s="56"/>
      <c r="R167" s="134"/>
    </row>
    <row r="168" spans="1:18" ht="13.5" customHeight="1">
      <c r="A168" s="139" t="s">
        <v>123</v>
      </c>
      <c r="B168" s="140">
        <f t="shared" si="17"/>
        <v>2810</v>
      </c>
      <c r="C168" s="141">
        <v>1142</v>
      </c>
      <c r="D168" s="141">
        <v>1191</v>
      </c>
      <c r="E168" s="142">
        <v>477</v>
      </c>
      <c r="F168" s="141">
        <v>1203</v>
      </c>
      <c r="G168" s="142">
        <v>1607</v>
      </c>
      <c r="H168" s="141">
        <v>227</v>
      </c>
      <c r="I168" s="142">
        <v>2583</v>
      </c>
      <c r="J168" s="141">
        <v>2494</v>
      </c>
      <c r="K168" s="141">
        <v>1487</v>
      </c>
      <c r="L168" s="141">
        <v>966</v>
      </c>
      <c r="M168" s="141">
        <v>18</v>
      </c>
      <c r="N168" s="141">
        <v>3</v>
      </c>
      <c r="O168" s="143"/>
      <c r="P168" s="143"/>
      <c r="Q168" s="56"/>
      <c r="R168" s="134"/>
    </row>
    <row r="169" spans="1:18" ht="13.5" customHeight="1">
      <c r="A169" s="139" t="s">
        <v>124</v>
      </c>
      <c r="B169" s="140">
        <f t="shared" si="17"/>
        <v>2299</v>
      </c>
      <c r="C169" s="141">
        <v>731</v>
      </c>
      <c r="D169" s="141">
        <v>1330</v>
      </c>
      <c r="E169" s="142">
        <v>238</v>
      </c>
      <c r="F169" s="141">
        <v>816</v>
      </c>
      <c r="G169" s="142">
        <v>1483</v>
      </c>
      <c r="H169" s="141">
        <v>61</v>
      </c>
      <c r="I169" s="142">
        <v>2238</v>
      </c>
      <c r="J169" s="141">
        <v>1856</v>
      </c>
      <c r="K169" s="141">
        <v>1274</v>
      </c>
      <c r="L169" s="141">
        <v>475</v>
      </c>
      <c r="M169" s="141">
        <v>24</v>
      </c>
      <c r="N169" s="141">
        <v>9</v>
      </c>
      <c r="O169" s="143"/>
      <c r="P169" s="143"/>
      <c r="Q169" s="56"/>
      <c r="R169" s="134"/>
    </row>
    <row r="170" spans="1:18" ht="13.5" customHeight="1">
      <c r="A170" s="139" t="s">
        <v>125</v>
      </c>
      <c r="B170" s="140">
        <f t="shared" si="17"/>
        <v>6563</v>
      </c>
      <c r="C170" s="141">
        <v>1953</v>
      </c>
      <c r="D170" s="141">
        <v>3806</v>
      </c>
      <c r="E170" s="142">
        <v>804</v>
      </c>
      <c r="F170" s="141">
        <v>2654</v>
      </c>
      <c r="G170" s="142">
        <v>3909</v>
      </c>
      <c r="H170" s="141">
        <v>693</v>
      </c>
      <c r="I170" s="142">
        <v>5870</v>
      </c>
      <c r="J170" s="141">
        <v>5565</v>
      </c>
      <c r="K170" s="141">
        <v>4233</v>
      </c>
      <c r="L170" s="141">
        <v>1821</v>
      </c>
      <c r="M170" s="141">
        <v>54</v>
      </c>
      <c r="N170" s="141">
        <v>21</v>
      </c>
      <c r="O170" s="143"/>
      <c r="P170" s="143"/>
      <c r="Q170" s="56"/>
      <c r="R170" s="134"/>
    </row>
    <row r="171" spans="1:18" ht="13.5" customHeight="1">
      <c r="A171" s="139" t="s">
        <v>126</v>
      </c>
      <c r="B171" s="140">
        <f t="shared" si="17"/>
        <v>1356</v>
      </c>
      <c r="C171" s="141">
        <v>206</v>
      </c>
      <c r="D171" s="141">
        <v>812</v>
      </c>
      <c r="E171" s="142">
        <v>338</v>
      </c>
      <c r="F171" s="141">
        <v>720</v>
      </c>
      <c r="G171" s="142">
        <v>636</v>
      </c>
      <c r="H171" s="141">
        <v>146</v>
      </c>
      <c r="I171" s="142">
        <v>1210</v>
      </c>
      <c r="J171" s="141">
        <v>1111</v>
      </c>
      <c r="K171" s="141">
        <v>801</v>
      </c>
      <c r="L171" s="141">
        <v>462</v>
      </c>
      <c r="M171" s="141">
        <v>35</v>
      </c>
      <c r="N171" s="141">
        <v>14</v>
      </c>
      <c r="O171" s="143"/>
      <c r="P171" s="143"/>
      <c r="Q171" s="56"/>
      <c r="R171" s="134"/>
    </row>
    <row r="172" spans="1:18" ht="13.5" customHeight="1">
      <c r="A172" s="139" t="s">
        <v>127</v>
      </c>
      <c r="B172" s="140">
        <f t="shared" si="17"/>
        <v>2181</v>
      </c>
      <c r="C172" s="141">
        <v>850</v>
      </c>
      <c r="D172" s="141">
        <v>1114</v>
      </c>
      <c r="E172" s="142">
        <v>217</v>
      </c>
      <c r="F172" s="141">
        <v>1255</v>
      </c>
      <c r="G172" s="142">
        <v>926</v>
      </c>
      <c r="H172" s="141">
        <v>110</v>
      </c>
      <c r="I172" s="142">
        <v>2071</v>
      </c>
      <c r="J172" s="141">
        <v>1788</v>
      </c>
      <c r="K172" s="141">
        <v>808</v>
      </c>
      <c r="L172" s="141">
        <v>916</v>
      </c>
      <c r="M172" s="141">
        <v>10</v>
      </c>
      <c r="N172" s="141">
        <v>29</v>
      </c>
      <c r="O172" s="143"/>
      <c r="P172" s="143"/>
      <c r="Q172" s="56"/>
      <c r="R172" s="134"/>
    </row>
    <row r="173" spans="1:18" ht="13.5" customHeight="1">
      <c r="A173" s="139" t="s">
        <v>128</v>
      </c>
      <c r="B173" s="140">
        <f t="shared" si="17"/>
        <v>2341</v>
      </c>
      <c r="C173" s="141">
        <v>673</v>
      </c>
      <c r="D173" s="141">
        <v>1030</v>
      </c>
      <c r="E173" s="142">
        <v>638</v>
      </c>
      <c r="F173" s="141">
        <v>1234</v>
      </c>
      <c r="G173" s="142">
        <v>1107</v>
      </c>
      <c r="H173" s="141">
        <v>117</v>
      </c>
      <c r="I173" s="142">
        <v>2224</v>
      </c>
      <c r="J173" s="141">
        <v>1978</v>
      </c>
      <c r="K173" s="141">
        <v>1616</v>
      </c>
      <c r="L173" s="141">
        <v>1052</v>
      </c>
      <c r="M173" s="141">
        <v>31</v>
      </c>
      <c r="N173" s="141">
        <v>12</v>
      </c>
      <c r="O173" s="143"/>
      <c r="P173" s="143"/>
      <c r="Q173" s="56"/>
      <c r="R173" s="134"/>
    </row>
    <row r="174" spans="1:18" ht="13.5" customHeight="1">
      <c r="A174" s="139" t="s">
        <v>129</v>
      </c>
      <c r="B174" s="140">
        <f t="shared" si="17"/>
        <v>4541</v>
      </c>
      <c r="C174" s="141">
        <v>1625</v>
      </c>
      <c r="D174" s="141">
        <v>2373</v>
      </c>
      <c r="E174" s="142">
        <v>543</v>
      </c>
      <c r="F174" s="141">
        <v>2904</v>
      </c>
      <c r="G174" s="142">
        <v>1637</v>
      </c>
      <c r="H174" s="141">
        <v>395</v>
      </c>
      <c r="I174" s="142">
        <v>4146</v>
      </c>
      <c r="J174" s="141">
        <v>3148</v>
      </c>
      <c r="K174" s="141">
        <v>1938</v>
      </c>
      <c r="L174" s="141">
        <v>1829</v>
      </c>
      <c r="M174" s="141">
        <v>57</v>
      </c>
      <c r="N174" s="141">
        <v>38</v>
      </c>
      <c r="O174" s="143"/>
      <c r="P174" s="143"/>
      <c r="Q174" s="56"/>
      <c r="R174" s="134"/>
    </row>
    <row r="175" spans="1:18" ht="13.5" customHeight="1">
      <c r="A175" s="139" t="s">
        <v>130</v>
      </c>
      <c r="B175" s="140">
        <f t="shared" si="17"/>
        <v>3714</v>
      </c>
      <c r="C175" s="141">
        <v>933</v>
      </c>
      <c r="D175" s="141">
        <v>1721</v>
      </c>
      <c r="E175" s="142">
        <v>1060</v>
      </c>
      <c r="F175" s="141">
        <v>2422</v>
      </c>
      <c r="G175" s="142">
        <v>1292</v>
      </c>
      <c r="H175" s="141">
        <v>436</v>
      </c>
      <c r="I175" s="142">
        <v>3278</v>
      </c>
      <c r="J175" s="141">
        <v>3149</v>
      </c>
      <c r="K175" s="141">
        <v>2531</v>
      </c>
      <c r="L175" s="141">
        <v>1713</v>
      </c>
      <c r="M175" s="141">
        <v>32</v>
      </c>
      <c r="N175" s="141">
        <v>8</v>
      </c>
      <c r="O175" s="143"/>
      <c r="P175" s="143"/>
      <c r="Q175" s="56"/>
      <c r="R175" s="134"/>
    </row>
    <row r="176" spans="1:18" ht="13.5" customHeight="1">
      <c r="A176" s="139" t="s">
        <v>131</v>
      </c>
      <c r="B176" s="140">
        <f t="shared" si="17"/>
        <v>1382</v>
      </c>
      <c r="C176" s="141">
        <v>757</v>
      </c>
      <c r="D176" s="141">
        <v>421</v>
      </c>
      <c r="E176" s="142">
        <v>204</v>
      </c>
      <c r="F176" s="141">
        <v>162</v>
      </c>
      <c r="G176" s="142">
        <v>1220</v>
      </c>
      <c r="H176" s="141">
        <v>54</v>
      </c>
      <c r="I176" s="142">
        <v>1328</v>
      </c>
      <c r="J176" s="141">
        <v>993</v>
      </c>
      <c r="K176" s="141">
        <v>25</v>
      </c>
      <c r="L176" s="141">
        <v>76</v>
      </c>
      <c r="M176" s="141">
        <v>19</v>
      </c>
      <c r="N176" s="141">
        <v>7</v>
      </c>
      <c r="O176" s="143"/>
      <c r="P176" s="143"/>
      <c r="Q176" s="56"/>
      <c r="R176" s="134"/>
    </row>
    <row r="177" spans="1:18" ht="13.5" customHeight="1">
      <c r="A177" s="139" t="s">
        <v>132</v>
      </c>
      <c r="B177" s="140">
        <f t="shared" si="17"/>
        <v>25496</v>
      </c>
      <c r="C177" s="141">
        <v>8539</v>
      </c>
      <c r="D177" s="141">
        <v>13149</v>
      </c>
      <c r="E177" s="142">
        <v>3808</v>
      </c>
      <c r="F177" s="141">
        <v>9043</v>
      </c>
      <c r="G177" s="142">
        <v>16453</v>
      </c>
      <c r="H177" s="141">
        <v>1538</v>
      </c>
      <c r="I177" s="142">
        <v>23958</v>
      </c>
      <c r="J177" s="141">
        <v>16980</v>
      </c>
      <c r="K177" s="141">
        <v>11253</v>
      </c>
      <c r="L177" s="141">
        <v>5426</v>
      </c>
      <c r="M177" s="141">
        <v>227</v>
      </c>
      <c r="N177" s="141">
        <v>250</v>
      </c>
      <c r="O177" s="143"/>
      <c r="P177" s="143"/>
      <c r="Q177" s="56"/>
      <c r="R177" s="134"/>
    </row>
    <row r="178" spans="1:18" ht="13.5" customHeight="1">
      <c r="A178" s="139" t="s">
        <v>133</v>
      </c>
      <c r="B178" s="140">
        <f t="shared" si="17"/>
        <v>2070</v>
      </c>
      <c r="C178" s="141">
        <v>841</v>
      </c>
      <c r="D178" s="141">
        <v>869</v>
      </c>
      <c r="E178" s="142">
        <v>360</v>
      </c>
      <c r="F178" s="141">
        <v>1246</v>
      </c>
      <c r="G178" s="142">
        <v>824</v>
      </c>
      <c r="H178" s="141">
        <v>231</v>
      </c>
      <c r="I178" s="142">
        <v>1839</v>
      </c>
      <c r="J178" s="141">
        <v>1391</v>
      </c>
      <c r="K178" s="141">
        <v>808</v>
      </c>
      <c r="L178" s="141">
        <v>738</v>
      </c>
      <c r="M178" s="141">
        <v>27</v>
      </c>
      <c r="N178" s="141">
        <v>32</v>
      </c>
      <c r="O178" s="143"/>
      <c r="P178" s="143"/>
      <c r="Q178" s="56"/>
      <c r="R178" s="134"/>
    </row>
    <row r="179" spans="1:18" ht="13.5" customHeight="1">
      <c r="A179" s="139" t="s">
        <v>134</v>
      </c>
      <c r="B179" s="140">
        <f t="shared" si="17"/>
        <v>655</v>
      </c>
      <c r="C179" s="141">
        <v>74</v>
      </c>
      <c r="D179" s="141">
        <v>422</v>
      </c>
      <c r="E179" s="142">
        <v>159</v>
      </c>
      <c r="F179" s="141">
        <v>440</v>
      </c>
      <c r="G179" s="142">
        <v>215</v>
      </c>
      <c r="H179" s="141">
        <v>49</v>
      </c>
      <c r="I179" s="142">
        <v>606</v>
      </c>
      <c r="J179" s="141">
        <v>495</v>
      </c>
      <c r="K179" s="141">
        <v>382</v>
      </c>
      <c r="L179" s="141">
        <v>365</v>
      </c>
      <c r="M179" s="141">
        <v>37</v>
      </c>
      <c r="N179" s="141">
        <v>0</v>
      </c>
      <c r="O179" s="143"/>
      <c r="P179" s="143"/>
      <c r="Q179" s="56"/>
      <c r="R179" s="134"/>
    </row>
    <row r="180" spans="1:18" ht="13.5" customHeight="1">
      <c r="A180" s="139" t="s">
        <v>135</v>
      </c>
      <c r="B180" s="140">
        <f t="shared" si="17"/>
        <v>564</v>
      </c>
      <c r="C180" s="141">
        <v>289</v>
      </c>
      <c r="D180" s="141">
        <v>188</v>
      </c>
      <c r="E180" s="142">
        <v>87</v>
      </c>
      <c r="F180" s="141">
        <v>247</v>
      </c>
      <c r="G180" s="142">
        <v>317</v>
      </c>
      <c r="H180" s="141">
        <v>105</v>
      </c>
      <c r="I180" s="142">
        <v>459</v>
      </c>
      <c r="J180" s="141">
        <v>437</v>
      </c>
      <c r="K180" s="141">
        <v>225</v>
      </c>
      <c r="L180" s="141">
        <v>111</v>
      </c>
      <c r="M180" s="141">
        <v>5</v>
      </c>
      <c r="N180" s="141">
        <v>5</v>
      </c>
      <c r="O180" s="143"/>
      <c r="P180" s="143"/>
      <c r="Q180" s="56"/>
      <c r="R180" s="134"/>
    </row>
    <row r="181" spans="1:18" ht="13.5" customHeight="1">
      <c r="A181" s="139" t="s">
        <v>136</v>
      </c>
      <c r="B181" s="140">
        <f t="shared" si="17"/>
        <v>893</v>
      </c>
      <c r="C181" s="141">
        <v>181</v>
      </c>
      <c r="D181" s="141">
        <v>512</v>
      </c>
      <c r="E181" s="142">
        <v>200</v>
      </c>
      <c r="F181" s="141">
        <v>636</v>
      </c>
      <c r="G181" s="142">
        <v>257</v>
      </c>
      <c r="H181" s="141">
        <v>121</v>
      </c>
      <c r="I181" s="142">
        <v>772</v>
      </c>
      <c r="J181" s="141">
        <v>705</v>
      </c>
      <c r="K181" s="141">
        <v>545</v>
      </c>
      <c r="L181" s="141">
        <v>441</v>
      </c>
      <c r="M181" s="141">
        <v>6</v>
      </c>
      <c r="N181" s="141">
        <v>4</v>
      </c>
      <c r="O181" s="143"/>
      <c r="P181" s="143"/>
      <c r="Q181" s="56"/>
      <c r="R181" s="134"/>
    </row>
    <row r="182" spans="1:18" ht="13.5" customHeight="1">
      <c r="A182" s="139" t="s">
        <v>137</v>
      </c>
      <c r="B182" s="140">
        <f t="shared" si="17"/>
        <v>2716</v>
      </c>
      <c r="C182" s="141">
        <v>698</v>
      </c>
      <c r="D182" s="141">
        <v>1375</v>
      </c>
      <c r="E182" s="142">
        <v>643</v>
      </c>
      <c r="F182" s="141">
        <v>1311</v>
      </c>
      <c r="G182" s="142">
        <v>1405</v>
      </c>
      <c r="H182" s="141">
        <v>170</v>
      </c>
      <c r="I182" s="142">
        <v>2546</v>
      </c>
      <c r="J182" s="141">
        <v>1972</v>
      </c>
      <c r="K182" s="141">
        <v>1565</v>
      </c>
      <c r="L182" s="141">
        <v>924</v>
      </c>
      <c r="M182" s="141">
        <v>14</v>
      </c>
      <c r="N182" s="141">
        <v>12</v>
      </c>
      <c r="O182" s="143"/>
      <c r="P182" s="143"/>
      <c r="Q182" s="56"/>
      <c r="R182" s="134"/>
    </row>
    <row r="183" spans="1:18" ht="13.5" customHeight="1">
      <c r="A183" s="139" t="s">
        <v>138</v>
      </c>
      <c r="B183" s="140">
        <f t="shared" si="17"/>
        <v>3327</v>
      </c>
      <c r="C183" s="141">
        <v>1269</v>
      </c>
      <c r="D183" s="141">
        <v>1586</v>
      </c>
      <c r="E183" s="142">
        <v>472</v>
      </c>
      <c r="F183" s="141">
        <v>1854</v>
      </c>
      <c r="G183" s="142">
        <v>1473</v>
      </c>
      <c r="H183" s="141">
        <v>852</v>
      </c>
      <c r="I183" s="142">
        <v>2475</v>
      </c>
      <c r="J183" s="141">
        <v>1624</v>
      </c>
      <c r="K183" s="141">
        <v>964</v>
      </c>
      <c r="L183" s="141">
        <v>698</v>
      </c>
      <c r="M183" s="141">
        <v>9</v>
      </c>
      <c r="N183" s="141">
        <v>18</v>
      </c>
      <c r="O183" s="143"/>
      <c r="P183" s="143"/>
      <c r="Q183" s="56"/>
      <c r="R183" s="134"/>
    </row>
    <row r="184" spans="1:18" ht="13.5" customHeight="1">
      <c r="A184" s="139" t="s">
        <v>139</v>
      </c>
      <c r="B184" s="140">
        <f t="shared" si="17"/>
        <v>2800</v>
      </c>
      <c r="C184" s="141">
        <v>985</v>
      </c>
      <c r="D184" s="141">
        <v>1479</v>
      </c>
      <c r="E184" s="142">
        <v>336</v>
      </c>
      <c r="F184" s="141">
        <v>1119</v>
      </c>
      <c r="G184" s="142">
        <v>1681</v>
      </c>
      <c r="H184" s="141">
        <v>209</v>
      </c>
      <c r="I184" s="142">
        <v>2591</v>
      </c>
      <c r="J184" s="141">
        <v>2303</v>
      </c>
      <c r="K184" s="141">
        <v>1502</v>
      </c>
      <c r="L184" s="141">
        <v>737</v>
      </c>
      <c r="M184" s="141">
        <v>52</v>
      </c>
      <c r="N184" s="141">
        <v>19</v>
      </c>
      <c r="O184" s="143"/>
      <c r="P184" s="143"/>
      <c r="Q184" s="56"/>
      <c r="R184" s="134"/>
    </row>
    <row r="185" spans="1:18" ht="13.5" customHeight="1">
      <c r="A185" s="139" t="s">
        <v>140</v>
      </c>
      <c r="B185" s="140">
        <f t="shared" si="17"/>
        <v>1303</v>
      </c>
      <c r="C185" s="141">
        <v>569</v>
      </c>
      <c r="D185" s="141">
        <v>592</v>
      </c>
      <c r="E185" s="142">
        <v>142</v>
      </c>
      <c r="F185" s="141">
        <v>677</v>
      </c>
      <c r="G185" s="142">
        <v>626</v>
      </c>
      <c r="H185" s="141">
        <v>267</v>
      </c>
      <c r="I185" s="142">
        <v>1036</v>
      </c>
      <c r="J185" s="141">
        <v>847</v>
      </c>
      <c r="K185" s="141">
        <v>256</v>
      </c>
      <c r="L185" s="141">
        <v>342</v>
      </c>
      <c r="M185" s="141">
        <v>13</v>
      </c>
      <c r="N185" s="141">
        <v>33</v>
      </c>
      <c r="O185" s="143"/>
      <c r="P185" s="143"/>
      <c r="Q185" s="56"/>
      <c r="R185" s="134"/>
    </row>
    <row r="186" spans="1:18" ht="13.5" customHeight="1">
      <c r="A186" s="139" t="s">
        <v>141</v>
      </c>
      <c r="B186" s="140">
        <f t="shared" si="17"/>
        <v>831</v>
      </c>
      <c r="C186" s="141">
        <v>264</v>
      </c>
      <c r="D186" s="141">
        <v>386</v>
      </c>
      <c r="E186" s="142">
        <v>181</v>
      </c>
      <c r="F186" s="141">
        <v>271</v>
      </c>
      <c r="G186" s="142">
        <v>560</v>
      </c>
      <c r="H186" s="141">
        <v>95</v>
      </c>
      <c r="I186" s="142">
        <v>736</v>
      </c>
      <c r="J186" s="141">
        <v>591</v>
      </c>
      <c r="K186" s="141">
        <v>450</v>
      </c>
      <c r="L186" s="141">
        <v>177</v>
      </c>
      <c r="M186" s="141">
        <v>0</v>
      </c>
      <c r="N186" s="141">
        <v>5</v>
      </c>
      <c r="O186" s="143"/>
      <c r="P186" s="143"/>
      <c r="Q186" s="56"/>
      <c r="R186" s="134"/>
    </row>
    <row r="187" spans="1:18" ht="13.5" customHeight="1">
      <c r="A187" s="144" t="s">
        <v>142</v>
      </c>
      <c r="B187" s="145">
        <f t="shared" si="17"/>
        <v>719</v>
      </c>
      <c r="C187" s="146">
        <v>295</v>
      </c>
      <c r="D187" s="146">
        <v>389</v>
      </c>
      <c r="E187" s="147">
        <v>35</v>
      </c>
      <c r="F187" s="146">
        <v>335</v>
      </c>
      <c r="G187" s="147">
        <v>384</v>
      </c>
      <c r="H187" s="146">
        <v>34</v>
      </c>
      <c r="I187" s="147">
        <v>685</v>
      </c>
      <c r="J187" s="146">
        <v>460</v>
      </c>
      <c r="K187" s="146">
        <v>172</v>
      </c>
      <c r="L187" s="146">
        <v>239</v>
      </c>
      <c r="M187" s="146">
        <v>0</v>
      </c>
      <c r="N187" s="146">
        <v>0</v>
      </c>
      <c r="O187" s="143"/>
      <c r="P187" s="143"/>
      <c r="Q187" s="56"/>
      <c r="R187" s="134"/>
    </row>
    <row r="188" spans="1:18" ht="13.5" customHeight="1">
      <c r="A188" s="18" t="s">
        <v>8</v>
      </c>
      <c r="B188" s="148">
        <f>SUM(B163:B187)</f>
        <v>86104</v>
      </c>
      <c r="C188" s="148">
        <f aca="true" t="shared" si="18" ref="C188:N188">SUM(C163:C187)</f>
        <v>28839</v>
      </c>
      <c r="D188" s="148">
        <f t="shared" si="18"/>
        <v>43614</v>
      </c>
      <c r="E188" s="148">
        <f t="shared" si="18"/>
        <v>13651</v>
      </c>
      <c r="F188" s="148">
        <f t="shared" si="18"/>
        <v>36552</v>
      </c>
      <c r="G188" s="148">
        <f t="shared" si="18"/>
        <v>49552</v>
      </c>
      <c r="H188" s="148">
        <f t="shared" si="18"/>
        <v>7009</v>
      </c>
      <c r="I188" s="148">
        <f t="shared" si="18"/>
        <v>79095</v>
      </c>
      <c r="J188" s="148">
        <f t="shared" si="18"/>
        <v>62742</v>
      </c>
      <c r="K188" s="148">
        <f t="shared" si="18"/>
        <v>40953</v>
      </c>
      <c r="L188" s="148">
        <f t="shared" si="18"/>
        <v>23448</v>
      </c>
      <c r="M188" s="148">
        <f t="shared" si="18"/>
        <v>902</v>
      </c>
      <c r="N188" s="148">
        <f t="shared" si="18"/>
        <v>634</v>
      </c>
      <c r="O188" s="143"/>
      <c r="P188" s="143"/>
      <c r="Q188" s="143"/>
      <c r="R188" s="134"/>
    </row>
    <row r="189" spans="1:17" ht="13.5" customHeight="1">
      <c r="A189" s="23" t="s">
        <v>28</v>
      </c>
      <c r="B189" s="149">
        <f>B188/$B$188</f>
        <v>1</v>
      </c>
      <c r="C189" s="149">
        <f aca="true" t="shared" si="19" ref="C189:M189">C188/$B$188</f>
        <v>0.3349321750441327</v>
      </c>
      <c r="D189" s="149">
        <f t="shared" si="19"/>
        <v>0.5065269906159993</v>
      </c>
      <c r="E189" s="149">
        <f t="shared" si="19"/>
        <v>0.15854083433986807</v>
      </c>
      <c r="F189" s="149">
        <f t="shared" si="19"/>
        <v>0.42450989501068476</v>
      </c>
      <c r="G189" s="149">
        <f>G188/$B$188</f>
        <v>0.5754901049893153</v>
      </c>
      <c r="H189" s="149">
        <f t="shared" si="19"/>
        <v>0.08140156090309393</v>
      </c>
      <c r="I189" s="149">
        <f t="shared" si="19"/>
        <v>0.9185984390969061</v>
      </c>
      <c r="J189" s="149">
        <f t="shared" si="19"/>
        <v>0.7286769488060949</v>
      </c>
      <c r="K189" s="149">
        <f t="shared" si="19"/>
        <v>0.4756225030196042</v>
      </c>
      <c r="L189" s="149">
        <f t="shared" si="19"/>
        <v>0.2723218433522252</v>
      </c>
      <c r="M189" s="149">
        <f t="shared" si="19"/>
        <v>0.010475703800055747</v>
      </c>
      <c r="N189" s="149">
        <f>N188/$B$188</f>
        <v>0.007363188702034749</v>
      </c>
      <c r="O189" s="150"/>
      <c r="P189" s="143"/>
      <c r="Q189" s="143"/>
    </row>
    <row r="190" ht="4.5" customHeight="1"/>
    <row r="191" spans="1:15" ht="12.75" customHeight="1">
      <c r="A191" s="151" t="s">
        <v>143</v>
      </c>
      <c r="B191" s="151"/>
      <c r="C191" s="151"/>
      <c r="D191" s="151"/>
      <c r="E191" s="151"/>
      <c r="F191" s="151"/>
      <c r="G191" s="151"/>
      <c r="H191" s="151"/>
      <c r="I191" s="151"/>
      <c r="J191" s="151"/>
      <c r="K191" s="151"/>
      <c r="L191" s="151"/>
      <c r="M191" s="151"/>
      <c r="N191" s="151"/>
      <c r="O191" s="152"/>
    </row>
    <row r="194" spans="1:17" ht="18.75" thickBot="1">
      <c r="A194" s="14" t="s">
        <v>144</v>
      </c>
      <c r="B194" s="14"/>
      <c r="C194" s="14"/>
      <c r="D194" s="14"/>
      <c r="E194" s="14"/>
      <c r="F194" s="14"/>
      <c r="G194" s="14"/>
      <c r="H194" s="14"/>
      <c r="I194" s="14"/>
      <c r="J194" s="14"/>
      <c r="K194" s="14"/>
      <c r="L194" s="14"/>
      <c r="M194" s="14"/>
      <c r="N194" s="14"/>
      <c r="O194" s="14"/>
      <c r="P194" s="14"/>
      <c r="Q194" s="14"/>
    </row>
    <row r="196" spans="1:16" ht="17.25" customHeight="1" thickBot="1">
      <c r="A196" s="15" t="s">
        <v>145</v>
      </c>
      <c r="B196" s="15"/>
      <c r="C196" s="15"/>
      <c r="D196" s="15"/>
      <c r="E196" s="15"/>
      <c r="F196" s="15"/>
      <c r="G196" s="15"/>
      <c r="H196" s="15"/>
      <c r="I196" s="15"/>
      <c r="J196" s="15"/>
      <c r="K196" s="153"/>
      <c r="O196" s="153"/>
      <c r="P196" s="153"/>
    </row>
    <row r="197" spans="15:16" ht="12.75">
      <c r="O197" s="154"/>
      <c r="P197" s="154"/>
    </row>
    <row r="198" spans="1:14" ht="22.5" customHeight="1">
      <c r="A198" s="77" t="s">
        <v>146</v>
      </c>
      <c r="B198" s="77"/>
      <c r="C198" s="77"/>
      <c r="D198" s="77"/>
      <c r="E198" s="155"/>
      <c r="F198" s="156" t="s">
        <v>8</v>
      </c>
      <c r="G198" s="156" t="s">
        <v>147</v>
      </c>
      <c r="H198" s="156" t="s">
        <v>148</v>
      </c>
      <c r="I198" s="156" t="s">
        <v>149</v>
      </c>
      <c r="J198" s="156" t="s">
        <v>150</v>
      </c>
      <c r="N198" s="157"/>
    </row>
    <row r="199" spans="1:10" ht="15">
      <c r="A199" s="158" t="s">
        <v>151</v>
      </c>
      <c r="B199" s="158"/>
      <c r="C199" s="158"/>
      <c r="D199" s="158"/>
      <c r="E199" s="158"/>
      <c r="F199" s="159">
        <f aca="true" t="shared" si="20" ref="F199:F228">+SUM(G199:J199)</f>
        <v>85772</v>
      </c>
      <c r="G199" s="141">
        <v>62591</v>
      </c>
      <c r="H199" s="141">
        <v>14024</v>
      </c>
      <c r="I199" s="141">
        <v>5800</v>
      </c>
      <c r="J199" s="141">
        <v>3357</v>
      </c>
    </row>
    <row r="200" spans="1:10" ht="15">
      <c r="A200" s="160" t="s">
        <v>152</v>
      </c>
      <c r="B200" s="160"/>
      <c r="C200" s="160"/>
      <c r="D200" s="160"/>
      <c r="E200" s="160"/>
      <c r="F200" s="161">
        <f t="shared" si="20"/>
        <v>84310</v>
      </c>
      <c r="G200" s="162">
        <v>0</v>
      </c>
      <c r="H200" s="162">
        <v>69359</v>
      </c>
      <c r="I200" s="162">
        <v>10425</v>
      </c>
      <c r="J200" s="162">
        <v>4526</v>
      </c>
    </row>
    <row r="201" spans="1:10" ht="15">
      <c r="A201" s="160" t="s">
        <v>153</v>
      </c>
      <c r="B201" s="160"/>
      <c r="C201" s="160"/>
      <c r="D201" s="160"/>
      <c r="E201" s="160"/>
      <c r="F201" s="161">
        <f t="shared" si="20"/>
        <v>314715</v>
      </c>
      <c r="G201" s="162">
        <v>0</v>
      </c>
      <c r="H201" s="162">
        <v>62542</v>
      </c>
      <c r="I201" s="162">
        <v>105848</v>
      </c>
      <c r="J201" s="162">
        <v>146325</v>
      </c>
    </row>
    <row r="202" spans="1:10" ht="15">
      <c r="A202" s="160" t="s">
        <v>154</v>
      </c>
      <c r="B202" s="160"/>
      <c r="C202" s="160"/>
      <c r="D202" s="160"/>
      <c r="E202" s="160"/>
      <c r="F202" s="161">
        <f t="shared" si="20"/>
        <v>13697</v>
      </c>
      <c r="G202" s="162">
        <v>0</v>
      </c>
      <c r="H202" s="162">
        <v>12840</v>
      </c>
      <c r="I202" s="162">
        <v>443</v>
      </c>
      <c r="J202" s="162">
        <v>414</v>
      </c>
    </row>
    <row r="203" spans="1:10" ht="15">
      <c r="A203" s="160" t="s">
        <v>155</v>
      </c>
      <c r="B203" s="160"/>
      <c r="C203" s="160"/>
      <c r="D203" s="160"/>
      <c r="E203" s="160"/>
      <c r="F203" s="161">
        <f t="shared" si="20"/>
        <v>87637</v>
      </c>
      <c r="G203" s="162">
        <v>0</v>
      </c>
      <c r="H203" s="162">
        <v>18222</v>
      </c>
      <c r="I203" s="162">
        <v>65707</v>
      </c>
      <c r="J203" s="162">
        <v>3708</v>
      </c>
    </row>
    <row r="204" spans="1:10" ht="15">
      <c r="A204" s="160" t="s">
        <v>156</v>
      </c>
      <c r="B204" s="160"/>
      <c r="C204" s="160"/>
      <c r="D204" s="160"/>
      <c r="E204" s="160"/>
      <c r="F204" s="161">
        <f t="shared" si="20"/>
        <v>48036</v>
      </c>
      <c r="G204" s="162">
        <v>0</v>
      </c>
      <c r="H204" s="162">
        <v>8003</v>
      </c>
      <c r="I204" s="162">
        <v>34138</v>
      </c>
      <c r="J204" s="162">
        <v>5895</v>
      </c>
    </row>
    <row r="205" spans="1:10" ht="15">
      <c r="A205" s="160" t="s">
        <v>157</v>
      </c>
      <c r="B205" s="160"/>
      <c r="C205" s="160"/>
      <c r="D205" s="160"/>
      <c r="E205" s="160"/>
      <c r="F205" s="161">
        <f t="shared" si="20"/>
        <v>56893</v>
      </c>
      <c r="G205" s="162">
        <v>0</v>
      </c>
      <c r="H205" s="162">
        <v>19001</v>
      </c>
      <c r="I205" s="162">
        <v>30117</v>
      </c>
      <c r="J205" s="162">
        <v>7775</v>
      </c>
    </row>
    <row r="206" spans="1:10" ht="15">
      <c r="A206" s="160" t="s">
        <v>158</v>
      </c>
      <c r="B206" s="160"/>
      <c r="C206" s="160"/>
      <c r="D206" s="160"/>
      <c r="E206" s="160"/>
      <c r="F206" s="161">
        <f t="shared" si="20"/>
        <v>12373</v>
      </c>
      <c r="G206" s="162">
        <v>0</v>
      </c>
      <c r="H206" s="162">
        <v>1343</v>
      </c>
      <c r="I206" s="162">
        <v>10372</v>
      </c>
      <c r="J206" s="162">
        <v>658</v>
      </c>
    </row>
    <row r="207" spans="1:10" ht="15">
      <c r="A207" s="160" t="s">
        <v>159</v>
      </c>
      <c r="B207" s="160"/>
      <c r="C207" s="160"/>
      <c r="D207" s="160"/>
      <c r="E207" s="160"/>
      <c r="F207" s="161">
        <f t="shared" si="20"/>
        <v>29455</v>
      </c>
      <c r="G207" s="162">
        <v>0</v>
      </c>
      <c r="H207" s="162">
        <v>24370</v>
      </c>
      <c r="I207" s="162">
        <v>4134</v>
      </c>
      <c r="J207" s="162">
        <v>951</v>
      </c>
    </row>
    <row r="208" spans="1:10" ht="15">
      <c r="A208" s="160" t="s">
        <v>160</v>
      </c>
      <c r="B208" s="160"/>
      <c r="C208" s="160"/>
      <c r="D208" s="160"/>
      <c r="E208" s="160"/>
      <c r="F208" s="161">
        <f t="shared" si="20"/>
        <v>32415</v>
      </c>
      <c r="G208" s="162">
        <v>0</v>
      </c>
      <c r="H208" s="162">
        <v>12161</v>
      </c>
      <c r="I208" s="162">
        <v>10019</v>
      </c>
      <c r="J208" s="162">
        <v>10235</v>
      </c>
    </row>
    <row r="209" spans="1:10" ht="15">
      <c r="A209" s="160" t="s">
        <v>161</v>
      </c>
      <c r="B209" s="160"/>
      <c r="C209" s="160"/>
      <c r="D209" s="160"/>
      <c r="E209" s="160"/>
      <c r="F209" s="161">
        <f t="shared" si="20"/>
        <v>1155</v>
      </c>
      <c r="G209" s="162">
        <v>0</v>
      </c>
      <c r="H209" s="162">
        <v>88</v>
      </c>
      <c r="I209" s="162">
        <v>679</v>
      </c>
      <c r="J209" s="162">
        <v>388</v>
      </c>
    </row>
    <row r="210" spans="1:10" ht="16.5">
      <c r="A210" s="160" t="s">
        <v>162</v>
      </c>
      <c r="B210" s="160"/>
      <c r="C210" s="160"/>
      <c r="D210" s="160"/>
      <c r="E210" s="160"/>
      <c r="F210" s="161">
        <f t="shared" si="20"/>
        <v>1015</v>
      </c>
      <c r="G210" s="162">
        <v>0</v>
      </c>
      <c r="H210" s="162">
        <v>509</v>
      </c>
      <c r="I210" s="162">
        <v>506</v>
      </c>
      <c r="J210" s="162">
        <v>0</v>
      </c>
    </row>
    <row r="211" spans="1:10" ht="15">
      <c r="A211" s="160" t="s">
        <v>163</v>
      </c>
      <c r="B211" s="160"/>
      <c r="C211" s="160"/>
      <c r="D211" s="160"/>
      <c r="E211" s="160"/>
      <c r="F211" s="161">
        <f t="shared" si="20"/>
        <v>42313</v>
      </c>
      <c r="G211" s="162">
        <v>0</v>
      </c>
      <c r="H211" s="162">
        <v>930</v>
      </c>
      <c r="I211" s="162">
        <v>811</v>
      </c>
      <c r="J211" s="162">
        <v>40572</v>
      </c>
    </row>
    <row r="212" spans="1:10" ht="15">
      <c r="A212" s="160" t="s">
        <v>164</v>
      </c>
      <c r="B212" s="160"/>
      <c r="C212" s="160"/>
      <c r="D212" s="160"/>
      <c r="E212" s="160"/>
      <c r="F212" s="161">
        <f t="shared" si="20"/>
        <v>8304</v>
      </c>
      <c r="G212" s="162">
        <v>0</v>
      </c>
      <c r="H212" s="162">
        <v>116</v>
      </c>
      <c r="I212" s="162">
        <v>78</v>
      </c>
      <c r="J212" s="162">
        <v>8110</v>
      </c>
    </row>
    <row r="213" spans="1:10" ht="15">
      <c r="A213" s="160" t="s">
        <v>165</v>
      </c>
      <c r="B213" s="160"/>
      <c r="C213" s="160"/>
      <c r="D213" s="160"/>
      <c r="E213" s="160"/>
      <c r="F213" s="161">
        <f t="shared" si="20"/>
        <v>1078</v>
      </c>
      <c r="G213" s="162">
        <v>0</v>
      </c>
      <c r="H213" s="162">
        <v>99</v>
      </c>
      <c r="I213" s="162">
        <v>30</v>
      </c>
      <c r="J213" s="162">
        <v>949</v>
      </c>
    </row>
    <row r="214" spans="1:10" ht="15">
      <c r="A214" s="160" t="s">
        <v>166</v>
      </c>
      <c r="B214" s="160"/>
      <c r="C214" s="160"/>
      <c r="D214" s="160"/>
      <c r="E214" s="160"/>
      <c r="F214" s="161">
        <f t="shared" si="20"/>
        <v>1360</v>
      </c>
      <c r="G214" s="162">
        <v>0</v>
      </c>
      <c r="H214" s="162">
        <v>120</v>
      </c>
      <c r="I214" s="162">
        <v>15</v>
      </c>
      <c r="J214" s="162">
        <v>1225</v>
      </c>
    </row>
    <row r="215" spans="1:10" ht="15">
      <c r="A215" s="160" t="s">
        <v>167</v>
      </c>
      <c r="B215" s="160"/>
      <c r="C215" s="160"/>
      <c r="D215" s="160"/>
      <c r="E215" s="160"/>
      <c r="F215" s="161">
        <f t="shared" si="20"/>
        <v>2362</v>
      </c>
      <c r="G215" s="162">
        <v>0</v>
      </c>
      <c r="H215" s="162">
        <v>210</v>
      </c>
      <c r="I215" s="162">
        <v>207</v>
      </c>
      <c r="J215" s="162">
        <v>1945</v>
      </c>
    </row>
    <row r="216" spans="1:10" ht="15">
      <c r="A216" s="160" t="s">
        <v>168</v>
      </c>
      <c r="B216" s="160"/>
      <c r="C216" s="160"/>
      <c r="D216" s="160"/>
      <c r="E216" s="160"/>
      <c r="F216" s="161">
        <f t="shared" si="20"/>
        <v>48617</v>
      </c>
      <c r="G216" s="162">
        <v>0</v>
      </c>
      <c r="H216" s="162">
        <v>48617</v>
      </c>
      <c r="I216" s="162">
        <v>0</v>
      </c>
      <c r="J216" s="162">
        <v>0</v>
      </c>
    </row>
    <row r="217" spans="1:10" ht="15">
      <c r="A217" s="160" t="s">
        <v>169</v>
      </c>
      <c r="B217" s="160"/>
      <c r="C217" s="160"/>
      <c r="D217" s="160"/>
      <c r="E217" s="160"/>
      <c r="F217" s="161">
        <f t="shared" si="20"/>
        <v>64268</v>
      </c>
      <c r="G217" s="162">
        <v>0</v>
      </c>
      <c r="H217" s="162">
        <v>64268</v>
      </c>
      <c r="I217" s="162">
        <v>0</v>
      </c>
      <c r="J217" s="162">
        <v>0</v>
      </c>
    </row>
    <row r="218" spans="1:10" ht="15">
      <c r="A218" s="160" t="s">
        <v>170</v>
      </c>
      <c r="B218" s="160"/>
      <c r="C218" s="160"/>
      <c r="D218" s="160"/>
      <c r="E218" s="160"/>
      <c r="F218" s="161">
        <f t="shared" si="20"/>
        <v>59395</v>
      </c>
      <c r="G218" s="162">
        <v>0</v>
      </c>
      <c r="H218" s="162">
        <v>59395</v>
      </c>
      <c r="I218" s="162">
        <v>0</v>
      </c>
      <c r="J218" s="162">
        <v>0</v>
      </c>
    </row>
    <row r="219" spans="1:10" ht="15">
      <c r="A219" s="160" t="s">
        <v>171</v>
      </c>
      <c r="B219" s="160"/>
      <c r="C219" s="160"/>
      <c r="D219" s="160"/>
      <c r="E219" s="160"/>
      <c r="F219" s="161">
        <f t="shared" si="20"/>
        <v>52655</v>
      </c>
      <c r="G219" s="162">
        <v>0</v>
      </c>
      <c r="H219" s="162">
        <v>13274</v>
      </c>
      <c r="I219" s="162">
        <v>35341</v>
      </c>
      <c r="J219" s="162">
        <v>4040</v>
      </c>
    </row>
    <row r="220" spans="1:10" ht="15">
      <c r="A220" s="160" t="s">
        <v>172</v>
      </c>
      <c r="B220" s="160"/>
      <c r="C220" s="160"/>
      <c r="D220" s="160"/>
      <c r="E220" s="160"/>
      <c r="F220" s="161">
        <f>+SUM(G220:J220)</f>
        <v>12634</v>
      </c>
      <c r="G220" s="162">
        <v>0</v>
      </c>
      <c r="H220" s="162">
        <v>668</v>
      </c>
      <c r="I220" s="162">
        <v>11706</v>
      </c>
      <c r="J220" s="162">
        <v>260</v>
      </c>
    </row>
    <row r="221" spans="1:10" ht="15">
      <c r="A221" s="160" t="s">
        <v>173</v>
      </c>
      <c r="B221" s="160"/>
      <c r="C221" s="160"/>
      <c r="D221" s="160"/>
      <c r="E221" s="160"/>
      <c r="F221" s="161">
        <f t="shared" si="20"/>
        <v>61165</v>
      </c>
      <c r="G221" s="162">
        <v>0</v>
      </c>
      <c r="H221" s="162">
        <v>0</v>
      </c>
      <c r="I221" s="162">
        <v>61165</v>
      </c>
      <c r="J221" s="162">
        <v>0</v>
      </c>
    </row>
    <row r="222" spans="1:10" ht="15">
      <c r="A222" s="160" t="s">
        <v>174</v>
      </c>
      <c r="B222" s="160"/>
      <c r="C222" s="160"/>
      <c r="D222" s="160"/>
      <c r="E222" s="160"/>
      <c r="F222" s="161">
        <f t="shared" si="20"/>
        <v>7784</v>
      </c>
      <c r="G222" s="162">
        <v>0</v>
      </c>
      <c r="H222" s="162">
        <v>0</v>
      </c>
      <c r="I222" s="162">
        <v>7784</v>
      </c>
      <c r="J222" s="162">
        <v>0</v>
      </c>
    </row>
    <row r="223" spans="1:10" ht="15">
      <c r="A223" s="160" t="s">
        <v>175</v>
      </c>
      <c r="B223" s="160"/>
      <c r="C223" s="160"/>
      <c r="D223" s="160"/>
      <c r="E223" s="160"/>
      <c r="F223" s="161">
        <f t="shared" si="20"/>
        <v>45435</v>
      </c>
      <c r="G223" s="162">
        <v>0</v>
      </c>
      <c r="H223" s="162">
        <v>0</v>
      </c>
      <c r="I223" s="162">
        <v>45435</v>
      </c>
      <c r="J223" s="162">
        <v>0</v>
      </c>
    </row>
    <row r="224" spans="1:10" ht="15">
      <c r="A224" s="160" t="s">
        <v>176</v>
      </c>
      <c r="B224" s="160"/>
      <c r="C224" s="160"/>
      <c r="D224" s="160"/>
      <c r="E224" s="160"/>
      <c r="F224" s="161">
        <f t="shared" si="20"/>
        <v>190085</v>
      </c>
      <c r="G224" s="162">
        <v>0</v>
      </c>
      <c r="H224" s="162">
        <v>58771</v>
      </c>
      <c r="I224" s="162">
        <v>81544</v>
      </c>
      <c r="J224" s="162">
        <v>49770</v>
      </c>
    </row>
    <row r="225" spans="1:10" ht="15">
      <c r="A225" s="160" t="s">
        <v>177</v>
      </c>
      <c r="B225" s="160"/>
      <c r="C225" s="160"/>
      <c r="D225" s="160"/>
      <c r="E225" s="160"/>
      <c r="F225" s="161">
        <f t="shared" si="20"/>
        <v>3465</v>
      </c>
      <c r="G225" s="162">
        <v>0</v>
      </c>
      <c r="H225" s="162">
        <v>352</v>
      </c>
      <c r="I225" s="162">
        <v>2824</v>
      </c>
      <c r="J225" s="162">
        <v>289</v>
      </c>
    </row>
    <row r="226" spans="1:10" ht="15">
      <c r="A226" s="160" t="s">
        <v>178</v>
      </c>
      <c r="B226" s="160"/>
      <c r="C226" s="160"/>
      <c r="D226" s="160"/>
      <c r="E226" s="160"/>
      <c r="F226" s="161">
        <f t="shared" si="20"/>
        <v>9594</v>
      </c>
      <c r="G226" s="162">
        <v>0</v>
      </c>
      <c r="H226" s="162">
        <v>3242</v>
      </c>
      <c r="I226" s="162">
        <v>6036</v>
      </c>
      <c r="J226" s="162">
        <v>316</v>
      </c>
    </row>
    <row r="227" spans="1:10" ht="15">
      <c r="A227" s="160" t="s">
        <v>179</v>
      </c>
      <c r="B227" s="160"/>
      <c r="C227" s="160"/>
      <c r="D227" s="160"/>
      <c r="E227" s="160"/>
      <c r="F227" s="161">
        <f t="shared" si="20"/>
        <v>114093</v>
      </c>
      <c r="G227" s="162">
        <v>0</v>
      </c>
      <c r="H227" s="162">
        <v>40158</v>
      </c>
      <c r="I227" s="162">
        <v>35319</v>
      </c>
      <c r="J227" s="162">
        <v>38616</v>
      </c>
    </row>
    <row r="228" spans="1:10" ht="15">
      <c r="A228" s="163" t="s">
        <v>180</v>
      </c>
      <c r="B228" s="163"/>
      <c r="C228" s="163"/>
      <c r="D228" s="163"/>
      <c r="E228" s="163"/>
      <c r="F228" s="164">
        <f t="shared" si="20"/>
        <v>371894</v>
      </c>
      <c r="G228" s="165">
        <v>0</v>
      </c>
      <c r="H228" s="165">
        <v>98949</v>
      </c>
      <c r="I228" s="165">
        <v>87311</v>
      </c>
      <c r="J228" s="165">
        <v>185634</v>
      </c>
    </row>
    <row r="229" spans="1:10" ht="15">
      <c r="A229" s="166" t="s">
        <v>8</v>
      </c>
      <c r="B229" s="166"/>
      <c r="C229" s="166"/>
      <c r="D229" s="166"/>
      <c r="E229" s="166"/>
      <c r="F229" s="167">
        <f>SUM(F199:F228)</f>
        <v>1863974</v>
      </c>
      <c r="G229" s="167">
        <f>SUM(G199:G228)</f>
        <v>62591</v>
      </c>
      <c r="H229" s="167">
        <f>SUM(H199:H228)</f>
        <v>631631</v>
      </c>
      <c r="I229" s="167">
        <f>SUM(I199:I228)</f>
        <v>653794</v>
      </c>
      <c r="J229" s="167">
        <f>SUM(J199:J228)</f>
        <v>515958</v>
      </c>
    </row>
    <row r="230" spans="1:10" s="44" customFormat="1" ht="15">
      <c r="A230" s="168" t="s">
        <v>28</v>
      </c>
      <c r="B230" s="168"/>
      <c r="C230" s="168"/>
      <c r="D230" s="168"/>
      <c r="E230" s="168"/>
      <c r="F230" s="169">
        <f>SUM(G230:J230)</f>
        <v>1</v>
      </c>
      <c r="G230" s="169">
        <f>+G229/$F$229</f>
        <v>0.03357933104217119</v>
      </c>
      <c r="H230" s="169">
        <f>+H229/$F$229</f>
        <v>0.33886255924170616</v>
      </c>
      <c r="I230" s="169">
        <f>+I229/$F$229</f>
        <v>0.3507527465511858</v>
      </c>
      <c r="J230" s="169">
        <f>+J229/$F$229</f>
        <v>0.27680536316493687</v>
      </c>
    </row>
    <row r="231" ht="12.75">
      <c r="A231" s="170" t="s">
        <v>181</v>
      </c>
    </row>
    <row r="232" spans="1:6" ht="16.5" thickBot="1">
      <c r="A232" s="15" t="s">
        <v>182</v>
      </c>
      <c r="B232" s="15"/>
      <c r="C232" s="15"/>
      <c r="D232" s="15"/>
      <c r="E232" s="15"/>
      <c r="F232" s="15"/>
    </row>
    <row r="233" ht="4.5" customHeight="1"/>
    <row r="234" spans="1:6" ht="21" customHeight="1">
      <c r="A234" s="171" t="s">
        <v>146</v>
      </c>
      <c r="B234" s="172"/>
      <c r="C234" s="172"/>
      <c r="D234" s="172"/>
      <c r="E234" s="173"/>
      <c r="F234" s="174" t="s">
        <v>8</v>
      </c>
    </row>
    <row r="235" spans="1:6" ht="15">
      <c r="A235" s="158" t="s">
        <v>183</v>
      </c>
      <c r="B235" s="158"/>
      <c r="C235" s="158"/>
      <c r="D235" s="158"/>
      <c r="E235" s="158"/>
      <c r="F235" s="159">
        <v>7882</v>
      </c>
    </row>
    <row r="236" spans="1:6" ht="15">
      <c r="A236" s="158" t="s">
        <v>184</v>
      </c>
      <c r="B236" s="158"/>
      <c r="C236" s="158"/>
      <c r="D236" s="158"/>
      <c r="E236" s="158"/>
      <c r="F236" s="159">
        <v>14847</v>
      </c>
    </row>
    <row r="237" spans="1:6" ht="15">
      <c r="A237" s="158" t="s">
        <v>185</v>
      </c>
      <c r="B237" s="158"/>
      <c r="C237" s="158"/>
      <c r="D237" s="158"/>
      <c r="E237" s="158"/>
      <c r="F237" s="159">
        <v>32911</v>
      </c>
    </row>
    <row r="238" spans="1:6" ht="15">
      <c r="A238" s="158" t="s">
        <v>186</v>
      </c>
      <c r="B238" s="158"/>
      <c r="C238" s="158"/>
      <c r="D238" s="158"/>
      <c r="E238" s="158"/>
      <c r="F238" s="159">
        <v>998</v>
      </c>
    </row>
    <row r="239" spans="1:6" ht="15">
      <c r="A239" s="158" t="s">
        <v>187</v>
      </c>
      <c r="B239" s="158"/>
      <c r="C239" s="158"/>
      <c r="D239" s="158"/>
      <c r="E239" s="158"/>
      <c r="F239" s="159">
        <v>24244</v>
      </c>
    </row>
    <row r="240" spans="1:6" ht="15">
      <c r="A240" s="158" t="s">
        <v>188</v>
      </c>
      <c r="B240" s="158"/>
      <c r="C240" s="158"/>
      <c r="D240" s="158"/>
      <c r="E240" s="158"/>
      <c r="F240" s="159">
        <v>1290</v>
      </c>
    </row>
    <row r="241" spans="1:6" ht="15">
      <c r="A241" s="158" t="s">
        <v>189</v>
      </c>
      <c r="B241" s="158"/>
      <c r="C241" s="158"/>
      <c r="D241" s="158"/>
      <c r="E241" s="158"/>
      <c r="F241" s="159">
        <v>10330</v>
      </c>
    </row>
    <row r="242" spans="1:6" ht="15">
      <c r="A242" s="158" t="s">
        <v>190</v>
      </c>
      <c r="B242" s="158"/>
      <c r="C242" s="158"/>
      <c r="D242" s="158"/>
      <c r="E242" s="158"/>
      <c r="F242" s="159">
        <v>13999</v>
      </c>
    </row>
    <row r="243" spans="1:6" ht="15">
      <c r="A243" s="158" t="s">
        <v>191</v>
      </c>
      <c r="B243" s="158"/>
      <c r="C243" s="158"/>
      <c r="D243" s="158"/>
      <c r="E243" s="158"/>
      <c r="F243" s="159">
        <v>375</v>
      </c>
    </row>
    <row r="244" spans="1:6" ht="15">
      <c r="A244" s="158" t="s">
        <v>192</v>
      </c>
      <c r="B244" s="158"/>
      <c r="C244" s="158"/>
      <c r="D244" s="158"/>
      <c r="E244" s="158"/>
      <c r="F244" s="159">
        <v>616</v>
      </c>
    </row>
    <row r="245" spans="1:6" ht="15">
      <c r="A245" s="158" t="s">
        <v>193</v>
      </c>
      <c r="B245" s="158"/>
      <c r="C245" s="158"/>
      <c r="D245" s="158"/>
      <c r="E245" s="158"/>
      <c r="F245" s="159">
        <v>42664</v>
      </c>
    </row>
    <row r="246" spans="1:6" ht="15">
      <c r="A246" s="158" t="s">
        <v>194</v>
      </c>
      <c r="B246" s="158"/>
      <c r="C246" s="158"/>
      <c r="D246" s="158"/>
      <c r="E246" s="158"/>
      <c r="F246" s="159">
        <v>4617</v>
      </c>
    </row>
    <row r="247" spans="1:6" ht="15">
      <c r="A247" s="158" t="s">
        <v>195</v>
      </c>
      <c r="B247" s="158"/>
      <c r="C247" s="158"/>
      <c r="D247" s="158"/>
      <c r="E247" s="158"/>
      <c r="F247" s="159">
        <v>15065</v>
      </c>
    </row>
    <row r="248" spans="1:6" ht="15">
      <c r="A248" s="158" t="s">
        <v>196</v>
      </c>
      <c r="B248" s="158"/>
      <c r="C248" s="158"/>
      <c r="D248" s="158"/>
      <c r="E248" s="158"/>
      <c r="F248" s="159">
        <v>1759</v>
      </c>
    </row>
    <row r="249" spans="1:6" ht="15">
      <c r="A249" s="158" t="s">
        <v>197</v>
      </c>
      <c r="B249" s="158"/>
      <c r="C249" s="158"/>
      <c r="D249" s="158"/>
      <c r="E249" s="158"/>
      <c r="F249" s="159">
        <v>1117</v>
      </c>
    </row>
    <row r="250" spans="1:6" ht="15">
      <c r="A250" s="158" t="s">
        <v>198</v>
      </c>
      <c r="B250" s="158"/>
      <c r="C250" s="158"/>
      <c r="D250" s="158"/>
      <c r="E250" s="158"/>
      <c r="F250" s="159">
        <v>1129</v>
      </c>
    </row>
    <row r="251" spans="1:6" ht="15">
      <c r="A251" s="158" t="s">
        <v>199</v>
      </c>
      <c r="B251" s="158"/>
      <c r="C251" s="158"/>
      <c r="D251" s="158"/>
      <c r="E251" s="158"/>
      <c r="F251" s="159">
        <v>3549</v>
      </c>
    </row>
    <row r="252" spans="1:6" ht="15">
      <c r="A252" s="158" t="s">
        <v>200</v>
      </c>
      <c r="B252" s="158"/>
      <c r="C252" s="158"/>
      <c r="D252" s="158"/>
      <c r="E252" s="158"/>
      <c r="F252" s="159">
        <v>3389</v>
      </c>
    </row>
    <row r="253" spans="1:6" ht="15">
      <c r="A253" s="158" t="s">
        <v>201</v>
      </c>
      <c r="B253" s="158"/>
      <c r="C253" s="158"/>
      <c r="D253" s="158"/>
      <c r="E253" s="158"/>
      <c r="F253" s="159">
        <v>480</v>
      </c>
    </row>
    <row r="254" spans="1:6" ht="15">
      <c r="A254" s="158" t="s">
        <v>202</v>
      </c>
      <c r="B254" s="158"/>
      <c r="C254" s="158"/>
      <c r="D254" s="158"/>
      <c r="E254" s="158"/>
      <c r="F254" s="159">
        <v>105</v>
      </c>
    </row>
    <row r="255" spans="1:6" ht="15">
      <c r="A255" s="158" t="s">
        <v>203</v>
      </c>
      <c r="B255" s="158"/>
      <c r="C255" s="158"/>
      <c r="D255" s="158"/>
      <c r="E255" s="158"/>
      <c r="F255" s="159">
        <v>36</v>
      </c>
    </row>
    <row r="256" spans="1:6" ht="15">
      <c r="A256" s="158" t="s">
        <v>204</v>
      </c>
      <c r="B256" s="158"/>
      <c r="C256" s="158"/>
      <c r="D256" s="158"/>
      <c r="E256" s="158"/>
      <c r="F256" s="159">
        <v>22594</v>
      </c>
    </row>
    <row r="257" spans="1:6" ht="15">
      <c r="A257" s="158" t="s">
        <v>205</v>
      </c>
      <c r="B257" s="158"/>
      <c r="C257" s="158"/>
      <c r="D257" s="158"/>
      <c r="E257" s="158"/>
      <c r="F257" s="159">
        <v>390</v>
      </c>
    </row>
    <row r="258" spans="1:6" ht="15">
      <c r="A258" s="158" t="s">
        <v>206</v>
      </c>
      <c r="B258" s="158"/>
      <c r="C258" s="158"/>
      <c r="D258" s="158"/>
      <c r="E258" s="158"/>
      <c r="F258" s="159">
        <v>63475</v>
      </c>
    </row>
    <row r="259" spans="1:6" ht="15">
      <c r="A259" s="158" t="s">
        <v>207</v>
      </c>
      <c r="B259" s="158"/>
      <c r="C259" s="158"/>
      <c r="D259" s="158"/>
      <c r="E259" s="158"/>
      <c r="F259" s="159">
        <v>21860</v>
      </c>
    </row>
    <row r="260" spans="1:6" ht="15">
      <c r="A260" s="158" t="s">
        <v>208</v>
      </c>
      <c r="B260" s="158"/>
      <c r="C260" s="158"/>
      <c r="D260" s="158"/>
      <c r="E260" s="158"/>
      <c r="F260" s="159">
        <v>35840</v>
      </c>
    </row>
    <row r="261" spans="1:6" ht="15">
      <c r="A261" s="158" t="s">
        <v>209</v>
      </c>
      <c r="B261" s="158"/>
      <c r="C261" s="158"/>
      <c r="D261" s="158"/>
      <c r="E261" s="158"/>
      <c r="F261" s="159">
        <v>1742</v>
      </c>
    </row>
    <row r="262" spans="1:6" ht="15">
      <c r="A262" s="158" t="s">
        <v>210</v>
      </c>
      <c r="B262" s="158"/>
      <c r="C262" s="158"/>
      <c r="D262" s="158"/>
      <c r="E262" s="158"/>
      <c r="F262" s="159">
        <v>197</v>
      </c>
    </row>
    <row r="263" spans="1:6" ht="15">
      <c r="A263" s="158" t="s">
        <v>211</v>
      </c>
      <c r="B263" s="158"/>
      <c r="C263" s="158"/>
      <c r="D263" s="158"/>
      <c r="E263" s="158"/>
      <c r="F263" s="159">
        <v>158</v>
      </c>
    </row>
    <row r="264" spans="1:6" ht="15">
      <c r="A264" s="158" t="s">
        <v>212</v>
      </c>
      <c r="B264" s="158"/>
      <c r="C264" s="158"/>
      <c r="D264" s="158"/>
      <c r="E264" s="158"/>
      <c r="F264" s="159">
        <v>427</v>
      </c>
    </row>
    <row r="265" spans="1:6" ht="15">
      <c r="A265" s="158" t="s">
        <v>213</v>
      </c>
      <c r="B265" s="158"/>
      <c r="C265" s="158"/>
      <c r="D265" s="158"/>
      <c r="E265" s="158"/>
      <c r="F265" s="159">
        <v>94</v>
      </c>
    </row>
    <row r="266" spans="1:6" ht="15">
      <c r="A266" s="158" t="s">
        <v>214</v>
      </c>
      <c r="B266" s="158"/>
      <c r="C266" s="158"/>
      <c r="D266" s="158"/>
      <c r="E266" s="158"/>
      <c r="F266" s="159">
        <v>363</v>
      </c>
    </row>
    <row r="267" spans="1:6" ht="15">
      <c r="A267" s="158" t="s">
        <v>215</v>
      </c>
      <c r="B267" s="158"/>
      <c r="C267" s="158"/>
      <c r="D267" s="158"/>
      <c r="E267" s="158"/>
      <c r="F267" s="159">
        <v>1296</v>
      </c>
    </row>
    <row r="268" spans="1:6" ht="13.5" customHeight="1">
      <c r="A268" s="158" t="s">
        <v>216</v>
      </c>
      <c r="B268" s="158"/>
      <c r="C268" s="158"/>
      <c r="D268" s="158"/>
      <c r="E268" s="158"/>
      <c r="F268" s="159">
        <v>144</v>
      </c>
    </row>
    <row r="269" spans="1:6" ht="15">
      <c r="A269" s="158" t="s">
        <v>217</v>
      </c>
      <c r="B269" s="158"/>
      <c r="C269" s="158"/>
      <c r="D269" s="158"/>
      <c r="E269" s="158"/>
      <c r="F269" s="159">
        <v>26</v>
      </c>
    </row>
    <row r="270" spans="1:6" ht="15">
      <c r="A270" s="158" t="s">
        <v>218</v>
      </c>
      <c r="B270" s="158"/>
      <c r="C270" s="158"/>
      <c r="D270" s="158"/>
      <c r="E270" s="158"/>
      <c r="F270" s="159">
        <v>11</v>
      </c>
    </row>
    <row r="271" spans="1:6" ht="15">
      <c r="A271" s="158" t="s">
        <v>219</v>
      </c>
      <c r="B271" s="158"/>
      <c r="C271" s="158"/>
      <c r="D271" s="158"/>
      <c r="E271" s="158"/>
      <c r="F271" s="159">
        <v>4</v>
      </c>
    </row>
    <row r="272" spans="1:6" ht="15">
      <c r="A272" s="158" t="s">
        <v>220</v>
      </c>
      <c r="B272" s="158"/>
      <c r="C272" s="158"/>
      <c r="D272" s="158"/>
      <c r="E272" s="158"/>
      <c r="F272" s="159">
        <v>5</v>
      </c>
    </row>
    <row r="273" spans="1:6" ht="15">
      <c r="A273" s="158" t="s">
        <v>221</v>
      </c>
      <c r="B273" s="158"/>
      <c r="C273" s="158"/>
      <c r="D273" s="158"/>
      <c r="E273" s="158"/>
      <c r="F273" s="159">
        <v>53</v>
      </c>
    </row>
    <row r="274" spans="1:6" ht="15">
      <c r="A274" s="158" t="s">
        <v>222</v>
      </c>
      <c r="B274" s="158"/>
      <c r="C274" s="158"/>
      <c r="D274" s="158"/>
      <c r="E274" s="158"/>
      <c r="F274" s="159">
        <v>6</v>
      </c>
    </row>
    <row r="275" spans="1:6" ht="15">
      <c r="A275" s="158" t="s">
        <v>223</v>
      </c>
      <c r="B275" s="158"/>
      <c r="C275" s="158"/>
      <c r="D275" s="158"/>
      <c r="E275" s="158"/>
      <c r="F275" s="159">
        <v>12</v>
      </c>
    </row>
    <row r="276" spans="1:6" ht="15">
      <c r="A276" s="158" t="s">
        <v>224</v>
      </c>
      <c r="B276" s="158"/>
      <c r="C276" s="158"/>
      <c r="D276" s="158"/>
      <c r="E276" s="158"/>
      <c r="F276" s="159">
        <v>0</v>
      </c>
    </row>
    <row r="277" spans="1:6" ht="15">
      <c r="A277" s="158" t="s">
        <v>225</v>
      </c>
      <c r="B277" s="158"/>
      <c r="C277" s="158"/>
      <c r="D277" s="158"/>
      <c r="E277" s="158"/>
      <c r="F277" s="159">
        <v>9</v>
      </c>
    </row>
    <row r="278" spans="1:6" ht="15">
      <c r="A278" s="175" t="s">
        <v>226</v>
      </c>
      <c r="B278" s="175"/>
      <c r="C278" s="175"/>
      <c r="D278" s="175"/>
      <c r="E278" s="175"/>
      <c r="F278" s="176">
        <v>227</v>
      </c>
    </row>
    <row r="279" spans="1:6" ht="17.25" customHeight="1">
      <c r="A279" s="177" t="s">
        <v>8</v>
      </c>
      <c r="B279" s="77"/>
      <c r="C279" s="77"/>
      <c r="D279" s="77"/>
      <c r="E279" s="155"/>
      <c r="F279" s="167">
        <f>SUM(F235:F278)</f>
        <v>330335</v>
      </c>
    </row>
    <row r="280" spans="1:6" s="37" customFormat="1" ht="10.5" customHeight="1">
      <c r="A280" s="178"/>
      <c r="B280" s="178"/>
      <c r="C280" s="178"/>
      <c r="D280" s="178"/>
      <c r="E280" s="178"/>
      <c r="F280" s="179"/>
    </row>
    <row r="281" spans="1:14" ht="16.5" thickBot="1">
      <c r="A281" s="180" t="s">
        <v>227</v>
      </c>
      <c r="B281" s="180"/>
      <c r="C281" s="180"/>
      <c r="D281" s="180"/>
      <c r="E281" s="181"/>
      <c r="F281" s="181"/>
      <c r="G281" s="181"/>
      <c r="H281" s="181"/>
      <c r="I281" s="181"/>
      <c r="J281" s="181"/>
      <c r="K281" s="181"/>
      <c r="L281" s="181"/>
      <c r="M281" s="181"/>
      <c r="N281" s="154"/>
    </row>
    <row r="282" spans="13:14" ht="3.75" customHeight="1">
      <c r="M282" s="154"/>
      <c r="N282" s="154"/>
    </row>
    <row r="283" spans="1:14" ht="15">
      <c r="A283" s="182" t="s">
        <v>228</v>
      </c>
      <c r="B283" s="183" t="s">
        <v>8</v>
      </c>
      <c r="C283" s="183" t="s">
        <v>13</v>
      </c>
      <c r="D283" s="183" t="s">
        <v>15</v>
      </c>
      <c r="E283" s="183" t="s">
        <v>17</v>
      </c>
      <c r="F283" s="183" t="s">
        <v>19</v>
      </c>
      <c r="G283" s="183" t="s">
        <v>20</v>
      </c>
      <c r="H283" s="183" t="s">
        <v>21</v>
      </c>
      <c r="I283" s="183" t="s">
        <v>22</v>
      </c>
      <c r="J283" s="183" t="s">
        <v>23</v>
      </c>
      <c r="K283" s="183" t="s">
        <v>24</v>
      </c>
      <c r="L283" s="183" t="s">
        <v>25</v>
      </c>
      <c r="M283" s="183" t="s">
        <v>26</v>
      </c>
      <c r="N283" s="184" t="s">
        <v>27</v>
      </c>
    </row>
    <row r="284" spans="1:14" ht="15">
      <c r="A284" s="185" t="s">
        <v>147</v>
      </c>
      <c r="B284" s="186">
        <f>SUM(C284:N284)</f>
        <v>62591</v>
      </c>
      <c r="C284" s="187">
        <v>4777</v>
      </c>
      <c r="D284" s="187">
        <v>4433</v>
      </c>
      <c r="E284" s="187">
        <v>5296</v>
      </c>
      <c r="F284" s="187">
        <v>4510</v>
      </c>
      <c r="G284" s="187">
        <v>5392</v>
      </c>
      <c r="H284" s="187">
        <v>5339</v>
      </c>
      <c r="I284" s="187">
        <v>5443</v>
      </c>
      <c r="J284" s="187">
        <v>5988</v>
      </c>
      <c r="K284" s="187">
        <v>6590</v>
      </c>
      <c r="L284" s="187">
        <v>7307</v>
      </c>
      <c r="M284" s="187">
        <v>7516</v>
      </c>
      <c r="N284" s="188"/>
    </row>
    <row r="285" spans="1:14" ht="15">
      <c r="A285" s="189" t="s">
        <v>229</v>
      </c>
      <c r="B285" s="186">
        <f>SUM(C285:N285)</f>
        <v>631631</v>
      </c>
      <c r="C285" s="190">
        <v>46909</v>
      </c>
      <c r="D285" s="190">
        <v>45351</v>
      </c>
      <c r="E285" s="190">
        <v>49024</v>
      </c>
      <c r="F285" s="190">
        <v>45828</v>
      </c>
      <c r="G285" s="190">
        <v>54292</v>
      </c>
      <c r="H285" s="190">
        <v>54299</v>
      </c>
      <c r="I285" s="190">
        <v>58001</v>
      </c>
      <c r="J285" s="190">
        <v>64226</v>
      </c>
      <c r="K285" s="190">
        <v>67868</v>
      </c>
      <c r="L285" s="190">
        <v>73054</v>
      </c>
      <c r="M285" s="190">
        <v>72779</v>
      </c>
      <c r="N285" s="188"/>
    </row>
    <row r="286" spans="1:14" ht="15">
      <c r="A286" s="189" t="s">
        <v>149</v>
      </c>
      <c r="B286" s="186">
        <f>SUM(C286:N286)</f>
        <v>653794</v>
      </c>
      <c r="C286" s="190">
        <v>46550</v>
      </c>
      <c r="D286" s="190">
        <v>46553</v>
      </c>
      <c r="E286" s="190">
        <v>53802</v>
      </c>
      <c r="F286" s="190">
        <v>49379</v>
      </c>
      <c r="G286" s="190">
        <v>57499</v>
      </c>
      <c r="H286" s="190">
        <v>58378</v>
      </c>
      <c r="I286" s="190">
        <v>59355</v>
      </c>
      <c r="J286" s="190">
        <v>65510</v>
      </c>
      <c r="K286" s="190">
        <v>67993</v>
      </c>
      <c r="L286" s="190">
        <v>73897</v>
      </c>
      <c r="M286" s="190">
        <v>74878</v>
      </c>
      <c r="N286" s="188"/>
    </row>
    <row r="287" spans="1:14" ht="15">
      <c r="A287" s="191" t="s">
        <v>150</v>
      </c>
      <c r="B287" s="192">
        <f>SUM(C287:N287)</f>
        <v>846293</v>
      </c>
      <c r="C287" s="193">
        <v>59919</v>
      </c>
      <c r="D287" s="193">
        <v>55749</v>
      </c>
      <c r="E287" s="193">
        <v>66405</v>
      </c>
      <c r="F287" s="193">
        <v>61741</v>
      </c>
      <c r="G287" s="193">
        <v>75362</v>
      </c>
      <c r="H287" s="193">
        <v>73315</v>
      </c>
      <c r="I287" s="193">
        <v>76812</v>
      </c>
      <c r="J287" s="193">
        <v>87837</v>
      </c>
      <c r="K287" s="193">
        <v>91114</v>
      </c>
      <c r="L287" s="193">
        <v>97291</v>
      </c>
      <c r="M287" s="193">
        <v>100748</v>
      </c>
      <c r="N287" s="188"/>
    </row>
    <row r="288" spans="1:14" ht="15">
      <c r="A288" s="182" t="s">
        <v>8</v>
      </c>
      <c r="B288" s="167">
        <f aca="true" t="shared" si="21" ref="B288:J288">SUM(B284:B287)</f>
        <v>2194309</v>
      </c>
      <c r="C288" s="167">
        <f t="shared" si="21"/>
        <v>158155</v>
      </c>
      <c r="D288" s="167">
        <f t="shared" si="21"/>
        <v>152086</v>
      </c>
      <c r="E288" s="167">
        <f t="shared" si="21"/>
        <v>174527</v>
      </c>
      <c r="F288" s="167">
        <f t="shared" si="21"/>
        <v>161458</v>
      </c>
      <c r="G288" s="167">
        <f t="shared" si="21"/>
        <v>192545</v>
      </c>
      <c r="H288" s="167">
        <f t="shared" si="21"/>
        <v>191331</v>
      </c>
      <c r="I288" s="167">
        <f t="shared" si="21"/>
        <v>199611</v>
      </c>
      <c r="J288" s="167">
        <f t="shared" si="21"/>
        <v>223561</v>
      </c>
      <c r="K288" s="167">
        <f>SUM(K284:K287)</f>
        <v>233565</v>
      </c>
      <c r="L288" s="167">
        <f>SUM(L284:L287)</f>
        <v>251549</v>
      </c>
      <c r="M288" s="167">
        <f>SUM(M284:M287)</f>
        <v>255921</v>
      </c>
      <c r="N288" s="194"/>
    </row>
  </sheetData>
  <sheetProtection/>
  <mergeCells count="38">
    <mergeCell ref="A191:N191"/>
    <mergeCell ref="A198:E198"/>
    <mergeCell ref="A229:E229"/>
    <mergeCell ref="A230:E230"/>
    <mergeCell ref="A234:E234"/>
    <mergeCell ref="A279:E279"/>
    <mergeCell ref="A141:P141"/>
    <mergeCell ref="A159:P159"/>
    <mergeCell ref="A161:A162"/>
    <mergeCell ref="B161:B162"/>
    <mergeCell ref="C161:E161"/>
    <mergeCell ref="F161:G161"/>
    <mergeCell ref="H161:I161"/>
    <mergeCell ref="J161:N161"/>
    <mergeCell ref="H101:Q101"/>
    <mergeCell ref="A105:P105"/>
    <mergeCell ref="A106:P106"/>
    <mergeCell ref="A118:E118"/>
    <mergeCell ref="K118:O118"/>
    <mergeCell ref="A129:P129"/>
    <mergeCell ref="H84:H85"/>
    <mergeCell ref="I84:I85"/>
    <mergeCell ref="J84:J85"/>
    <mergeCell ref="K84:M84"/>
    <mergeCell ref="N84:N85"/>
    <mergeCell ref="O84:Q84"/>
    <mergeCell ref="A84:A85"/>
    <mergeCell ref="B84:B85"/>
    <mergeCell ref="C84:C85"/>
    <mergeCell ref="D84:D85"/>
    <mergeCell ref="E84:E85"/>
    <mergeCell ref="F84:F85"/>
    <mergeCell ref="A11:Q11"/>
    <mergeCell ref="A12:Q12"/>
    <mergeCell ref="A13:Q13"/>
    <mergeCell ref="A14:Q14"/>
    <mergeCell ref="I41:J41"/>
    <mergeCell ref="A61:P61"/>
  </mergeCells>
  <printOptions horizontalCentered="1"/>
  <pageMargins left="0.31496062992125984" right="0.31496062992125984" top="0.5118110236220472" bottom="0.3937007874015748" header="0.31496062992125984" footer="0.31496062992125984"/>
  <pageSetup horizontalDpi="600" verticalDpi="600" orientation="landscape" paperSize="9" scale="64" r:id="rId2"/>
  <headerFooter alignWithMargins="0">
    <oddFooter>&amp;L&amp;8Fuente: UGIGC - PNCVFS - MIMP&amp;RPág. &amp;P</oddFooter>
  </headerFooter>
  <rowBreaks count="5" manualBreakCount="5">
    <brk id="60" max="16" man="1"/>
    <brk id="116" max="16" man="1"/>
    <brk id="157" max="16" man="1"/>
    <brk id="192" max="16" man="1"/>
    <brk id="231"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garaujo</dc:creator>
  <cp:keywords/>
  <dc:description/>
  <cp:lastModifiedBy>garaujo</cp:lastModifiedBy>
  <dcterms:created xsi:type="dcterms:W3CDTF">2017-12-12T16:49:08Z</dcterms:created>
  <dcterms:modified xsi:type="dcterms:W3CDTF">2017-12-12T16:49:41Z</dcterms:modified>
  <cp:category/>
  <cp:version/>
  <cp:contentType/>
  <cp:contentStatus/>
</cp:coreProperties>
</file>