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9\MAYO\Boletines y Resúmenes estadísticos\"/>
    </mc:Choice>
  </mc:AlternateContent>
  <bookViews>
    <workbookView xWindow="-120" yWindow="-120" windowWidth="29040" windowHeight="15840" tabRatio="700"/>
  </bookViews>
  <sheets>
    <sheet name="Casos CEM" sheetId="2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 localSheetId="0">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'Casos CEM'!$A$1:$Q$286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[4]Casos!#REF!</definedName>
    <definedName name="DISTRITO" localSheetId="0">#REF!</definedName>
    <definedName name="DISTRITO">#REF!</definedName>
    <definedName name="DPTO" localSheetId="0">[3]Casos!#REF!</definedName>
    <definedName name="DPTO">[4]Casos!#REF!</definedName>
    <definedName name="DR" localSheetId="0">#REF!</definedName>
    <definedName name="DR">#REF!</definedName>
    <definedName name="E" localSheetId="0">#REF!</definedName>
    <definedName name="E">#REF!</definedName>
    <definedName name="EC_EMPREN" localSheetId="0">#REF!</definedName>
    <definedName name="EC_EMPREN">#REF!</definedName>
    <definedName name="EC_FORTAL" localSheetId="0">#REF!</definedName>
    <definedName name="EC_FORTAL">#REF!</definedName>
    <definedName name="EC_HPI" localSheetId="0">#REF!</definedName>
    <definedName name="EC_HPI">#REF!</definedName>
    <definedName name="EC_ICLLOS" localSheetId="0">#REF!</definedName>
    <definedName name="EC_ICLLOS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'[5]Base 2012'!$B$1</definedName>
    <definedName name="GGGGGGGGGG">'[5]Base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[6]Casos!#REF!</definedName>
    <definedName name="J">[7]Casos!#REF!</definedName>
    <definedName name="JULIO">[3]Casos!#REF!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[8]Participantes!#REF!</definedName>
    <definedName name="Mes">[8]Participantes!#REF!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P080_EMPREN" localSheetId="0">#REF!</definedName>
    <definedName name="PP080_EMPREN">#REF!</definedName>
    <definedName name="PP080_FORTAL" localSheetId="0">#REF!</definedName>
    <definedName name="PP080_FORTAL">#REF!</definedName>
    <definedName name="PP080_HPI" localSheetId="0">#REF!</definedName>
    <definedName name="PP080_HPI">#REF!</definedName>
    <definedName name="PP080_ICLLOS" localSheetId="0">#REF!</definedName>
    <definedName name="PP080_ICLLOS">#REF!</definedName>
    <definedName name="PROV" localSheetId="0">[3]Casos!#REF!</definedName>
    <definedName name="PROV">[4]Casos!#REF!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[9]Casos!#REF!</definedName>
    <definedName name="SSS">[9]Casos!#REF!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'[10]Base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[11]Casos!#REF!</definedName>
    <definedName name="XX">[11]Casos!#REF!</definedName>
    <definedName name="ZONA" localSheetId="0">[3]Casos!#REF!</definedName>
    <definedName name="ZONA">[4]Casos!#REF!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6" i="22" l="1"/>
  <c r="J16" i="22"/>
  <c r="B17" i="22"/>
  <c r="J17" i="22"/>
  <c r="B18" i="22"/>
  <c r="J18" i="22"/>
  <c r="B19" i="22"/>
  <c r="J19" i="22"/>
  <c r="B20" i="22"/>
  <c r="G20" i="22"/>
  <c r="H20" i="22"/>
  <c r="I20" i="22"/>
  <c r="B21" i="22"/>
  <c r="B22" i="22"/>
  <c r="B23" i="22"/>
  <c r="B24" i="22"/>
  <c r="B25" i="22"/>
  <c r="B26" i="22"/>
  <c r="B27" i="22"/>
  <c r="C28" i="22"/>
  <c r="D28" i="22"/>
  <c r="B35" i="22"/>
  <c r="B36" i="22"/>
  <c r="B37" i="22"/>
  <c r="K37" i="22"/>
  <c r="L35" i="22" s="1"/>
  <c r="B38" i="22"/>
  <c r="B39" i="22"/>
  <c r="B40" i="22"/>
  <c r="B41" i="22"/>
  <c r="B42" i="22"/>
  <c r="B43" i="22"/>
  <c r="B44" i="22"/>
  <c r="B45" i="22"/>
  <c r="B46" i="22"/>
  <c r="C47" i="22"/>
  <c r="D47" i="22"/>
  <c r="E47" i="22"/>
  <c r="F47" i="22"/>
  <c r="G47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C66" i="22"/>
  <c r="D66" i="22"/>
  <c r="E66" i="22"/>
  <c r="F66" i="22"/>
  <c r="G66" i="22"/>
  <c r="H66" i="22"/>
  <c r="I66" i="22"/>
  <c r="J66" i="22"/>
  <c r="N56" i="22" s="1"/>
  <c r="B75" i="22"/>
  <c r="J75" i="22"/>
  <c r="J87" i="22" s="1"/>
  <c r="N75" i="22"/>
  <c r="B76" i="22"/>
  <c r="J76" i="22"/>
  <c r="N76" i="22"/>
  <c r="B77" i="22"/>
  <c r="J77" i="22"/>
  <c r="N77" i="22"/>
  <c r="B78" i="22"/>
  <c r="J78" i="22"/>
  <c r="N78" i="22"/>
  <c r="B79" i="22"/>
  <c r="J79" i="22"/>
  <c r="N79" i="22"/>
  <c r="B80" i="22"/>
  <c r="J80" i="22"/>
  <c r="N80" i="22"/>
  <c r="N87" i="22" s="1"/>
  <c r="B81" i="22"/>
  <c r="J81" i="22"/>
  <c r="N81" i="22"/>
  <c r="B82" i="22"/>
  <c r="J82" i="22"/>
  <c r="N82" i="22"/>
  <c r="B83" i="22"/>
  <c r="J83" i="22"/>
  <c r="N83" i="22"/>
  <c r="B84" i="22"/>
  <c r="J84" i="22"/>
  <c r="N84" i="22"/>
  <c r="B85" i="22"/>
  <c r="J85" i="22"/>
  <c r="N85" i="22"/>
  <c r="B86" i="22"/>
  <c r="J86" i="22"/>
  <c r="N86" i="22"/>
  <c r="C87" i="22"/>
  <c r="D87" i="22"/>
  <c r="E87" i="22"/>
  <c r="F87" i="22"/>
  <c r="I87" i="22"/>
  <c r="I88" i="22" s="1"/>
  <c r="K87" i="22"/>
  <c r="L87" i="22"/>
  <c r="M87" i="22"/>
  <c r="O87" i="22"/>
  <c r="P87" i="22"/>
  <c r="Q87" i="22"/>
  <c r="B97" i="22"/>
  <c r="B98" i="22"/>
  <c r="B101" i="22" s="1"/>
  <c r="M98" i="22"/>
  <c r="N98" i="22"/>
  <c r="O98" i="22"/>
  <c r="P98" i="22"/>
  <c r="B99" i="22"/>
  <c r="M99" i="22"/>
  <c r="N99" i="22"/>
  <c r="O99" i="22"/>
  <c r="P99" i="22"/>
  <c r="P102" i="22" s="1"/>
  <c r="B100" i="22"/>
  <c r="M100" i="22"/>
  <c r="N100" i="22"/>
  <c r="O100" i="22"/>
  <c r="P100" i="22"/>
  <c r="C101" i="22"/>
  <c r="D101" i="22"/>
  <c r="D102" i="22" s="1"/>
  <c r="E101" i="22"/>
  <c r="E102" i="22" s="1"/>
  <c r="F101" i="22"/>
  <c r="G101" i="22"/>
  <c r="H101" i="22"/>
  <c r="I101" i="22"/>
  <c r="J101" i="22"/>
  <c r="M101" i="22"/>
  <c r="N101" i="22"/>
  <c r="O101" i="22"/>
  <c r="P101" i="22"/>
  <c r="C107" i="22"/>
  <c r="M107" i="22"/>
  <c r="C108" i="22"/>
  <c r="M108" i="22"/>
  <c r="C109" i="22"/>
  <c r="C111" i="22" s="1"/>
  <c r="M109" i="22"/>
  <c r="C110" i="22"/>
  <c r="M110" i="22"/>
  <c r="D111" i="22"/>
  <c r="E111" i="22"/>
  <c r="N111" i="22"/>
  <c r="O111" i="22"/>
  <c r="B118" i="22"/>
  <c r="B119" i="22"/>
  <c r="B120" i="22"/>
  <c r="B121" i="22"/>
  <c r="C122" i="22"/>
  <c r="D122" i="22"/>
  <c r="E122" i="22"/>
  <c r="F122" i="22"/>
  <c r="G122" i="22"/>
  <c r="H122" i="22"/>
  <c r="I122" i="22"/>
  <c r="J122" i="22"/>
  <c r="D129" i="22"/>
  <c r="I129" i="22" s="1"/>
  <c r="D130" i="22"/>
  <c r="D131" i="22"/>
  <c r="D132" i="22"/>
  <c r="D133" i="22"/>
  <c r="D134" i="22"/>
  <c r="D135" i="22"/>
  <c r="D136" i="22"/>
  <c r="D137" i="22"/>
  <c r="D138" i="22"/>
  <c r="D139" i="22"/>
  <c r="D140" i="22"/>
  <c r="B141" i="22"/>
  <c r="D141" i="22" s="1"/>
  <c r="I141" i="22" s="1"/>
  <c r="C141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C172" i="22"/>
  <c r="D172" i="22"/>
  <c r="E172" i="22"/>
  <c r="F172" i="22"/>
  <c r="G172" i="22"/>
  <c r="H172" i="22"/>
  <c r="I172" i="22"/>
  <c r="J172" i="22"/>
  <c r="K172" i="22"/>
  <c r="L172" i="22"/>
  <c r="M172" i="22"/>
  <c r="N172" i="22"/>
  <c r="F182" i="22"/>
  <c r="F183" i="22"/>
  <c r="F218" i="22" s="1"/>
  <c r="J219" i="22" s="1"/>
  <c r="F184" i="22"/>
  <c r="F185" i="22"/>
  <c r="F186" i="22"/>
  <c r="F187" i="22"/>
  <c r="F188" i="22"/>
  <c r="F189" i="22"/>
  <c r="F190" i="22"/>
  <c r="F191" i="22"/>
  <c r="F192" i="22"/>
  <c r="F193" i="22"/>
  <c r="F194" i="22"/>
  <c r="F195" i="22"/>
  <c r="F196" i="22"/>
  <c r="F197" i="22"/>
  <c r="F198" i="22"/>
  <c r="F199" i="22"/>
  <c r="F200" i="22"/>
  <c r="F201" i="22"/>
  <c r="F202" i="22"/>
  <c r="F203" i="22"/>
  <c r="F204" i="22"/>
  <c r="F205" i="22"/>
  <c r="F206" i="22"/>
  <c r="F207" i="22"/>
  <c r="F208" i="22"/>
  <c r="F209" i="22"/>
  <c r="F210" i="22"/>
  <c r="F211" i="22"/>
  <c r="F212" i="22"/>
  <c r="F213" i="22"/>
  <c r="F214" i="22"/>
  <c r="F215" i="22"/>
  <c r="F216" i="22"/>
  <c r="F217" i="22"/>
  <c r="G218" i="22"/>
  <c r="H218" i="22"/>
  <c r="I218" i="22"/>
  <c r="J218" i="22"/>
  <c r="F276" i="22"/>
  <c r="B281" i="22"/>
  <c r="B285" i="22" s="1"/>
  <c r="B282" i="22"/>
  <c r="B283" i="22"/>
  <c r="B284" i="22"/>
  <c r="C285" i="22"/>
  <c r="D285" i="22"/>
  <c r="E285" i="22"/>
  <c r="F285" i="22"/>
  <c r="G285" i="22"/>
  <c r="B87" i="22" l="1"/>
  <c r="B88" i="22" s="1"/>
  <c r="B66" i="22"/>
  <c r="E67" i="22" s="1"/>
  <c r="J20" i="22"/>
  <c r="N102" i="22"/>
  <c r="G48" i="22"/>
  <c r="B47" i="22"/>
  <c r="B28" i="22"/>
  <c r="B122" i="22"/>
  <c r="E123" i="22" s="1"/>
  <c r="O102" i="22"/>
  <c r="N53" i="22"/>
  <c r="B172" i="22"/>
  <c r="D173" i="22" s="1"/>
  <c r="M102" i="22"/>
  <c r="C102" i="22"/>
  <c r="D48" i="22"/>
  <c r="N112" i="22"/>
  <c r="M112" i="22" s="1"/>
  <c r="M111" i="22"/>
  <c r="O112" i="22" s="1"/>
  <c r="G219" i="22"/>
  <c r="E88" i="22"/>
  <c r="F88" i="22"/>
  <c r="B48" i="22"/>
  <c r="C48" i="22"/>
  <c r="E48" i="22"/>
  <c r="F48" i="22"/>
  <c r="C29" i="22"/>
  <c r="D29" i="22"/>
  <c r="B29" i="22"/>
  <c r="N88" i="22"/>
  <c r="O88" i="22"/>
  <c r="P88" i="22"/>
  <c r="L88" i="22"/>
  <c r="M88" i="22"/>
  <c r="K88" i="22"/>
  <c r="J88" i="22"/>
  <c r="D123" i="22"/>
  <c r="E112" i="22"/>
  <c r="D112" i="22"/>
  <c r="G102" i="22"/>
  <c r="H102" i="22"/>
  <c r="F102" i="22"/>
  <c r="I102" i="22"/>
  <c r="B102" i="22"/>
  <c r="J102" i="22"/>
  <c r="Q88" i="22"/>
  <c r="C173" i="22"/>
  <c r="K173" i="22"/>
  <c r="H173" i="22"/>
  <c r="I219" i="22"/>
  <c r="H219" i="22"/>
  <c r="D88" i="22"/>
  <c r="L36" i="22"/>
  <c r="L37" i="22" s="1"/>
  <c r="N55" i="22"/>
  <c r="N54" i="22"/>
  <c r="N57" i="22" s="1"/>
  <c r="J123" i="22" l="1"/>
  <c r="G123" i="22"/>
  <c r="G173" i="22"/>
  <c r="J173" i="22"/>
  <c r="B123" i="22"/>
  <c r="C67" i="22"/>
  <c r="C88" i="22"/>
  <c r="N173" i="22"/>
  <c r="B173" i="22"/>
  <c r="B67" i="22"/>
  <c r="J67" i="22"/>
  <c r="F173" i="22"/>
  <c r="I173" i="22"/>
  <c r="C112" i="22"/>
  <c r="I67" i="22"/>
  <c r="G67" i="22"/>
  <c r="F123" i="22"/>
  <c r="F219" i="22"/>
  <c r="H67" i="22"/>
  <c r="C123" i="22"/>
  <c r="E173" i="22"/>
  <c r="L173" i="22"/>
  <c r="H123" i="22"/>
  <c r="D67" i="22"/>
  <c r="I123" i="22"/>
  <c r="M173" i="22"/>
  <c r="F67" i="22"/>
  <c r="O57" i="22"/>
  <c r="O53" i="22"/>
  <c r="O56" i="22"/>
  <c r="O55" i="22"/>
  <c r="O54" i="22"/>
</calcChain>
</file>

<file path=xl/sharedStrings.xml><?xml version="1.0" encoding="utf-8"?>
<sst xmlns="http://schemas.openxmlformats.org/spreadsheetml/2006/main" count="401" uniqueCount="260">
  <si>
    <t>Mes</t>
  </si>
  <si>
    <t>Otro</t>
  </si>
  <si>
    <t>Ene</t>
  </si>
  <si>
    <t>Feb</t>
  </si>
  <si>
    <t>Mujer</t>
  </si>
  <si>
    <t>Hombre</t>
  </si>
  <si>
    <t>PROGRAMA NACIONAL CONTRA LA VIOLENCIA FAMILIAR Y SEXUAL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</si>
  <si>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</si>
  <si>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</si>
  <si>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</si>
  <si>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</si>
  <si>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</si>
  <si>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</si>
  <si>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</si>
  <si>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</si>
  <si>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</si>
  <si>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Total</t>
  </si>
  <si>
    <t>Porcentaje</t>
  </si>
  <si>
    <t>60 a más
años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</si>
  <si>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</si>
  <si>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</si>
  <si>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</si>
  <si>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</si>
  <si>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</si>
  <si>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</si>
  <si>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</si>
  <si>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Niños y niñas</t>
  </si>
  <si>
    <t>Adolescentes</t>
  </si>
  <si>
    <t>Adultos/as</t>
  </si>
  <si>
    <t>Económica o patrimonial</t>
  </si>
  <si>
    <t>Psicológica</t>
  </si>
  <si>
    <t>Física</t>
  </si>
  <si>
    <t>Sexual</t>
  </si>
  <si>
    <t>Violación sexual</t>
  </si>
  <si>
    <t>Tipo de Violencia</t>
  </si>
  <si>
    <t>Lima</t>
  </si>
  <si>
    <t>%</t>
  </si>
  <si>
    <t>Arequipa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</si>
  <si>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</si>
  <si>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</si>
  <si>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</si>
  <si>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</si>
  <si>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</si>
  <si>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</si>
  <si>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</si>
  <si>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</si>
  <si>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</si>
  <si>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</si>
  <si>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</si>
  <si>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</si>
  <si>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Si</t>
  </si>
  <si>
    <t>No</t>
  </si>
  <si>
    <t>Admisión</t>
  </si>
  <si>
    <t>Psicología</t>
  </si>
  <si>
    <t>Social</t>
  </si>
  <si>
    <t>Setiembre</t>
  </si>
  <si>
    <t>Variación %</t>
  </si>
  <si>
    <t>Set</t>
  </si>
  <si>
    <t>0-17 años</t>
  </si>
  <si>
    <t>60 + años</t>
  </si>
  <si>
    <t>Leve</t>
  </si>
  <si>
    <t>Moderado</t>
  </si>
  <si>
    <t>Tumbes</t>
  </si>
  <si>
    <t>Moquegua</t>
  </si>
  <si>
    <t>Ucayali</t>
  </si>
  <si>
    <t>Apurimac</t>
  </si>
  <si>
    <t>Amazonas</t>
  </si>
  <si>
    <t>Loreto</t>
  </si>
  <si>
    <t>Pasco</t>
  </si>
  <si>
    <t>Huancavelica</t>
  </si>
  <si>
    <t>San Martin</t>
  </si>
  <si>
    <t>Ica</t>
  </si>
  <si>
    <t>Cajamarca</t>
  </si>
  <si>
    <t>Tacna</t>
  </si>
  <si>
    <t>Callao</t>
  </si>
  <si>
    <t>Piura</t>
  </si>
  <si>
    <t>Lambayeque</t>
  </si>
  <si>
    <t>Ancash</t>
  </si>
  <si>
    <t>La Libertad</t>
  </si>
  <si>
    <t>Ayacucho</t>
  </si>
  <si>
    <t>Cusco</t>
  </si>
  <si>
    <t>Puno</t>
  </si>
  <si>
    <t>Madre De Dios</t>
  </si>
  <si>
    <t>Departamento</t>
  </si>
  <si>
    <t>Junin</t>
  </si>
  <si>
    <t>Huanuco</t>
  </si>
  <si>
    <t>Acciones</t>
  </si>
  <si>
    <t>Legal</t>
  </si>
  <si>
    <t>Comisaría</t>
  </si>
  <si>
    <t>Servicio</t>
  </si>
  <si>
    <t>Número de acciones en la atención del caso por mes según tipo de servicio del CEM que realizó la acción</t>
  </si>
  <si>
    <t>50. Ejecución de la sentencia favorable</t>
  </si>
  <si>
    <t>49. Resolución final desfavorable (Sala Suprema)</t>
  </si>
  <si>
    <t>48. Resolución final favorable (Sala Suprema)</t>
  </si>
  <si>
    <t>47. Informe oral (Sala Suprema)</t>
  </si>
  <si>
    <t>46. Presentación de escritos (Sala Suprema)</t>
  </si>
  <si>
    <t>45. Vista de la causa (Sala Suprema)</t>
  </si>
  <si>
    <t>44. Participación en diligencias / gestión (Sala Suprema)</t>
  </si>
  <si>
    <t>43. Calificación (Sala Suprema)</t>
  </si>
  <si>
    <t>42. Interpone casación (Sala Superior)</t>
  </si>
  <si>
    <t>41. Interpone nulidad (Sala Superior)</t>
  </si>
  <si>
    <t>40. Sentencia de vista desfavorable (Sala Superior)</t>
  </si>
  <si>
    <t>39. Sentencia de vista favorable (Sala Superior)</t>
  </si>
  <si>
    <t>38. Participación en diligencias / gestión (Sala Superior)</t>
  </si>
  <si>
    <t>37. Presentación de escritos (Sala Superior)</t>
  </si>
  <si>
    <t>36. Ofrecimiento de medios probatorios (Sala Superior)</t>
  </si>
  <si>
    <t>35. Vista de la causa (Sala Superior)</t>
  </si>
  <si>
    <t>34. Recurso impugnatorio (Juzgado Especializado)</t>
  </si>
  <si>
    <t>33. Sentencia desfavorable (Juzgado Especializado)</t>
  </si>
  <si>
    <t>32. Sentencia favorable (Juzgado Especializado)</t>
  </si>
  <si>
    <t>31. Resolución / Auto (Juzgado Especializado)</t>
  </si>
  <si>
    <t>30. Presentación de escritos (Juzgado Especializado)</t>
  </si>
  <si>
    <t>29. Ofrecimiento de pruebas (Juzgado Especializado)</t>
  </si>
  <si>
    <t>28. Participación en diligencias / gestión (Juzgado Especializado)</t>
  </si>
  <si>
    <t>27. Terminación anticipada (Juzgado Especializado)</t>
  </si>
  <si>
    <t>26. Audiencia de medidas de protección / cautelares (Juzgado Especializado)</t>
  </si>
  <si>
    <t>25. Recurso impugnatorio (Juzgado de Paz Letrado)</t>
  </si>
  <si>
    <t>24. Sentencia desfavorable (Juzgado de Paz Letrado)</t>
  </si>
  <si>
    <t>23. Sentencia favorable (Juzgado de Paz Letrado)</t>
  </si>
  <si>
    <t>22. Resolución / Auto (Juzgado de Paz Letrado)</t>
  </si>
  <si>
    <t>21. Participación en audiencia (Juzgado de Paz Letrado)</t>
  </si>
  <si>
    <t>20. Participación en diligencias / gestión (Juzgado de Paz Letrado)</t>
  </si>
  <si>
    <t>19. Presentación de escritos (Juzgado de Paz Letrado)</t>
  </si>
  <si>
    <t>18. Ofrecimiento de medios probatorios (Juzgado de Paz Letrado)</t>
  </si>
  <si>
    <t>17. Recurso impugnatorio (Etapa fiscal)</t>
  </si>
  <si>
    <t>16. Resolución desfavorable (Etapa fiscal)</t>
  </si>
  <si>
    <t>15. Resolución favorable (Etapa fiscal)</t>
  </si>
  <si>
    <t>14. Presentación de escritos (Etapa fiscal)</t>
  </si>
  <si>
    <t>13. Presentación de elementos probatorios (Etapa fiscal)</t>
  </si>
  <si>
    <t>12. Cámara Gesell / Entrevista única (Etapa fiscal)</t>
  </si>
  <si>
    <t>11. Participación en diligencias / gestión (Etapa fiscal)</t>
  </si>
  <si>
    <t>10. Solicitud de prisión preventiva (Etapa fiscal)</t>
  </si>
  <si>
    <t>9. Solicitud de detención preliminar (Etapa fiscal)</t>
  </si>
  <si>
    <t>8. Presentación de escritos (Etapa policial)</t>
  </si>
  <si>
    <t>7. Ofrecimiento de medios probatorios (Etapa policial)</t>
  </si>
  <si>
    <t>6. Cámara Gesell / Entrevista única (Etapa policial)</t>
  </si>
  <si>
    <t>5. Participación en diligencias / gestión (Etapa policial)</t>
  </si>
  <si>
    <t>4. Constitución de parte / actor civil</t>
  </si>
  <si>
    <t>3. Apersonamiento</t>
  </si>
  <si>
    <t>2. Interpone denuncia de Parte</t>
  </si>
  <si>
    <t>1. Interpone denuncia de Oficio</t>
  </si>
  <si>
    <t>Número de acciones en la atención legal del caso realizada por el servicio legal del CEM según tipo de acción</t>
  </si>
  <si>
    <t>4/ Si el servicio legal interpone la denuncia, dicha acción no es registrada en esta base de datos, sino en el registro de acciones en la atención legal del caso</t>
  </si>
  <si>
    <t>36. Cierre de ficha</t>
  </si>
  <si>
    <t>35. Otros</t>
  </si>
  <si>
    <t>34. Reunión para discusión de casos</t>
  </si>
  <si>
    <t>33. Medidas cautelares ejecutadas</t>
  </si>
  <si>
    <t>32. Medidas cautelares concedidas</t>
  </si>
  <si>
    <t>31. Medidas de protección ejecutadas</t>
  </si>
  <si>
    <t>30. Medidas de protección concedidas</t>
  </si>
  <si>
    <t>29. Informe social</t>
  </si>
  <si>
    <t>28. Visita a institución educativa u otras instituciones</t>
  </si>
  <si>
    <t>27. Visita domiciliaria</t>
  </si>
  <si>
    <t>26. Gestión Social</t>
  </si>
  <si>
    <t>25. Fortalecimiento de redes familiares o sociales</t>
  </si>
  <si>
    <t>24. Orientación a redes de soporte familiar</t>
  </si>
  <si>
    <t>23. Informe psicológico</t>
  </si>
  <si>
    <t>22. Evaluación psicológica</t>
  </si>
  <si>
    <t>21. Acompañamiento psicológico</t>
  </si>
  <si>
    <t>20. El CEM solicita investigación tutelar</t>
  </si>
  <si>
    <t>19. El CEM impulsa ejecución de apercibimiento</t>
  </si>
  <si>
    <t>18. El CEM solicita variación de las medidas de protección</t>
  </si>
  <si>
    <t>17. El CEM solicita medidas cautelares</t>
  </si>
  <si>
    <t>16. El CEM solicita medidas de protección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</si>
  <si>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</si>
  <si>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14. Derivación a otros servicios complementarios</t>
  </si>
  <si>
    <t>13. Derivación a la UGEL o DRE para inicio de procedimiento administrativo disciplinario al personal de la I.E</t>
  </si>
  <si>
    <t>12. Derivación a los servicios de salud del MINSA u otro servicio de establecimiento</t>
  </si>
  <si>
    <t>11. Inscripción en el SIS u otro tipo de seguro médico</t>
  </si>
  <si>
    <t>10. Gestión del riesgo</t>
  </si>
  <si>
    <t>9. Estrategias de afrontamiento</t>
  </si>
  <si>
    <t>8. Inserción a un hogar de refugio temporal / casa de acogida</t>
  </si>
  <si>
    <t>7. Inserción de redes de soporte familiar</t>
  </si>
  <si>
    <t>6. Elaboración del plan de seguridad</t>
  </si>
  <si>
    <t>5. Evaluación de riesgo</t>
  </si>
  <si>
    <t>4. Intervención en crisis</t>
  </si>
  <si>
    <t>3. Orientación y/o consejería</t>
  </si>
  <si>
    <t>2. Primera entrevista</t>
  </si>
  <si>
    <t>1. Acogida y apertura de ficha</t>
  </si>
  <si>
    <t>Psicologia</t>
  </si>
  <si>
    <t>Número de acciones en la atención del caso realizadas por los servicios del CEM según tipo de acción</t>
  </si>
  <si>
    <t>SECCIÓN II : CARACTERÍSTICAS DE LAS ACCIONES EN LA ATENCIÓN DEL CASO</t>
  </si>
  <si>
    <t>/3 Se considera todos los casos patrocinados por el CEM que han sido aperturados en el presente año 2019.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</si>
  <si>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</si>
  <si>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Inserciones en HRT / Casa de acogida</t>
  </si>
  <si>
    <t>Denuncias interpuestas</t>
  </si>
  <si>
    <t>Medidas de protección solicitadas</t>
  </si>
  <si>
    <t>Casos con Patrocinio Legal</t>
  </si>
  <si>
    <t>Severo</t>
  </si>
  <si>
    <t>Acciones en la atención del caso realizadas por el CEM</t>
  </si>
  <si>
    <t>Víctima solicitó patrocinio legal del CEM</t>
  </si>
  <si>
    <t>Víctima interpuso denuncia por violencia previo a la intervención del CEM</t>
  </si>
  <si>
    <t>Valoración del riesgo para la integridad de la victima</t>
  </si>
  <si>
    <t>Total de Casos</t>
  </si>
  <si>
    <t>Casos atendidos por nivel de riesgo, características del caso y acciones en la atención del caso realizadas por los CEM de los casos aperturados durante el año 2019, según departamento</t>
  </si>
  <si>
    <t>Variación %
(2015 - 2016)</t>
  </si>
  <si>
    <t>Variación porcentual de los casos atendidos en los CEM del año 2019 en relación al año 2018 en cada mes</t>
  </si>
  <si>
    <t>Económica</t>
  </si>
  <si>
    <t>Mestizo</t>
  </si>
  <si>
    <t>Blanco</t>
  </si>
  <si>
    <t>Perteneciente de otro pueblo indígena u originario</t>
  </si>
  <si>
    <t>Población afroperuana</t>
  </si>
  <si>
    <t>Nativo o indígena de la amazonía</t>
  </si>
  <si>
    <t>Aimara</t>
  </si>
  <si>
    <t>Quechua</t>
  </si>
  <si>
    <t xml:space="preserve">Casos atendidos por etnia o grupo de población de acuerdo a sus costumbres y antepasados que se identifica la persona usuaria según tipo de violencia </t>
  </si>
  <si>
    <t>(*) alcohol / drogas</t>
  </si>
  <si>
    <t>Ambos (*)</t>
  </si>
  <si>
    <t>Efectos de drogas</t>
  </si>
  <si>
    <t>Efectos de acohol</t>
  </si>
  <si>
    <t>Sobrio/a</t>
  </si>
  <si>
    <t>Total
Casos</t>
  </si>
  <si>
    <t>Estado en la última agresión</t>
  </si>
  <si>
    <t>Casos atendidos por sexo de la persona usuaria según su estado en la última agresión</t>
  </si>
  <si>
    <t>Casos atendidos por sexo de la presunta persona agresora según su estado en la última agresión</t>
  </si>
  <si>
    <t>Personas adultas mayores</t>
  </si>
  <si>
    <t>Personas adultas</t>
  </si>
  <si>
    <t>Casos atendidos por grupos de edad de la persona usuaria según tipo de violencia</t>
  </si>
  <si>
    <r>
      <rPr>
        <sz val="8"/>
        <rFont val="Arial"/>
        <family val="2"/>
      </rPr>
      <t>/2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</si>
  <si>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18-59 años</t>
  </si>
  <si>
    <t>Trata con fines de explotación 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</si>
  <si>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</si>
  <si>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Violencia
Sexual</t>
  </si>
  <si>
    <t>Violencia
Física</t>
  </si>
  <si>
    <t>Violencia
Psicológica</t>
  </si>
  <si>
    <t>Violencia
Económica o Patrimonial</t>
  </si>
  <si>
    <t>CASOS ESPECIALES: Abandono, Violación sexual y Trata con fines de explotación sexual</t>
  </si>
  <si>
    <t>Casos atendidos por tipo de violencia según mes</t>
  </si>
  <si>
    <t>/1 Todos los cuadros están referidos a casos nuevos, reingresos, reincidentes, derivados y continuadores.</t>
  </si>
  <si>
    <t>Adultos mayores</t>
  </si>
  <si>
    <t>60 +
años</t>
  </si>
  <si>
    <t>46-59
años</t>
  </si>
  <si>
    <t>36-45
años</t>
  </si>
  <si>
    <t>26-35
años</t>
  </si>
  <si>
    <t>18-25
años</t>
  </si>
  <si>
    <t>12-17
años</t>
  </si>
  <si>
    <t>6-11
años</t>
  </si>
  <si>
    <t>0-5
años</t>
  </si>
  <si>
    <t>Casos atendidos por grupos de edad de la persona usuaria según mes</t>
  </si>
  <si>
    <t>Cantidad</t>
  </si>
  <si>
    <t>Víctima ha interpuesto denuncia?</t>
  </si>
  <si>
    <t>Continuador</t>
  </si>
  <si>
    <t>Derivado</t>
  </si>
  <si>
    <t>Reincidente</t>
  </si>
  <si>
    <t>Reingreso</t>
  </si>
  <si>
    <t>Nuevo</t>
  </si>
  <si>
    <t>Denuncias interpuestas por los ultimos hechos de violencia previa a la intervención del CEM</t>
  </si>
  <si>
    <t>Casos atendidos por condición del caso según mes</t>
  </si>
  <si>
    <t>Centro de Salud</t>
  </si>
  <si>
    <t>7 x 24</t>
  </si>
  <si>
    <t>Regular</t>
  </si>
  <si>
    <t>N° CEM</t>
  </si>
  <si>
    <t>Categoría del
CEM</t>
  </si>
  <si>
    <t>Casos atendidos por sexo según categoría del CEM</t>
  </si>
  <si>
    <t>Casos atendidos por sexo según mes</t>
  </si>
  <si>
    <t>SECCIÓN I : CARACTERÍSTICAS DE LOS CASOS ATENDIDOS</t>
  </si>
  <si>
    <r>
      <t xml:space="preserve">Periodo : Enero - Mayo 2019 </t>
    </r>
    <r>
      <rPr>
        <b/>
        <i/>
        <sz val="14"/>
        <color theme="0"/>
        <rFont val="Arial"/>
        <family val="2"/>
      </rPr>
      <t>(Preliminar)</t>
    </r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</si>
  <si>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</si>
  <si>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DEL GRUPO FAMILIAR Y PERSONAS AFECTADAS POR VIOLENCIA SEXUAL EN LOS CEM A NIVEL NACIONAL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</si>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</sst>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7" formatCode="###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0"/>
      <name val="Arial"/>
      <family val="2"/>
    </font>
    <font>
      <sz val="11"/>
      <color rgb="FF000000"/>
      <name val="Calibri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4"/>
      <color indexed="9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b/>
      <sz val="11"/>
      <color theme="0"/>
      <name val="Arial Narrow"/>
      <family val="2"/>
    </font>
    <font>
      <b/>
      <sz val="12"/>
      <name val="Arial"/>
      <family val="2"/>
    </font>
    <font>
      <sz val="8"/>
      <name val="Arial Narrow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vertAlign val="superscript"/>
      <sz val="11"/>
      <name val="Arial"/>
      <family val="2"/>
    </font>
    <font>
      <b/>
      <vertAlign val="superscript"/>
      <sz val="9"/>
      <color indexed="9"/>
      <name val="Arial"/>
      <family val="2"/>
    </font>
    <font>
      <sz val="10"/>
      <color rgb="FFFF0000"/>
      <name val="Arial"/>
      <family val="2"/>
    </font>
    <font>
      <b/>
      <vertAlign val="superscript"/>
      <sz val="10"/>
      <color indexed="9"/>
      <name val="Arial"/>
      <family val="2"/>
    </font>
    <font>
      <b/>
      <sz val="12"/>
      <color rgb="FFFF8080"/>
      <name val="Arial"/>
      <family val="2"/>
    </font>
    <font>
      <b/>
      <i/>
      <sz val="14"/>
      <color theme="0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sz val="1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hair">
        <color rgb="FF305496"/>
      </top>
      <bottom style="thin">
        <color rgb="FF305496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medium">
        <color rgb="FF305496"/>
      </bottom>
      <diagonal/>
    </border>
    <border>
      <left/>
      <right style="thin">
        <color rgb="FF305496"/>
      </right>
      <top/>
      <bottom/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ck">
        <color rgb="FF305496"/>
      </right>
      <top/>
      <bottom/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thin">
        <color rgb="FFDDEBF7"/>
      </top>
      <bottom/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4" fillId="0" borderId="0" applyBorder="0"/>
    <xf numFmtId="0" fontId="7" fillId="0" borderId="0"/>
    <xf numFmtId="9" fontId="7" fillId="0" borderId="0" applyFont="0" applyFill="0" applyBorder="0" applyAlignment="0" applyProtection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9" fontId="2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</cellStyleXfs>
  <cellXfs count="182">
    <xf numFmtId="0" fontId="0" fillId="0" borderId="0" xfId="0"/>
    <xf numFmtId="0" fontId="0" fillId="5" borderId="0" xfId="0" applyFill="1" applyAlignment="1">
      <alignment vertical="center"/>
    </xf>
    <xf numFmtId="0" fontId="7" fillId="5" borderId="0" xfId="12" applyFill="1" applyAlignment="1">
      <alignment vertical="center"/>
    </xf>
    <xf numFmtId="3" fontId="7" fillId="5" borderId="0" xfId="12" applyNumberFormat="1" applyFill="1" applyAlignment="1">
      <alignment vertical="center"/>
    </xf>
    <xf numFmtId="3" fontId="5" fillId="3" borderId="0" xfId="12" applyNumberFormat="1" applyFont="1" applyFill="1" applyAlignment="1">
      <alignment horizontal="right" vertical="center"/>
    </xf>
    <xf numFmtId="0" fontId="5" fillId="3" borderId="0" xfId="12" applyFont="1" applyFill="1" applyAlignment="1">
      <alignment horizontal="center" vertical="center"/>
    </xf>
    <xf numFmtId="3" fontId="15" fillId="4" borderId="3" xfId="12" applyNumberFormat="1" applyFont="1" applyFill="1" applyBorder="1" applyAlignment="1">
      <alignment vertical="center"/>
    </xf>
    <xf numFmtId="3" fontId="14" fillId="4" borderId="3" xfId="12" applyNumberFormat="1" applyFont="1" applyFill="1" applyBorder="1" applyAlignment="1">
      <alignment vertical="center"/>
    </xf>
    <xf numFmtId="0" fontId="14" fillId="4" borderId="0" xfId="12" applyFont="1" applyFill="1" applyAlignment="1">
      <alignment vertical="center"/>
    </xf>
    <xf numFmtId="3" fontId="15" fillId="4" borderId="1" xfId="12" applyNumberFormat="1" applyFont="1" applyFill="1" applyBorder="1" applyAlignment="1">
      <alignment vertical="center"/>
    </xf>
    <xf numFmtId="3" fontId="14" fillId="4" borderId="1" xfId="12" applyNumberFormat="1" applyFont="1" applyFill="1" applyBorder="1" applyAlignment="1">
      <alignment vertical="center"/>
    </xf>
    <xf numFmtId="0" fontId="14" fillId="4" borderId="2" xfId="12" applyFont="1" applyFill="1" applyBorder="1" applyAlignment="1">
      <alignment vertical="center"/>
    </xf>
    <xf numFmtId="0" fontId="14" fillId="4" borderId="1" xfId="12" applyFont="1" applyFill="1" applyBorder="1" applyAlignment="1">
      <alignment vertical="center"/>
    </xf>
    <xf numFmtId="0" fontId="5" fillId="3" borderId="0" xfId="12" applyFont="1" applyFill="1" applyAlignment="1">
      <alignment horizontal="right" vertical="center"/>
    </xf>
    <xf numFmtId="0" fontId="7" fillId="5" borderId="12" xfId="12" applyFill="1" applyBorder="1" applyAlignment="1">
      <alignment vertical="center"/>
    </xf>
    <xf numFmtId="0" fontId="21" fillId="5" borderId="12" xfId="12" applyFont="1" applyFill="1" applyBorder="1" applyAlignment="1">
      <alignment vertical="center"/>
    </xf>
    <xf numFmtId="0" fontId="21" fillId="2" borderId="12" xfId="12" applyFont="1" applyFill="1" applyBorder="1" applyAlignment="1">
      <alignment vertical="center"/>
    </xf>
    <xf numFmtId="0" fontId="7" fillId="2" borderId="0" xfId="12" applyFill="1" applyAlignment="1">
      <alignment vertical="center"/>
    </xf>
    <xf numFmtId="0" fontId="10" fillId="2" borderId="0" xfId="12" applyFont="1" applyFill="1" applyAlignment="1">
      <alignment horizontal="center" vertical="center"/>
    </xf>
    <xf numFmtId="0" fontId="10" fillId="2" borderId="0" xfId="12" applyFont="1" applyFill="1" applyAlignment="1">
      <alignment horizontal="center" vertical="center" wrapText="1"/>
    </xf>
    <xf numFmtId="3" fontId="14" fillId="4" borderId="3" xfId="12" applyNumberFormat="1" applyFont="1" applyFill="1" applyBorder="1" applyAlignment="1">
      <alignment horizontal="right" vertical="center"/>
    </xf>
    <xf numFmtId="0" fontId="15" fillId="4" borderId="10" xfId="12" applyFont="1" applyFill="1" applyBorder="1" applyAlignment="1">
      <alignment vertical="center"/>
    </xf>
    <xf numFmtId="3" fontId="14" fillId="4" borderId="1" xfId="12" applyNumberFormat="1" applyFont="1" applyFill="1" applyBorder="1" applyAlignment="1">
      <alignment horizontal="right" vertical="center"/>
    </xf>
    <xf numFmtId="0" fontId="15" fillId="4" borderId="1" xfId="12" applyFont="1" applyFill="1" applyBorder="1" applyAlignment="1">
      <alignment vertical="center"/>
    </xf>
    <xf numFmtId="0" fontId="5" fillId="3" borderId="7" xfId="12" applyFont="1" applyFill="1" applyBorder="1" applyAlignment="1">
      <alignment horizontal="center" vertical="center" wrapText="1"/>
    </xf>
    <xf numFmtId="0" fontId="16" fillId="5" borderId="0" xfId="12" applyFont="1" applyFill="1" applyAlignment="1">
      <alignment horizontal="left" vertical="center"/>
    </xf>
    <xf numFmtId="167" fontId="18" fillId="2" borderId="0" xfId="13" applyNumberFormat="1" applyFont="1" applyFill="1" applyAlignment="1">
      <alignment horizontal="right" vertical="center"/>
    </xf>
    <xf numFmtId="0" fontId="18" fillId="2" borderId="0" xfId="13" applyFont="1" applyFill="1" applyAlignment="1">
      <alignment horizontal="left" vertical="center" wrapText="1"/>
    </xf>
    <xf numFmtId="0" fontId="18" fillId="2" borderId="0" xfId="13" applyFont="1" applyFill="1" applyAlignment="1">
      <alignment vertical="center" wrapText="1"/>
    </xf>
    <xf numFmtId="164" fontId="14" fillId="4" borderId="0" xfId="1" applyNumberFormat="1" applyFont="1" applyFill="1" applyAlignment="1">
      <alignment horizontal="right" vertical="center"/>
    </xf>
    <xf numFmtId="3" fontId="15" fillId="4" borderId="2" xfId="12" applyNumberFormat="1" applyFont="1" applyFill="1" applyBorder="1" applyAlignment="1">
      <alignment horizontal="right" vertical="center"/>
    </xf>
    <xf numFmtId="3" fontId="14" fillId="4" borderId="2" xfId="12" applyNumberFormat="1" applyFont="1" applyFill="1" applyBorder="1" applyAlignment="1">
      <alignment horizontal="right" vertical="center"/>
    </xf>
    <xf numFmtId="0" fontId="15" fillId="4" borderId="2" xfId="12" applyFont="1" applyFill="1" applyBorder="1" applyAlignment="1">
      <alignment vertical="center"/>
    </xf>
    <xf numFmtId="0" fontId="18" fillId="2" borderId="0" xfId="13" applyFont="1" applyFill="1" applyAlignment="1">
      <alignment horizontal="center" vertical="center" wrapText="1"/>
    </xf>
    <xf numFmtId="3" fontId="15" fillId="4" borderId="1" xfId="12" applyNumberFormat="1" applyFont="1" applyFill="1" applyBorder="1" applyAlignment="1">
      <alignment horizontal="right" vertical="center"/>
    </xf>
    <xf numFmtId="0" fontId="13" fillId="3" borderId="12" xfId="12" applyFont="1" applyFill="1" applyBorder="1" applyAlignment="1" applyProtection="1">
      <alignment vertical="center"/>
      <protection hidden="1"/>
    </xf>
    <xf numFmtId="0" fontId="7" fillId="5" borderId="0" xfId="12" applyFill="1" applyAlignment="1">
      <alignment vertical="center" wrapText="1"/>
    </xf>
    <xf numFmtId="3" fontId="14" fillId="2" borderId="0" xfId="12" applyNumberFormat="1" applyFont="1" applyFill="1" applyAlignment="1">
      <alignment horizontal="center" vertical="center"/>
    </xf>
    <xf numFmtId="164" fontId="14" fillId="2" borderId="0" xfId="12" applyNumberFormat="1" applyFont="1" applyFill="1" applyAlignment="1">
      <alignment horizontal="center" vertical="center"/>
    </xf>
    <xf numFmtId="164" fontId="14" fillId="4" borderId="1" xfId="1" applyNumberFormat="1" applyFont="1" applyFill="1" applyBorder="1" applyAlignment="1">
      <alignment horizontal="center" vertical="center"/>
    </xf>
    <xf numFmtId="9" fontId="14" fillId="4" borderId="1" xfId="1" applyFont="1" applyFill="1" applyBorder="1" applyAlignment="1">
      <alignment horizontal="center" vertical="center"/>
    </xf>
    <xf numFmtId="3" fontId="14" fillId="4" borderId="1" xfId="12" applyNumberFormat="1" applyFont="1" applyFill="1" applyBorder="1" applyAlignment="1">
      <alignment horizontal="center" vertical="center"/>
    </xf>
    <xf numFmtId="3" fontId="14" fillId="2" borderId="0" xfId="12" applyNumberFormat="1" applyFont="1" applyFill="1" applyAlignment="1">
      <alignment vertical="center"/>
    </xf>
    <xf numFmtId="3" fontId="5" fillId="3" borderId="0" xfId="12" applyNumberFormat="1" applyFont="1" applyFill="1" applyAlignment="1">
      <alignment horizontal="center" vertical="center"/>
    </xf>
    <xf numFmtId="0" fontId="5" fillId="3" borderId="0" xfId="12" applyFont="1" applyFill="1" applyAlignment="1">
      <alignment horizontal="left" vertical="center"/>
    </xf>
    <xf numFmtId="3" fontId="15" fillId="4" borderId="0" xfId="12" applyNumberFormat="1" applyFont="1" applyFill="1" applyAlignment="1">
      <alignment horizontal="center" vertical="center"/>
    </xf>
    <xf numFmtId="3" fontId="15" fillId="4" borderId="13" xfId="12" applyNumberFormat="1" applyFont="1" applyFill="1" applyBorder="1" applyAlignment="1">
      <alignment horizontal="center" vertical="center"/>
    </xf>
    <xf numFmtId="3" fontId="14" fillId="4" borderId="14" xfId="12" applyNumberFormat="1" applyFont="1" applyFill="1" applyBorder="1" applyAlignment="1">
      <alignment horizontal="right" vertical="center"/>
    </xf>
    <xf numFmtId="3" fontId="15" fillId="4" borderId="14" xfId="12" applyNumberFormat="1" applyFont="1" applyFill="1" applyBorder="1" applyAlignment="1">
      <alignment vertical="center"/>
    </xf>
    <xf numFmtId="3" fontId="15" fillId="4" borderId="1" xfId="12" applyNumberFormat="1" applyFont="1" applyFill="1" applyBorder="1" applyAlignment="1">
      <alignment horizontal="center" vertical="center"/>
    </xf>
    <xf numFmtId="3" fontId="15" fillId="4" borderId="15" xfId="12" applyNumberFormat="1" applyFont="1" applyFill="1" applyBorder="1" applyAlignment="1">
      <alignment horizontal="center" vertical="center"/>
    </xf>
    <xf numFmtId="3" fontId="14" fillId="4" borderId="15" xfId="12" applyNumberFormat="1" applyFont="1" applyFill="1" applyBorder="1" applyAlignment="1">
      <alignment horizontal="right" vertical="center"/>
    </xf>
    <xf numFmtId="3" fontId="15" fillId="4" borderId="15" xfId="12" applyNumberFormat="1" applyFont="1" applyFill="1" applyBorder="1" applyAlignment="1">
      <alignment vertical="center"/>
    </xf>
    <xf numFmtId="0" fontId="3" fillId="2" borderId="0" xfId="12" applyFont="1" applyFill="1" applyAlignment="1">
      <alignment vertical="center" wrapText="1"/>
    </xf>
    <xf numFmtId="0" fontId="3" fillId="3" borderId="16" xfId="12" applyFont="1" applyFill="1" applyBorder="1" applyAlignment="1">
      <alignment horizontal="center" vertical="center" wrapText="1"/>
    </xf>
    <xf numFmtId="0" fontId="3" fillId="3" borderId="17" xfId="12" applyFont="1" applyFill="1" applyBorder="1" applyAlignment="1">
      <alignment horizontal="center" vertical="center" wrapText="1"/>
    </xf>
    <xf numFmtId="0" fontId="5" fillId="2" borderId="0" xfId="12" applyFont="1" applyFill="1" applyAlignment="1">
      <alignment vertical="center" wrapText="1"/>
    </xf>
    <xf numFmtId="0" fontId="21" fillId="5" borderId="12" xfId="12" applyFont="1" applyFill="1" applyBorder="1" applyAlignment="1">
      <alignment horizontal="left" vertical="center"/>
    </xf>
    <xf numFmtId="0" fontId="27" fillId="5" borderId="0" xfId="12" applyFont="1" applyFill="1" applyAlignment="1">
      <alignment vertical="center"/>
    </xf>
    <xf numFmtId="164" fontId="19" fillId="5" borderId="0" xfId="4" applyNumberFormat="1" applyFont="1" applyFill="1" applyAlignment="1">
      <alignment vertical="center"/>
    </xf>
    <xf numFmtId="0" fontId="19" fillId="5" borderId="0" xfId="12" applyFont="1" applyFill="1" applyAlignment="1">
      <alignment vertical="center" wrapText="1"/>
    </xf>
    <xf numFmtId="0" fontId="19" fillId="5" borderId="0" xfId="12" applyFont="1" applyFill="1" applyAlignment="1">
      <alignment vertical="center"/>
    </xf>
    <xf numFmtId="164" fontId="5" fillId="3" borderId="0" xfId="4" applyNumberFormat="1" applyFont="1" applyFill="1" applyAlignment="1">
      <alignment horizontal="right" vertical="center"/>
    </xf>
    <xf numFmtId="164" fontId="14" fillId="4" borderId="3" xfId="4" applyNumberFormat="1" applyFont="1" applyFill="1" applyBorder="1" applyAlignment="1">
      <alignment horizontal="right" vertical="center"/>
    </xf>
    <xf numFmtId="3" fontId="15" fillId="4" borderId="3" xfId="12" applyNumberFormat="1" applyFont="1" applyFill="1" applyBorder="1" applyAlignment="1">
      <alignment horizontal="center" vertical="center"/>
    </xf>
    <xf numFmtId="0" fontId="14" fillId="4" borderId="3" xfId="12" applyFont="1" applyFill="1" applyBorder="1" applyAlignment="1">
      <alignment horizontal="left" vertical="center"/>
    </xf>
    <xf numFmtId="164" fontId="14" fillId="4" borderId="1" xfId="4" applyNumberFormat="1" applyFont="1" applyFill="1" applyBorder="1" applyAlignment="1">
      <alignment horizontal="right" vertical="center"/>
    </xf>
    <xf numFmtId="3" fontId="15" fillId="4" borderId="2" xfId="12" applyNumberFormat="1" applyFont="1" applyFill="1" applyBorder="1" applyAlignment="1">
      <alignment horizontal="center" vertical="center"/>
    </xf>
    <xf numFmtId="0" fontId="14" fillId="4" borderId="2" xfId="12" applyFont="1" applyFill="1" applyBorder="1" applyAlignment="1">
      <alignment horizontal="left" vertical="center"/>
    </xf>
    <xf numFmtId="3" fontId="27" fillId="5" borderId="0" xfId="12" applyNumberFormat="1" applyFont="1" applyFill="1" applyAlignment="1">
      <alignment vertical="center"/>
    </xf>
    <xf numFmtId="0" fontId="14" fillId="4" borderId="1" xfId="12" applyFont="1" applyFill="1" applyBorder="1" applyAlignment="1">
      <alignment horizontal="left" vertical="center"/>
    </xf>
    <xf numFmtId="0" fontId="5" fillId="3" borderId="0" xfId="12" applyFont="1" applyFill="1" applyAlignment="1">
      <alignment horizontal="right" vertical="center" wrapText="1"/>
    </xf>
    <xf numFmtId="0" fontId="5" fillId="3" borderId="0" xfId="12" applyFont="1" applyFill="1" applyAlignment="1">
      <alignment horizontal="center" vertical="center" wrapText="1"/>
    </xf>
    <xf numFmtId="0" fontId="8" fillId="5" borderId="0" xfId="12" applyFont="1" applyFill="1" applyAlignment="1">
      <alignment vertical="center"/>
    </xf>
    <xf numFmtId="0" fontId="7" fillId="2" borderId="0" xfId="14" applyFill="1" applyAlignment="1">
      <alignment vertical="center"/>
    </xf>
    <xf numFmtId="10" fontId="14" fillId="4" borderId="12" xfId="4" applyNumberFormat="1" applyFont="1" applyFill="1" applyBorder="1" applyAlignment="1">
      <alignment horizontal="center" vertical="center"/>
    </xf>
    <xf numFmtId="0" fontId="14" fillId="4" borderId="12" xfId="12" applyFont="1" applyFill="1" applyBorder="1" applyAlignment="1">
      <alignment vertical="center"/>
    </xf>
    <xf numFmtId="3" fontId="5" fillId="3" borderId="19" xfId="12" applyNumberFormat="1" applyFont="1" applyFill="1" applyBorder="1" applyAlignment="1">
      <alignment horizontal="center" vertical="center"/>
    </xf>
    <xf numFmtId="0" fontId="5" fillId="3" borderId="20" xfId="12" applyFont="1" applyFill="1" applyBorder="1" applyAlignment="1">
      <alignment horizontal="justify" vertical="center"/>
    </xf>
    <xf numFmtId="3" fontId="14" fillId="4" borderId="0" xfId="12" applyNumberFormat="1" applyFont="1" applyFill="1" applyAlignment="1">
      <alignment horizontal="center" vertical="center"/>
    </xf>
    <xf numFmtId="0" fontId="14" fillId="4" borderId="3" xfId="12" applyFont="1" applyFill="1" applyBorder="1" applyAlignment="1">
      <alignment horizontal="justify" vertical="center"/>
    </xf>
    <xf numFmtId="0" fontId="14" fillId="4" borderId="2" xfId="12" applyFont="1" applyFill="1" applyBorder="1" applyAlignment="1">
      <alignment horizontal="justify" vertical="center"/>
    </xf>
    <xf numFmtId="0" fontId="14" fillId="4" borderId="1" xfId="12" applyFont="1" applyFill="1" applyBorder="1" applyAlignment="1">
      <alignment horizontal="justify" vertical="center"/>
    </xf>
    <xf numFmtId="0" fontId="14" fillId="4" borderId="1" xfId="12" applyFont="1" applyFill="1" applyBorder="1" applyAlignment="1">
      <alignment horizontal="left" vertical="center" wrapText="1"/>
    </xf>
    <xf numFmtId="0" fontId="10" fillId="3" borderId="0" xfId="12" applyFont="1" applyFill="1" applyAlignment="1">
      <alignment horizontal="center" vertical="center" wrapText="1"/>
    </xf>
    <xf numFmtId="0" fontId="2" fillId="5" borderId="12" xfId="12" applyFont="1" applyFill="1" applyBorder="1" applyAlignment="1">
      <alignment vertical="center"/>
    </xf>
    <xf numFmtId="0" fontId="7" fillId="0" borderId="0" xfId="15"/>
    <xf numFmtId="9" fontId="14" fillId="4" borderId="12" xfId="1" applyFont="1" applyFill="1" applyBorder="1" applyAlignment="1">
      <alignment horizontal="center" vertical="center"/>
    </xf>
    <xf numFmtId="0" fontId="21" fillId="5" borderId="0" xfId="12" applyFont="1" applyFill="1" applyAlignment="1">
      <alignment vertical="center" wrapText="1"/>
    </xf>
    <xf numFmtId="0" fontId="21" fillId="5" borderId="0" xfId="12" applyFont="1" applyFill="1" applyAlignment="1">
      <alignment vertical="center"/>
    </xf>
    <xf numFmtId="3" fontId="7" fillId="2" borderId="0" xfId="12" applyNumberFormat="1" applyFill="1" applyAlignment="1">
      <alignment horizontal="center" vertical="center"/>
    </xf>
    <xf numFmtId="9" fontId="14" fillId="4" borderId="12" xfId="4" applyFont="1" applyFill="1" applyBorder="1" applyAlignment="1">
      <alignment horizontal="center" vertical="center"/>
    </xf>
    <xf numFmtId="3" fontId="14" fillId="4" borderId="3" xfId="12" applyNumberFormat="1" applyFont="1" applyFill="1" applyBorder="1" applyAlignment="1">
      <alignment horizontal="center" vertical="center"/>
    </xf>
    <xf numFmtId="3" fontId="14" fillId="4" borderId="2" xfId="12" applyNumberFormat="1" applyFont="1" applyFill="1" applyBorder="1" applyAlignment="1">
      <alignment horizontal="center" vertical="center"/>
    </xf>
    <xf numFmtId="0" fontId="22" fillId="5" borderId="0" xfId="12" applyFont="1" applyFill="1" applyAlignment="1">
      <alignment horizontal="center" vertical="center" wrapText="1"/>
    </xf>
    <xf numFmtId="0" fontId="14" fillId="4" borderId="1" xfId="12" applyFont="1" applyFill="1" applyBorder="1" applyAlignment="1">
      <alignment horizontal="center" vertical="center" wrapText="1"/>
    </xf>
    <xf numFmtId="0" fontId="5" fillId="3" borderId="0" xfId="12" applyFont="1" applyFill="1" applyAlignment="1">
      <alignment vertical="center" wrapText="1"/>
    </xf>
    <xf numFmtId="0" fontId="14" fillId="4" borderId="12" xfId="12" applyFont="1" applyFill="1" applyBorder="1" applyAlignment="1">
      <alignment horizontal="left" vertical="center"/>
    </xf>
    <xf numFmtId="0" fontId="15" fillId="5" borderId="0" xfId="12" applyFont="1" applyFill="1" applyAlignment="1">
      <alignment vertical="center"/>
    </xf>
    <xf numFmtId="10" fontId="14" fillId="4" borderId="21" xfId="4" applyNumberFormat="1" applyFont="1" applyFill="1" applyBorder="1" applyAlignment="1">
      <alignment horizontal="center" vertical="center"/>
    </xf>
    <xf numFmtId="0" fontId="14" fillId="4" borderId="21" xfId="12" applyFont="1" applyFill="1" applyBorder="1" applyAlignment="1">
      <alignment horizontal="left" vertical="center"/>
    </xf>
    <xf numFmtId="0" fontId="5" fillId="3" borderId="0" xfId="12" applyFont="1" applyFill="1" applyAlignment="1">
      <alignment horizontal="justify" vertical="center"/>
    </xf>
    <xf numFmtId="3" fontId="5" fillId="3" borderId="9" xfId="12" applyNumberFormat="1" applyFont="1" applyFill="1" applyBorder="1" applyAlignment="1">
      <alignment horizontal="center" vertical="center"/>
    </xf>
    <xf numFmtId="0" fontId="5" fillId="3" borderId="9" xfId="12" applyFont="1" applyFill="1" applyBorder="1" applyAlignment="1">
      <alignment horizontal="left" vertical="center"/>
    </xf>
    <xf numFmtId="3" fontId="15" fillId="4" borderId="22" xfId="12" applyNumberFormat="1" applyFont="1" applyFill="1" applyBorder="1" applyAlignment="1">
      <alignment horizontal="center" vertical="center"/>
    </xf>
    <xf numFmtId="3" fontId="14" fillId="4" borderId="22" xfId="12" applyNumberFormat="1" applyFont="1" applyFill="1" applyBorder="1" applyAlignment="1">
      <alignment horizontal="center" vertical="center"/>
    </xf>
    <xf numFmtId="3" fontId="14" fillId="4" borderId="23" xfId="12" applyNumberFormat="1" applyFont="1" applyFill="1" applyBorder="1" applyAlignment="1">
      <alignment horizontal="center" vertical="center"/>
    </xf>
    <xf numFmtId="0" fontId="14" fillId="4" borderId="23" xfId="12" applyFont="1" applyFill="1" applyBorder="1" applyAlignment="1">
      <alignment horizontal="left" vertical="center"/>
    </xf>
    <xf numFmtId="3" fontId="15" fillId="4" borderId="24" xfId="12" applyNumberFormat="1" applyFont="1" applyFill="1" applyBorder="1" applyAlignment="1">
      <alignment horizontal="center" vertical="center"/>
    </xf>
    <xf numFmtId="3" fontId="14" fillId="4" borderId="24" xfId="12" applyNumberFormat="1" applyFont="1" applyFill="1" applyBorder="1" applyAlignment="1">
      <alignment horizontal="center" vertical="center"/>
    </xf>
    <xf numFmtId="3" fontId="15" fillId="5" borderId="0" xfId="12" applyNumberFormat="1" applyFont="1" applyFill="1" applyAlignment="1">
      <alignment horizontal="left" vertical="center"/>
    </xf>
    <xf numFmtId="0" fontId="14" fillId="4" borderId="2" xfId="12" applyFont="1" applyFill="1" applyBorder="1" applyAlignment="1">
      <alignment horizontal="center" vertical="center"/>
    </xf>
    <xf numFmtId="0" fontId="20" fillId="3" borderId="25" xfId="12" applyFont="1" applyFill="1" applyBorder="1" applyAlignment="1">
      <alignment horizontal="center" vertical="center" wrapText="1"/>
    </xf>
    <xf numFmtId="0" fontId="20" fillId="3" borderId="4" xfId="12" applyFont="1" applyFill="1" applyBorder="1" applyAlignment="1">
      <alignment horizontal="center" vertical="center" wrapText="1"/>
    </xf>
    <xf numFmtId="0" fontId="17" fillId="5" borderId="0" xfId="12" applyFont="1" applyFill="1" applyAlignment="1">
      <alignment horizontal="center" vertical="center"/>
    </xf>
    <xf numFmtId="0" fontId="12" fillId="5" borderId="12" xfId="12" applyFont="1" applyFill="1" applyBorder="1" applyAlignment="1">
      <alignment vertical="center"/>
    </xf>
    <xf numFmtId="0" fontId="29" fillId="5" borderId="12" xfId="12" applyFont="1" applyFill="1" applyBorder="1" applyAlignment="1">
      <alignment vertical="center"/>
    </xf>
    <xf numFmtId="0" fontId="7" fillId="5" borderId="0" xfId="12" applyFill="1" applyAlignment="1">
      <alignment horizontal="center" vertical="center"/>
    </xf>
    <xf numFmtId="9" fontId="19" fillId="5" borderId="0" xfId="4" applyFont="1" applyFill="1" applyAlignment="1">
      <alignment horizontal="center" vertical="center"/>
    </xf>
    <xf numFmtId="3" fontId="19" fillId="5" borderId="0" xfId="12" applyNumberFormat="1" applyFont="1" applyFill="1" applyAlignment="1">
      <alignment horizontal="center" vertical="center"/>
    </xf>
    <xf numFmtId="0" fontId="19" fillId="5" borderId="0" xfId="12" applyFont="1" applyFill="1" applyAlignment="1">
      <alignment horizontal="center" vertical="center"/>
    </xf>
    <xf numFmtId="0" fontId="24" fillId="5" borderId="0" xfId="12" applyFont="1" applyFill="1" applyAlignment="1">
      <alignment vertical="center"/>
    </xf>
    <xf numFmtId="0" fontId="6" fillId="5" borderId="0" xfId="12" applyFont="1" applyFill="1" applyAlignment="1">
      <alignment vertical="center"/>
    </xf>
    <xf numFmtId="0" fontId="6" fillId="5" borderId="0" xfId="12" applyFont="1" applyFill="1" applyAlignment="1">
      <alignment horizontal="center" vertical="center"/>
    </xf>
    <xf numFmtId="9" fontId="6" fillId="5" borderId="0" xfId="4" applyFont="1" applyFill="1" applyAlignment="1">
      <alignment horizontal="center" vertical="center"/>
    </xf>
    <xf numFmtId="9" fontId="6" fillId="5" borderId="0" xfId="12" applyNumberFormat="1" applyFont="1" applyFill="1" applyAlignment="1">
      <alignment horizontal="center" vertical="center"/>
    </xf>
    <xf numFmtId="0" fontId="6" fillId="5" borderId="0" xfId="12" applyFont="1" applyFill="1" applyAlignment="1">
      <alignment horizontal="left" vertical="center"/>
    </xf>
    <xf numFmtId="0" fontId="7" fillId="5" borderId="0" xfId="12" applyFill="1" applyAlignment="1">
      <alignment horizontal="left" vertical="center"/>
    </xf>
    <xf numFmtId="164" fontId="6" fillId="5" borderId="0" xfId="4" applyNumberFormat="1" applyFont="1" applyFill="1" applyAlignment="1">
      <alignment horizontal="center" vertical="center"/>
    </xf>
    <xf numFmtId="3" fontId="6" fillId="5" borderId="0" xfId="12" applyNumberFormat="1" applyFont="1" applyFill="1" applyAlignment="1">
      <alignment horizontal="center" vertical="center"/>
    </xf>
    <xf numFmtId="9" fontId="7" fillId="5" borderId="0" xfId="4" applyFill="1" applyAlignment="1">
      <alignment horizontal="center" vertical="center"/>
    </xf>
    <xf numFmtId="0" fontId="5" fillId="2" borderId="0" xfId="12" applyFont="1" applyFill="1" applyAlignment="1">
      <alignment horizontal="left" vertical="center"/>
    </xf>
    <xf numFmtId="9" fontId="11" fillId="5" borderId="0" xfId="4" applyFont="1" applyFill="1" applyAlignment="1">
      <alignment horizontal="center" vertical="center"/>
    </xf>
    <xf numFmtId="0" fontId="11" fillId="5" borderId="0" xfId="12" applyFont="1" applyFill="1" applyAlignment="1">
      <alignment vertical="center"/>
    </xf>
    <xf numFmtId="0" fontId="14" fillId="2" borderId="0" xfId="12" applyFont="1" applyFill="1" applyAlignment="1">
      <alignment horizontal="left" vertical="center"/>
    </xf>
    <xf numFmtId="9" fontId="11" fillId="4" borderId="12" xfId="4" applyFont="1" applyFill="1" applyBorder="1" applyAlignment="1">
      <alignment horizontal="center" vertical="center"/>
    </xf>
    <xf numFmtId="0" fontId="11" fillId="4" borderId="12" xfId="12" applyFont="1" applyFill="1" applyBorder="1" applyAlignment="1">
      <alignment vertical="center"/>
    </xf>
    <xf numFmtId="3" fontId="11" fillId="2" borderId="0" xfId="12" applyNumberFormat="1" applyFont="1" applyFill="1" applyAlignment="1">
      <alignment horizontal="center" vertical="center"/>
    </xf>
    <xf numFmtId="0" fontId="11" fillId="2" borderId="0" xfId="12" applyFont="1" applyFill="1" applyAlignment="1">
      <alignment horizontal="left" vertical="center"/>
    </xf>
    <xf numFmtId="0" fontId="7" fillId="2" borderId="0" xfId="12" applyFill="1" applyAlignment="1">
      <alignment horizontal="center" vertical="center"/>
    </xf>
    <xf numFmtId="9" fontId="5" fillId="3" borderId="0" xfId="1" applyFont="1" applyFill="1" applyAlignment="1">
      <alignment horizontal="center" vertical="center"/>
    </xf>
    <xf numFmtId="9" fontId="14" fillId="4" borderId="3" xfId="1" applyFont="1" applyFill="1" applyBorder="1" applyAlignment="1">
      <alignment horizontal="center" vertical="center"/>
    </xf>
    <xf numFmtId="0" fontId="10" fillId="2" borderId="0" xfId="12" applyFont="1" applyFill="1" applyAlignment="1">
      <alignment vertical="center" wrapText="1"/>
    </xf>
    <xf numFmtId="0" fontId="3" fillId="3" borderId="0" xfId="12" applyFont="1" applyFill="1" applyAlignment="1">
      <alignment horizontal="center" vertical="center"/>
    </xf>
    <xf numFmtId="0" fontId="29" fillId="5" borderId="0" xfId="12" applyFont="1" applyFill="1" applyAlignment="1">
      <alignment horizontal="left" vertical="center"/>
    </xf>
    <xf numFmtId="0" fontId="29" fillId="5" borderId="0" xfId="12" applyFont="1" applyFill="1" applyAlignment="1">
      <alignment vertical="center"/>
    </xf>
    <xf numFmtId="164" fontId="14" fillId="2" borderId="0" xfId="4" applyNumberFormat="1" applyFont="1" applyFill="1" applyAlignment="1">
      <alignment horizontal="center" vertical="center"/>
    </xf>
    <xf numFmtId="0" fontId="14" fillId="2" borderId="0" xfId="12" applyFont="1" applyFill="1" applyAlignment="1">
      <alignment vertical="center"/>
    </xf>
    <xf numFmtId="0" fontId="9" fillId="4" borderId="3" xfId="12" applyFont="1" applyFill="1" applyBorder="1" applyAlignment="1">
      <alignment horizontal="left" vertical="center"/>
    </xf>
    <xf numFmtId="0" fontId="9" fillId="4" borderId="2" xfId="12" applyFont="1" applyFill="1" applyBorder="1" applyAlignment="1">
      <alignment horizontal="left" vertical="center"/>
    </xf>
    <xf numFmtId="0" fontId="9" fillId="4" borderId="1" xfId="12" applyFont="1" applyFill="1" applyBorder="1" applyAlignment="1">
      <alignment horizontal="left" vertical="center"/>
    </xf>
    <xf numFmtId="0" fontId="7" fillId="6" borderId="0" xfId="12" applyFill="1" applyAlignment="1">
      <alignment vertical="center"/>
    </xf>
    <xf numFmtId="0" fontId="10" fillId="6" borderId="0" xfId="12" applyFont="1" applyFill="1" applyAlignment="1">
      <alignment horizontal="centerContinuous" vertical="center"/>
    </xf>
    <xf numFmtId="0" fontId="19" fillId="6" borderId="0" xfId="12" applyFont="1" applyFill="1" applyAlignment="1">
      <alignment horizontal="centerContinuous" vertical="center"/>
    </xf>
    <xf numFmtId="0" fontId="12" fillId="6" borderId="0" xfId="12" applyFont="1" applyFill="1" applyAlignment="1">
      <alignment horizontal="centerContinuous" vertical="center"/>
    </xf>
    <xf numFmtId="0" fontId="7" fillId="5" borderId="0" xfId="12" applyFill="1" applyAlignment="1">
      <alignment horizontal="centerContinuous" vertical="center"/>
    </xf>
    <xf numFmtId="0" fontId="11" fillId="5" borderId="0" xfId="10" applyFont="1" applyFill="1" applyAlignment="1">
      <alignment horizontal="centerContinuous" vertical="center"/>
    </xf>
    <xf numFmtId="0" fontId="5" fillId="3" borderId="0" xfId="12" applyFont="1" applyFill="1" applyAlignment="1">
      <alignment horizontal="center" vertical="center"/>
    </xf>
    <xf numFmtId="0" fontId="14" fillId="4" borderId="0" xfId="12" applyFont="1" applyFill="1" applyAlignment="1">
      <alignment horizontal="center" vertical="center"/>
    </xf>
    <xf numFmtId="0" fontId="5" fillId="3" borderId="8" xfId="12" applyFont="1" applyFill="1" applyBorder="1" applyAlignment="1">
      <alignment horizontal="center" vertical="center" wrapText="1"/>
    </xf>
    <xf numFmtId="0" fontId="5" fillId="3" borderId="4" xfId="12" applyFont="1" applyFill="1" applyBorder="1" applyAlignment="1">
      <alignment horizontal="center" vertical="center" wrapText="1"/>
    </xf>
    <xf numFmtId="0" fontId="5" fillId="3" borderId="11" xfId="12" applyFont="1" applyFill="1" applyBorder="1" applyAlignment="1">
      <alignment horizontal="center" vertical="center" wrapText="1"/>
    </xf>
    <xf numFmtId="0" fontId="5" fillId="3" borderId="5" xfId="12" applyFont="1" applyFill="1" applyBorder="1" applyAlignment="1">
      <alignment horizontal="center" vertical="center" wrapText="1"/>
    </xf>
    <xf numFmtId="0" fontId="5" fillId="3" borderId="0" xfId="12" applyFont="1" applyFill="1" applyAlignment="1">
      <alignment horizontal="center" vertical="center" wrapText="1"/>
    </xf>
    <xf numFmtId="0" fontId="5" fillId="3" borderId="6" xfId="12" applyFont="1" applyFill="1" applyBorder="1" applyAlignment="1">
      <alignment horizontal="center" vertical="center" wrapText="1"/>
    </xf>
    <xf numFmtId="0" fontId="16" fillId="5" borderId="0" xfId="12" applyFont="1" applyFill="1" applyAlignment="1">
      <alignment horizontal="left" vertical="center" wrapText="1"/>
    </xf>
    <xf numFmtId="0" fontId="18" fillId="2" borderId="0" xfId="13" applyFont="1" applyFill="1" applyAlignment="1">
      <alignment horizontal="left" vertical="center" wrapText="1"/>
    </xf>
    <xf numFmtId="0" fontId="15" fillId="4" borderId="2" xfId="12" applyFont="1" applyFill="1" applyBorder="1" applyAlignment="1">
      <alignment horizontal="left" vertical="center" wrapText="1"/>
    </xf>
    <xf numFmtId="0" fontId="5" fillId="3" borderId="18" xfId="12" applyFont="1" applyFill="1" applyBorder="1" applyAlignment="1">
      <alignment horizontal="center" vertical="center" wrapText="1"/>
    </xf>
    <xf numFmtId="0" fontId="7" fillId="5" borderId="0" xfId="12" applyFill="1" applyAlignment="1">
      <alignment horizontal="justify" vertical="center" wrapText="1"/>
    </xf>
    <xf numFmtId="0" fontId="21" fillId="5" borderId="12" xfId="12" applyFont="1" applyFill="1" applyBorder="1" applyAlignment="1">
      <alignment horizontal="left" vertical="center" wrapText="1"/>
    </xf>
    <xf numFmtId="0" fontId="14" fillId="4" borderId="1" xfId="12" applyFont="1" applyFill="1" applyBorder="1" applyAlignment="1">
      <alignment horizontal="left" vertical="center" wrapText="1"/>
    </xf>
    <xf numFmtId="0" fontId="18" fillId="2" borderId="0" xfId="13" applyFont="1" applyFill="1" applyAlignment="1">
      <alignment horizontal="center" vertical="center" wrapText="1"/>
    </xf>
    <xf numFmtId="0" fontId="5" fillId="3" borderId="0" xfId="12" applyFont="1" applyFill="1" applyAlignment="1">
      <alignment horizontal="left" vertical="center"/>
    </xf>
    <xf numFmtId="0" fontId="10" fillId="3" borderId="0" xfId="12" applyFont="1" applyFill="1" applyAlignment="1">
      <alignment horizontal="center" vertical="center" wrapText="1"/>
    </xf>
    <xf numFmtId="0" fontId="14" fillId="4" borderId="0" xfId="12" applyFont="1" applyFill="1" applyAlignment="1">
      <alignment horizontal="left" vertical="center"/>
    </xf>
    <xf numFmtId="0" fontId="14" fillId="4" borderId="12" xfId="12" applyFont="1" applyFill="1" applyBorder="1" applyAlignment="1">
      <alignment horizontal="center" vertical="center"/>
    </xf>
    <xf numFmtId="0" fontId="35" fillId="5" borderId="0" xfId="12" applyFont="1" applyFill="1" applyAlignment="1">
      <alignment horizontal="center" vertical="center" wrapText="1"/>
    </xf>
    <xf numFmtId="0" fontId="33" fillId="6" borderId="0" xfId="12" applyFont="1" applyFill="1" applyAlignment="1">
      <alignment horizontal="center" vertical="center"/>
    </xf>
    <xf numFmtId="0" fontId="31" fillId="6" borderId="0" xfId="12" applyFont="1" applyFill="1" applyAlignment="1">
      <alignment horizontal="center" vertical="center"/>
    </xf>
    <xf numFmtId="0" fontId="13" fillId="6" borderId="0" xfId="12" applyFont="1" applyFill="1" applyAlignment="1">
      <alignment horizontal="center" vertical="center"/>
    </xf>
    <xf numFmtId="0" fontId="10" fillId="3" borderId="0" xfId="12" applyFont="1" applyFill="1" applyAlignment="1">
      <alignment horizontal="left" vertical="center" wrapText="1"/>
    </xf>
  </cellXfs>
  <cellStyles count="16">
    <cellStyle name="Normal" xfId="0" builtinId="0"/>
    <cellStyle name="Normal 2" xfId="2"/>
    <cellStyle name="Normal 2 2" xfId="3"/>
    <cellStyle name="Normal 2 2 3" xfId="7"/>
    <cellStyle name="Normal 2 3" xfId="12"/>
    <cellStyle name="Normal 2 3 2" xfId="5"/>
    <cellStyle name="Normal 3 2" xfId="14"/>
    <cellStyle name="Normal_Casos CEM" xfId="13"/>
    <cellStyle name="Normal_Casos CEM_1" xfId="15"/>
    <cellStyle name="Normal_Directorio CEMs - agos - 2009 - UGTAI" xfId="10"/>
    <cellStyle name="Porcentaje" xfId="1" builtinId="5"/>
    <cellStyle name="Porcentaje 10" xfId="8"/>
    <cellStyle name="Porcentaje 2" xfId="4"/>
    <cellStyle name="Porcentaje 3 2" xfId="9"/>
    <cellStyle name="Porcentual 2" xfId="6"/>
    <cellStyle name="Porcentual 2 2" xfId="11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2538644233525"/>
          <c:y val="1.066010046315328E-2"/>
          <c:w val="0.6514209704792171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44-4362-AE7F-494BE12ED7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CEM'!$N$53:$N$56</c:f>
              <c:numCache>
                <c:formatCode>#,##0</c:formatCode>
                <c:ptCount val="4"/>
                <c:pt idx="0">
                  <c:v>11791</c:v>
                </c:pt>
                <c:pt idx="1">
                  <c:v>8721</c:v>
                </c:pt>
                <c:pt idx="2">
                  <c:v>46631</c:v>
                </c:pt>
                <c:pt idx="3">
                  <c:v>4387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44-4362-AE7F-494BE12ED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05648"/>
        <c:axId val="265450624"/>
      </c:barChart>
      <c:catAx>
        <c:axId val="187505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65450624"/>
        <c:crosses val="autoZero"/>
        <c:auto val="0"/>
        <c:lblAlgn val="ctr"/>
        <c:lblOffset val="100"/>
        <c:noMultiLvlLbl val="0"/>
      </c:catAx>
      <c:valAx>
        <c:axId val="2654506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750564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0"/>
          <c:w val="0.79590088099897838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CEM'!$L$98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CEM'!$M$96:$P$96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CEM'!$M$98:$P$98</c:f>
              <c:numCache>
                <c:formatCode>#,##0</c:formatCode>
                <c:ptCount val="4"/>
                <c:pt idx="0">
                  <c:v>6238</c:v>
                </c:pt>
                <c:pt idx="1">
                  <c:v>3326</c:v>
                </c:pt>
                <c:pt idx="2">
                  <c:v>23411</c:v>
                </c:pt>
                <c:pt idx="3">
                  <c:v>3032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3-45D0-AC33-CD599748CC86}"/>
            </c:ext>
          </c:extLst>
        </c:ser>
        <c:ser>
          <c:idx val="1"/>
          <c:order val="1"/>
          <c:tx>
            <c:strRef>
              <c:f>'Casos CEM'!$L$99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CEM'!$M$96:$P$96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CEM'!$M$99:$P$99</c:f>
              <c:numCache>
                <c:formatCode>#,##0</c:formatCode>
                <c:ptCount val="4"/>
                <c:pt idx="0">
                  <c:v>3825</c:v>
                </c:pt>
                <c:pt idx="1">
                  <c:v>2713</c:v>
                </c:pt>
                <c:pt idx="2">
                  <c:v>20909</c:v>
                </c:pt>
                <c:pt idx="3">
                  <c:v>1228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73-45D0-AC33-CD599748CC86}"/>
            </c:ext>
          </c:extLst>
        </c:ser>
        <c:ser>
          <c:idx val="2"/>
          <c:order val="2"/>
          <c:tx>
            <c:strRef>
              <c:f>'Casos CEM'!$L$100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CEM'!$M$96:$P$96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CEM'!$M$100:$P$100</c:f>
              <c:numCache>
                <c:formatCode>#,##0</c:formatCode>
                <c:ptCount val="4"/>
                <c:pt idx="0">
                  <c:v>1637</c:v>
                </c:pt>
                <c:pt idx="1">
                  <c:v>2650</c:v>
                </c:pt>
                <c:pt idx="2">
                  <c:v>2124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73-45D0-AC33-CD599748CC86}"/>
            </c:ext>
          </c:extLst>
        </c:ser>
        <c:ser>
          <c:idx val="3"/>
          <c:order val="3"/>
          <c:tx>
            <c:strRef>
              <c:f>'Casos CEM'!$L$101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CEM'!$M$96:$P$96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CEM'!$M$101:$P$101</c:f>
              <c:numCache>
                <c:formatCode>#,##0</c:formatCode>
                <c:ptCount val="4"/>
                <c:pt idx="0">
                  <c:v>91</c:v>
                </c:pt>
                <c:pt idx="1">
                  <c:v>32</c:v>
                </c:pt>
                <c:pt idx="2">
                  <c:v>187</c:v>
                </c:pt>
                <c:pt idx="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73-45D0-AC33-CD599748C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45096"/>
        <c:axId val="268245480"/>
      </c:barChart>
      <c:catAx>
        <c:axId val="268245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268245480"/>
        <c:crosses val="autoZero"/>
        <c:auto val="1"/>
        <c:lblAlgn val="ctr"/>
        <c:lblOffset val="100"/>
        <c:noMultiLvlLbl val="0"/>
      </c:catAx>
      <c:valAx>
        <c:axId val="2682454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8245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115998695387538"/>
          <c:y val="0.55096745762687005"/>
          <c:w val="0.39396842816806227"/>
          <c:h val="0.399249024752577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45537222223335"/>
          <c:y val="0.19814315059801124"/>
          <c:w val="0.38892826127821434"/>
          <c:h val="0.73361302545876994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22D-4B3C-9B6F-11C11E091164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22D-4B3C-9B6F-11C11E091164}"/>
              </c:ext>
            </c:extLst>
          </c:dPt>
          <c:dLbls>
            <c:dLbl>
              <c:idx val="0"/>
              <c:layout>
                <c:manualLayout>
                  <c:x val="0.16157061130602823"/>
                  <c:y val="-7.74995859146833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00775134895478"/>
                      <c:h val="0.169193532955648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D22D-4B3C-9B6F-11C11E091164}"/>
                </c:ext>
              </c:extLst>
            </c:dLbl>
            <c:dLbl>
              <c:idx val="1"/>
              <c:layout>
                <c:manualLayout>
                  <c:x val="-0.14002089826055075"/>
                  <c:y val="0.161650309641124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758583569288258"/>
                      <c:h val="0.195739372791763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22D-4B3C-9B6F-11C11E0911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61414</c:v>
                </c:pt>
                <c:pt idx="1">
                  <c:v>10116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2D-4B3C-9B6F-11C11E091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51512692973934E-2"/>
          <c:y val="9.0332156756267514E-3"/>
          <c:w val="0.74339292376048338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95-45A2-906C-B4E44CC5CEF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'Casos CEM'!$I$35:$I$36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CEM'!$K$35:$K$36</c:f>
              <c:numCache>
                <c:formatCode>#,##0</c:formatCode>
                <c:ptCount val="2"/>
                <c:pt idx="0">
                  <c:v>21646</c:v>
                </c:pt>
                <c:pt idx="1">
                  <c:v>49884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95-45A2-906C-B4E44CC5C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6616"/>
        <c:axId val="184357008"/>
      </c:barChart>
      <c:catAx>
        <c:axId val="184356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84357008"/>
        <c:crosses val="autoZero"/>
        <c:auto val="1"/>
        <c:lblAlgn val="ctr"/>
        <c:lblOffset val="100"/>
        <c:noMultiLvlLbl val="0"/>
      </c:catAx>
      <c:valAx>
        <c:axId val="1843570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43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67207</xdr:colOff>
      <xdr:row>51</xdr:row>
      <xdr:rowOff>25110</xdr:rowOff>
    </xdr:from>
    <xdr:to>
      <xdr:col>16</xdr:col>
      <xdr:colOff>673966</xdr:colOff>
      <xdr:row>68</xdr:row>
      <xdr:rowOff>666750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DD8C69B0-2756-4013-95DC-B5CFE642C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43295</xdr:colOff>
      <xdr:row>94</xdr:row>
      <xdr:rowOff>43295</xdr:rowOff>
    </xdr:from>
    <xdr:to>
      <xdr:col>16</xdr:col>
      <xdr:colOff>683636</xdr:colOff>
      <xdr:row>102</xdr:row>
      <xdr:rowOff>1298864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2DAB06C-4B49-4AF7-A985-41FE8A4866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155864</xdr:colOff>
      <xdr:row>14</xdr:row>
      <xdr:rowOff>17319</xdr:rowOff>
    </xdr:from>
    <xdr:to>
      <xdr:col>16</xdr:col>
      <xdr:colOff>357188</xdr:colOff>
      <xdr:row>29</xdr:row>
      <xdr:rowOff>1270001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8C384F9E-881F-4C99-8FB3-37AA5C6CFD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96973</xdr:colOff>
      <xdr:row>48</xdr:row>
      <xdr:rowOff>926524</xdr:rowOff>
    </xdr:from>
    <xdr:to>
      <xdr:col>16</xdr:col>
      <xdr:colOff>570131</xdr:colOff>
      <xdr:row>48</xdr:row>
      <xdr:rowOff>1359478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3BC94F04-4E3C-44D4-9BCE-E966D93FFE37}"/>
            </a:ext>
          </a:extLst>
        </xdr:cNvPr>
        <xdr:cNvSpPr txBox="1"/>
      </xdr:nvSpPr>
      <xdr:spPr>
        <a:xfrm>
          <a:off x="96973" y="9337099"/>
          <a:ext cx="12665158" cy="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138546</xdr:colOff>
      <xdr:row>91</xdr:row>
      <xdr:rowOff>9931</xdr:rowOff>
    </xdr:from>
    <xdr:to>
      <xdr:col>16</xdr:col>
      <xdr:colOff>562841</xdr:colOff>
      <xdr:row>91</xdr:row>
      <xdr:rowOff>623455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3E68920F-B8FC-4D15-8175-F31C40C5EBB7}"/>
            </a:ext>
          </a:extLst>
        </xdr:cNvPr>
        <xdr:cNvSpPr/>
      </xdr:nvSpPr>
      <xdr:spPr>
        <a:xfrm>
          <a:off x="138546" y="17345431"/>
          <a:ext cx="12616295" cy="184899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los siguientes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 807 casos,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Arequipa 214 casos, Junín 188 casos, La Libertad 152 casos, Cusco 144 casos,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Ancash 109 casos, Huánuco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109 casos, San Martín 109 casos, Ica 105 casos, Loreto 105 casos, Piura 85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526690</xdr:colOff>
      <xdr:row>19</xdr:row>
      <xdr:rowOff>21407</xdr:rowOff>
    </xdr:from>
    <xdr:ext cx="1073150" cy="1185629"/>
    <xdr:pic>
      <xdr:nvPicPr>
        <xdr:cNvPr id="7" name="Imagen 6">
          <a:extLst>
            <a:ext uri="{FF2B5EF4-FFF2-40B4-BE49-F238E27FC236}">
              <a16:creationId xmlns:a16="http://schemas.microsoft.com/office/drawing/2014/main" id="{5A9381F5-E60C-472A-9759-1F15FBCCFC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8146690" y="3640907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14</xdr:col>
      <xdr:colOff>363719</xdr:colOff>
      <xdr:row>17</xdr:row>
      <xdr:rowOff>157687</xdr:rowOff>
    </xdr:from>
    <xdr:ext cx="835891" cy="1132069"/>
    <xdr:pic>
      <xdr:nvPicPr>
        <xdr:cNvPr id="8" name="Imagen 7">
          <a:extLst>
            <a:ext uri="{FF2B5EF4-FFF2-40B4-BE49-F238E27FC236}">
              <a16:creationId xmlns:a16="http://schemas.microsoft.com/office/drawing/2014/main" id="{8CF14FBC-E679-4246-9D13-529BA64A4A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1031719" y="3396187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59531</xdr:colOff>
      <xdr:row>0</xdr:row>
      <xdr:rowOff>57150</xdr:rowOff>
    </xdr:from>
    <xdr:ext cx="3014445" cy="628650"/>
    <xdr:pic>
      <xdr:nvPicPr>
        <xdr:cNvPr id="9" name="Imagen 8">
          <a:extLst>
            <a:ext uri="{FF2B5EF4-FFF2-40B4-BE49-F238E27FC236}">
              <a16:creationId xmlns:a16="http://schemas.microsoft.com/office/drawing/2014/main" id="{369803DD-2593-48AF-9841-8EA30E7DC3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57150"/>
          <a:ext cx="301444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25977</xdr:colOff>
      <xdr:row>33</xdr:row>
      <xdr:rowOff>34637</xdr:rowOff>
    </xdr:from>
    <xdr:to>
      <xdr:col>16</xdr:col>
      <xdr:colOff>692727</xdr:colOff>
      <xdr:row>48</xdr:row>
      <xdr:rowOff>753341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1F6BF8D1-8EF4-48E0-97C4-1E8F09EE8444}"/>
            </a:ext>
          </a:extLst>
        </xdr:cNvPr>
        <xdr:cNvGrpSpPr/>
      </xdr:nvGrpSpPr>
      <xdr:grpSpPr>
        <a:xfrm>
          <a:off x="10630477" y="5971887"/>
          <a:ext cx="3865563" cy="2464954"/>
          <a:chOff x="12275819" y="4570065"/>
          <a:chExt cx="3806278" cy="3451315"/>
        </a:xfrm>
      </xdr:grpSpPr>
      <xdr:graphicFrame macro="">
        <xdr:nvGraphicFramePr>
          <xdr:cNvPr id="11" name="Gráfico 3">
            <a:extLst>
              <a:ext uri="{FF2B5EF4-FFF2-40B4-BE49-F238E27FC236}">
                <a16:creationId xmlns:a16="http://schemas.microsoft.com/office/drawing/2014/main" id="{25D799AC-C04F-4E50-A95D-E34C9D9CBEB7}"/>
              </a:ext>
            </a:extLst>
          </xdr:cNvPr>
          <xdr:cNvGraphicFramePr>
            <a:graphicFrameLocks/>
          </xdr:cNvGraphicFramePr>
        </xdr:nvGraphicFramePr>
        <xdr:xfrm>
          <a:off x="12275819" y="4570065"/>
          <a:ext cx="3806278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id="{C77CF153-EE30-4879-AE98-D5C91A4B345B}"/>
              </a:ext>
            </a:extLst>
          </xdr:cNvPr>
          <xdr:cNvSpPr txBox="1"/>
        </xdr:nvSpPr>
        <xdr:spPr>
          <a:xfrm>
            <a:off x="14229713" y="6669972"/>
            <a:ext cx="627103" cy="38183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30</a:t>
            </a:r>
            <a:r>
              <a:rPr lang="es-PE" sz="1600" b="1" baseline="0">
                <a:solidFill>
                  <a:srgbClr val="305496"/>
                </a:solidFill>
              </a:rPr>
              <a:t>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3" name="1 CuadroTexto">
            <a:extLst>
              <a:ext uri="{FF2B5EF4-FFF2-40B4-BE49-F238E27FC236}">
                <a16:creationId xmlns:a16="http://schemas.microsoft.com/office/drawing/2014/main" id="{B49DB808-4B5D-45F5-8AA6-EF29DD48BE6A}"/>
              </a:ext>
            </a:extLst>
          </xdr:cNvPr>
          <xdr:cNvSpPr txBox="1"/>
        </xdr:nvSpPr>
        <xdr:spPr>
          <a:xfrm>
            <a:off x="15445105" y="5108798"/>
            <a:ext cx="611461" cy="457608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70 %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0.32374</cdr:x>
      <cdr:y>0.06977</cdr:y>
    </cdr:from>
    <cdr:to>
      <cdr:x>0.44116</cdr:x>
      <cdr:y>0.15398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36357" y="196354"/>
          <a:ext cx="666045" cy="236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0.88576</cdr:x>
      <cdr:y>0.31854</cdr:y>
    </cdr:from>
    <cdr:to>
      <cdr:x>1</cdr:x>
      <cdr:y>0.44191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024337" y="896423"/>
          <a:ext cx="647989" cy="347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65 %</a:t>
          </a:r>
        </a:p>
      </cdr:txBody>
    </cdr:sp>
  </cdr:relSizeAnchor>
  <cdr:relSizeAnchor xmlns:cdr="http://schemas.openxmlformats.org/drawingml/2006/chartDrawing">
    <cdr:from>
      <cdr:x>0.38421</cdr:x>
      <cdr:y>0.56538</cdr:y>
    </cdr:from>
    <cdr:to>
      <cdr:x>0.52641</cdr:x>
      <cdr:y>0.6538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179376" y="1591082"/>
          <a:ext cx="806605" cy="248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12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0.42627</cdr:x>
      <cdr:y>0.81336</cdr:y>
    </cdr:from>
    <cdr:to>
      <cdr:x>0.5478</cdr:x>
      <cdr:y>0.9218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417939" y="2288949"/>
          <a:ext cx="689358" cy="305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17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R286"/>
  <sheetViews>
    <sheetView tabSelected="1" view="pageBreakPreview" zoomScale="120" zoomScaleNormal="100" zoomScaleSheetLayoutView="120" workbookViewId="0">
      <selection activeCell="A8" sqref="A8:Q8"/>
    </sheetView>
  </sheetViews>
  <sheetFormatPr baseColWidth="10" defaultRowHeight="15" x14ac:dyDescent="0.25"/>
  <cols>
    <col min="1" max="1" width="15.7109375" style="1" customWidth="1"/>
    <col min="2" max="2" width="11.85546875" style="1" customWidth="1"/>
    <col min="3" max="3" width="13.7109375" style="1" customWidth="1"/>
    <col min="4" max="4" width="13.5703125" style="1" customWidth="1"/>
    <col min="5" max="5" width="12.42578125" style="1" customWidth="1"/>
    <col min="6" max="7" width="14.5703125" style="1" customWidth="1"/>
    <col min="8" max="8" width="12.85546875" style="1" customWidth="1"/>
    <col min="9" max="9" width="10.7109375" style="1" customWidth="1"/>
    <col min="10" max="10" width="11.28515625" style="1" customWidth="1"/>
    <col min="11" max="11" width="15.7109375" style="1" customWidth="1"/>
    <col min="12" max="12" width="12.140625" style="1" customWidth="1"/>
    <col min="13" max="13" width="13.42578125" style="1" customWidth="1"/>
    <col min="14" max="14" width="13.140625" style="1" customWidth="1"/>
    <col min="15" max="17" width="10.7109375" style="1" customWidth="1"/>
    <col min="18" max="16384" width="11.42578125" style="1"/>
  </cols>
  <sheetData>
    <row r="1" spans="1:17" ht="45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x14ac:dyDescent="0.25">
      <c r="A2" s="177" t="s">
        <v>6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</row>
    <row r="3" spans="1:17" ht="3" customHeight="1" x14ac:dyDescent="0.25">
      <c r="A3" s="156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2"/>
    </row>
    <row r="4" spans="1:17" ht="3.75" customHeight="1" x14ac:dyDescent="0.2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1"/>
    </row>
    <row r="5" spans="1:17" ht="24.75" customHeight="1" x14ac:dyDescent="0.25">
      <c r="A5" s="178" t="s">
        <v>259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</row>
    <row r="6" spans="1:17" ht="24.75" customHeight="1" x14ac:dyDescent="0.25">
      <c r="A6" s="178" t="s">
        <v>258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</row>
    <row r="7" spans="1:17" ht="24.75" customHeight="1" x14ac:dyDescent="0.25">
      <c r="A7" s="179" t="s">
        <v>257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</row>
    <row r="8" spans="1:17" ht="18.75" x14ac:dyDescent="0.25">
      <c r="A8" s="180" t="s">
        <v>256</v>
      </c>
      <c r="B8" s="180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/>
      <c r="O8" s="180"/>
      <c r="P8" s="180"/>
      <c r="Q8" s="180"/>
    </row>
    <row r="9" spans="1:17" ht="3.75" customHeight="1" x14ac:dyDescent="0.25">
      <c r="A9" s="154"/>
      <c r="B9" s="152"/>
      <c r="C9" s="152"/>
      <c r="D9" s="152"/>
      <c r="E9" s="152"/>
      <c r="F9" s="152"/>
      <c r="G9" s="152"/>
      <c r="H9" s="152"/>
      <c r="I9" s="153"/>
      <c r="J9" s="153"/>
      <c r="K9" s="152"/>
      <c r="L9" s="152"/>
      <c r="M9" s="152"/>
      <c r="N9" s="152"/>
      <c r="O9" s="152"/>
      <c r="P9" s="152"/>
      <c r="Q9" s="151"/>
    </row>
    <row r="10" spans="1:17" ht="3.7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7" ht="18.75" thickBot="1" x14ac:dyDescent="0.3">
      <c r="A11" s="35" t="s">
        <v>255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</row>
    <row r="12" spans="1:17" ht="3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r="13" spans="1:17" ht="17.25" customHeight="1" thickBot="1" x14ac:dyDescent="0.3">
      <c r="A13" s="15" t="s">
        <v>254</v>
      </c>
      <c r="B13" s="15"/>
      <c r="C13" s="15"/>
      <c r="D13" s="15"/>
      <c r="E13" s="89"/>
      <c r="F13" s="15" t="s">
        <v>253</v>
      </c>
      <c r="G13" s="15"/>
      <c r="H13" s="15"/>
      <c r="I13" s="15"/>
      <c r="J13" s="15"/>
      <c r="K13" s="89"/>
      <c r="L13" s="89"/>
      <c r="M13" s="89"/>
      <c r="N13" s="89"/>
      <c r="O13" s="89"/>
      <c r="P13" s="89"/>
      <c r="Q13" s="145"/>
    </row>
    <row r="14" spans="1:17" ht="3.75" customHeight="1" x14ac:dyDescent="0.25">
      <c r="A14" s="133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</row>
    <row r="15" spans="1:17" ht="31.5" customHeight="1" x14ac:dyDescent="0.25">
      <c r="A15" s="44" t="s">
        <v>38</v>
      </c>
      <c r="B15" s="5" t="s">
        <v>16</v>
      </c>
      <c r="C15" s="5" t="s">
        <v>4</v>
      </c>
      <c r="D15" s="5" t="s">
        <v>5</v>
      </c>
      <c r="E15" s="2"/>
      <c r="F15" s="84" t="s">
        <v>252</v>
      </c>
      <c r="G15" s="72" t="s">
        <v>251</v>
      </c>
      <c r="H15" s="5" t="s">
        <v>4</v>
      </c>
      <c r="I15" s="5" t="s">
        <v>5</v>
      </c>
      <c r="J15" s="5" t="s">
        <v>16</v>
      </c>
      <c r="K15" s="2"/>
      <c r="L15" s="2"/>
      <c r="M15" s="2"/>
      <c r="N15" s="2"/>
      <c r="O15" s="2"/>
      <c r="P15" s="2"/>
      <c r="Q15" s="2"/>
    </row>
    <row r="16" spans="1:17" ht="15.75" customHeight="1" x14ac:dyDescent="0.25">
      <c r="A16" s="70" t="s">
        <v>2</v>
      </c>
      <c r="B16" s="41">
        <f>C16+D16</f>
        <v>14491</v>
      </c>
      <c r="C16" s="49">
        <v>12575</v>
      </c>
      <c r="D16" s="49">
        <v>1916</v>
      </c>
      <c r="E16" s="117"/>
      <c r="F16" s="150" t="s">
        <v>250</v>
      </c>
      <c r="G16" s="41">
        <v>240</v>
      </c>
      <c r="H16" s="49">
        <v>27820</v>
      </c>
      <c r="I16" s="49">
        <v>4732</v>
      </c>
      <c r="J16" s="41">
        <f>I16+H16</f>
        <v>32552</v>
      </c>
      <c r="K16" s="117"/>
      <c r="L16" s="117"/>
      <c r="M16" s="117"/>
      <c r="N16" s="117"/>
      <c r="O16" s="117"/>
      <c r="P16" s="117"/>
      <c r="Q16" s="117"/>
    </row>
    <row r="17" spans="1:17" x14ac:dyDescent="0.25">
      <c r="A17" s="68" t="s">
        <v>3</v>
      </c>
      <c r="B17" s="93">
        <f t="shared" ref="B17:B27" si="0">+C17+D17</f>
        <v>12941</v>
      </c>
      <c r="C17" s="49">
        <v>11134</v>
      </c>
      <c r="D17" s="49">
        <v>1807</v>
      </c>
      <c r="E17" s="117"/>
      <c r="F17" s="149" t="s">
        <v>249</v>
      </c>
      <c r="G17" s="41">
        <v>5</v>
      </c>
      <c r="H17" s="49">
        <v>2959</v>
      </c>
      <c r="I17" s="49">
        <v>669</v>
      </c>
      <c r="J17" s="41">
        <f>I17+H17</f>
        <v>3628</v>
      </c>
      <c r="K17" s="117"/>
      <c r="L17" s="117"/>
      <c r="M17" s="117"/>
      <c r="N17" s="117"/>
      <c r="O17" s="117"/>
      <c r="P17" s="117"/>
      <c r="Q17" s="117"/>
    </row>
    <row r="18" spans="1:17" x14ac:dyDescent="0.25">
      <c r="A18" s="68" t="s">
        <v>7</v>
      </c>
      <c r="B18" s="93">
        <f t="shared" si="0"/>
        <v>14420</v>
      </c>
      <c r="C18" s="49">
        <v>12433</v>
      </c>
      <c r="D18" s="49">
        <v>1987</v>
      </c>
      <c r="E18" s="117"/>
      <c r="F18" s="149" t="s">
        <v>88</v>
      </c>
      <c r="G18" s="41">
        <v>112</v>
      </c>
      <c r="H18" s="49">
        <v>30398</v>
      </c>
      <c r="I18" s="49">
        <v>4689</v>
      </c>
      <c r="J18" s="41">
        <f>I18+H18</f>
        <v>35087</v>
      </c>
      <c r="K18" s="117"/>
      <c r="L18" s="117"/>
      <c r="M18" s="117"/>
      <c r="N18" s="117"/>
      <c r="O18" s="117"/>
      <c r="P18" s="117"/>
      <c r="Q18" s="117"/>
    </row>
    <row r="19" spans="1:17" x14ac:dyDescent="0.25">
      <c r="A19" s="68" t="s">
        <v>8</v>
      </c>
      <c r="B19" s="93">
        <f t="shared" si="0"/>
        <v>14419</v>
      </c>
      <c r="C19" s="49">
        <v>12380</v>
      </c>
      <c r="D19" s="49">
        <v>2039</v>
      </c>
      <c r="E19" s="117"/>
      <c r="F19" s="148" t="s">
        <v>248</v>
      </c>
      <c r="G19" s="92">
        <v>1</v>
      </c>
      <c r="H19" s="64">
        <v>237</v>
      </c>
      <c r="I19" s="64">
        <v>26</v>
      </c>
      <c r="J19" s="92">
        <f>I19+H19</f>
        <v>263</v>
      </c>
      <c r="K19" s="117"/>
      <c r="L19" s="117"/>
      <c r="M19" s="117"/>
      <c r="N19" s="117"/>
      <c r="O19" s="117"/>
      <c r="P19" s="117"/>
      <c r="Q19" s="117"/>
    </row>
    <row r="20" spans="1:17" x14ac:dyDescent="0.25">
      <c r="A20" s="68" t="s">
        <v>9</v>
      </c>
      <c r="B20" s="93">
        <f t="shared" si="0"/>
        <v>15259</v>
      </c>
      <c r="C20" s="49">
        <v>12892</v>
      </c>
      <c r="D20" s="49">
        <v>2367</v>
      </c>
      <c r="E20" s="117"/>
      <c r="F20" s="44" t="s">
        <v>16</v>
      </c>
      <c r="G20" s="43">
        <f>SUM(G16:G19)</f>
        <v>358</v>
      </c>
      <c r="H20" s="43">
        <f>SUM(H16:H19)</f>
        <v>61414</v>
      </c>
      <c r="I20" s="43">
        <f>SUM(I16:I19)</f>
        <v>10116</v>
      </c>
      <c r="J20" s="43">
        <f>SUM(J16:J19)</f>
        <v>71530</v>
      </c>
      <c r="K20" s="117"/>
      <c r="L20" s="117"/>
      <c r="M20" s="117"/>
      <c r="N20" s="117"/>
      <c r="O20" s="117"/>
      <c r="P20" s="117"/>
      <c r="Q20" s="117"/>
    </row>
    <row r="21" spans="1:17" hidden="1" x14ac:dyDescent="0.25">
      <c r="A21" s="68" t="s">
        <v>10</v>
      </c>
      <c r="B21" s="93">
        <f t="shared" si="0"/>
        <v>0</v>
      </c>
      <c r="C21" s="49"/>
      <c r="D21" s="49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</row>
    <row r="22" spans="1:17" hidden="1" x14ac:dyDescent="0.25">
      <c r="A22" s="68" t="s">
        <v>11</v>
      </c>
      <c r="B22" s="93">
        <f t="shared" si="0"/>
        <v>0</v>
      </c>
      <c r="C22" s="49"/>
      <c r="D22" s="49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</row>
    <row r="23" spans="1:17" hidden="1" x14ac:dyDescent="0.25">
      <c r="A23" s="68" t="s">
        <v>12</v>
      </c>
      <c r="B23" s="93">
        <f t="shared" si="0"/>
        <v>0</v>
      </c>
      <c r="C23" s="49"/>
      <c r="D23" s="49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</row>
    <row r="24" spans="1:17" hidden="1" x14ac:dyDescent="0.25">
      <c r="A24" s="68" t="s">
        <v>57</v>
      </c>
      <c r="B24" s="93">
        <f t="shared" si="0"/>
        <v>0</v>
      </c>
      <c r="C24" s="49"/>
      <c r="D24" s="49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</row>
    <row r="25" spans="1:17" hidden="1" x14ac:dyDescent="0.25">
      <c r="A25" s="68" t="s">
        <v>13</v>
      </c>
      <c r="B25" s="93">
        <f t="shared" si="0"/>
        <v>0</v>
      </c>
      <c r="C25" s="49"/>
      <c r="D25" s="49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</row>
    <row r="26" spans="1:17" hidden="1" x14ac:dyDescent="0.25">
      <c r="A26" s="68" t="s">
        <v>14</v>
      </c>
      <c r="B26" s="93">
        <f t="shared" si="0"/>
        <v>0</v>
      </c>
      <c r="C26" s="49"/>
      <c r="D26" s="49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</row>
    <row r="27" spans="1:17" hidden="1" x14ac:dyDescent="0.25">
      <c r="A27" s="65" t="s">
        <v>15</v>
      </c>
      <c r="B27" s="92">
        <f t="shared" si="0"/>
        <v>0</v>
      </c>
      <c r="C27" s="64"/>
      <c r="D27" s="64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</row>
    <row r="28" spans="1:17" x14ac:dyDescent="0.25">
      <c r="A28" s="44" t="s">
        <v>16</v>
      </c>
      <c r="B28" s="43">
        <f>SUM(B16:B27)</f>
        <v>71530</v>
      </c>
      <c r="C28" s="43">
        <f>SUM(C16:C27)</f>
        <v>61414</v>
      </c>
      <c r="D28" s="43">
        <f>SUM(D16:D27)</f>
        <v>10116</v>
      </c>
      <c r="E28" s="117"/>
      <c r="K28" s="117"/>
      <c r="L28" s="117"/>
      <c r="M28" s="117"/>
      <c r="N28" s="117"/>
      <c r="O28" s="117"/>
      <c r="P28" s="117"/>
      <c r="Q28" s="117"/>
    </row>
    <row r="29" spans="1:17" ht="15.75" thickBot="1" x14ac:dyDescent="0.3">
      <c r="A29" s="76" t="s">
        <v>36</v>
      </c>
      <c r="B29" s="91">
        <f>B28/$B28</f>
        <v>1</v>
      </c>
      <c r="C29" s="91">
        <f>C28/$B28</f>
        <v>0.85857682091430165</v>
      </c>
      <c r="D29" s="91">
        <f>D28/$B28</f>
        <v>0.14142317908569832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ht="89.25" customHeight="1" x14ac:dyDescent="0.25">
      <c r="A30" s="147"/>
      <c r="B30" s="146"/>
      <c r="C30" s="146"/>
      <c r="D30" s="146"/>
      <c r="E30" s="17"/>
      <c r="F30" s="2"/>
      <c r="G30" s="2"/>
      <c r="H30" s="2"/>
      <c r="I30" s="2"/>
      <c r="J30" s="2"/>
      <c r="K30" s="17"/>
      <c r="L30" s="2"/>
      <c r="M30" s="2"/>
      <c r="N30" s="2"/>
      <c r="O30" s="2"/>
      <c r="P30" s="2"/>
      <c r="Q30" s="2"/>
    </row>
    <row r="31" spans="1:17" ht="3.75" customHeight="1" x14ac:dyDescent="0.25">
      <c r="A31" s="147"/>
      <c r="B31" s="146"/>
      <c r="C31" s="146"/>
      <c r="D31" s="146"/>
      <c r="E31" s="17"/>
      <c r="F31" s="2"/>
      <c r="G31" s="2"/>
      <c r="H31" s="2"/>
      <c r="I31" s="2"/>
      <c r="J31" s="2"/>
      <c r="K31" s="17"/>
      <c r="L31" s="2"/>
      <c r="M31" s="2"/>
      <c r="N31" s="2"/>
      <c r="O31" s="2"/>
      <c r="P31" s="2"/>
      <c r="Q31" s="2"/>
    </row>
    <row r="32" spans="1:17" ht="16.5" thickBot="1" x14ac:dyDescent="0.3">
      <c r="A32" s="15" t="s">
        <v>247</v>
      </c>
      <c r="B32" s="116"/>
      <c r="C32" s="116"/>
      <c r="D32" s="116"/>
      <c r="E32" s="116"/>
      <c r="F32" s="116"/>
      <c r="G32" s="15"/>
      <c r="H32" s="145"/>
      <c r="I32" s="15" t="s">
        <v>246</v>
      </c>
      <c r="J32" s="116"/>
      <c r="K32" s="116"/>
      <c r="L32" s="116"/>
      <c r="M32" s="116"/>
      <c r="N32" s="116"/>
      <c r="O32" s="116"/>
      <c r="P32" s="116"/>
      <c r="Q32" s="116"/>
    </row>
    <row r="33" spans="1:17" ht="3.75" customHeight="1" x14ac:dyDescent="0.25">
      <c r="A33" s="144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2"/>
    </row>
    <row r="34" spans="1:17" ht="31.5" customHeight="1" x14ac:dyDescent="0.25">
      <c r="A34" s="44" t="s">
        <v>38</v>
      </c>
      <c r="B34" s="5" t="s">
        <v>16</v>
      </c>
      <c r="C34" s="143" t="s">
        <v>245</v>
      </c>
      <c r="D34" s="143" t="s">
        <v>244</v>
      </c>
      <c r="E34" s="143" t="s">
        <v>243</v>
      </c>
      <c r="F34" s="143" t="s">
        <v>242</v>
      </c>
      <c r="G34" s="143" t="s">
        <v>241</v>
      </c>
      <c r="H34" s="142"/>
      <c r="I34" s="181" t="s">
        <v>240</v>
      </c>
      <c r="J34" s="181"/>
      <c r="K34" s="5" t="s">
        <v>239</v>
      </c>
      <c r="L34" s="5" t="s">
        <v>36</v>
      </c>
      <c r="M34" s="138"/>
      <c r="N34" s="2"/>
      <c r="O34" s="2"/>
      <c r="P34" s="2"/>
      <c r="Q34" s="2"/>
    </row>
    <row r="35" spans="1:17" x14ac:dyDescent="0.25">
      <c r="A35" s="70" t="s">
        <v>2</v>
      </c>
      <c r="B35" s="41">
        <f t="shared" ref="B35:B46" si="1">C35+D35+E35+F35+G35</f>
        <v>14491</v>
      </c>
      <c r="C35" s="49">
        <v>11578</v>
      </c>
      <c r="D35" s="49">
        <v>1103</v>
      </c>
      <c r="E35" s="49">
        <v>1362</v>
      </c>
      <c r="F35" s="49">
        <v>415</v>
      </c>
      <c r="G35" s="49">
        <v>33</v>
      </c>
      <c r="H35" s="134"/>
      <c r="I35" s="70" t="s">
        <v>51</v>
      </c>
      <c r="J35" s="70"/>
      <c r="K35" s="41">
        <v>21646</v>
      </c>
      <c r="L35" s="40">
        <f>K35/K37</f>
        <v>0.30261428771144971</v>
      </c>
      <c r="M35" s="138"/>
      <c r="N35" s="117"/>
      <c r="O35" s="117"/>
      <c r="P35" s="117"/>
      <c r="Q35" s="117"/>
    </row>
    <row r="36" spans="1:17" ht="15.75" customHeight="1" x14ac:dyDescent="0.25">
      <c r="A36" s="68" t="s">
        <v>3</v>
      </c>
      <c r="B36" s="41">
        <f t="shared" si="1"/>
        <v>12941</v>
      </c>
      <c r="C36" s="49">
        <v>10226</v>
      </c>
      <c r="D36" s="49">
        <v>1107</v>
      </c>
      <c r="E36" s="49">
        <v>1213</v>
      </c>
      <c r="F36" s="49">
        <v>365</v>
      </c>
      <c r="G36" s="49">
        <v>30</v>
      </c>
      <c r="H36" s="139"/>
      <c r="I36" s="65" t="s">
        <v>50</v>
      </c>
      <c r="J36" s="65"/>
      <c r="K36" s="92">
        <v>49884</v>
      </c>
      <c r="L36" s="141">
        <f>K36/K37</f>
        <v>0.69738571228855029</v>
      </c>
      <c r="M36" s="138"/>
      <c r="N36" s="117"/>
      <c r="O36" s="117"/>
      <c r="P36" s="117"/>
      <c r="Q36" s="117"/>
    </row>
    <row r="37" spans="1:17" x14ac:dyDescent="0.25">
      <c r="A37" s="68" t="s">
        <v>7</v>
      </c>
      <c r="B37" s="41">
        <f t="shared" si="1"/>
        <v>14420</v>
      </c>
      <c r="C37" s="49">
        <v>11226</v>
      </c>
      <c r="D37" s="49">
        <v>1219</v>
      </c>
      <c r="E37" s="49">
        <v>1515</v>
      </c>
      <c r="F37" s="49">
        <v>423</v>
      </c>
      <c r="G37" s="49">
        <v>37</v>
      </c>
      <c r="H37" s="139"/>
      <c r="I37" s="44" t="s">
        <v>16</v>
      </c>
      <c r="J37" s="44"/>
      <c r="K37" s="43">
        <f>K35+K36</f>
        <v>71530</v>
      </c>
      <c r="L37" s="140">
        <f>L35+L36</f>
        <v>1</v>
      </c>
      <c r="M37" s="138"/>
      <c r="N37" s="117"/>
      <c r="O37" s="117"/>
      <c r="P37" s="117"/>
      <c r="Q37" s="117"/>
    </row>
    <row r="38" spans="1:17" x14ac:dyDescent="0.25">
      <c r="A38" s="68" t="s">
        <v>8</v>
      </c>
      <c r="B38" s="41">
        <f t="shared" si="1"/>
        <v>14419</v>
      </c>
      <c r="C38" s="49">
        <v>11273</v>
      </c>
      <c r="D38" s="49">
        <v>1324</v>
      </c>
      <c r="E38" s="49">
        <v>1407</v>
      </c>
      <c r="F38" s="49">
        <v>370</v>
      </c>
      <c r="G38" s="49">
        <v>45</v>
      </c>
      <c r="H38" s="139"/>
      <c r="I38" s="117"/>
      <c r="J38" s="117"/>
      <c r="K38" s="117"/>
      <c r="L38" s="117"/>
      <c r="M38" s="138"/>
      <c r="N38" s="117"/>
      <c r="O38" s="117"/>
      <c r="P38" s="117"/>
      <c r="Q38" s="117"/>
    </row>
    <row r="39" spans="1:17" x14ac:dyDescent="0.25">
      <c r="A39" s="68" t="s">
        <v>9</v>
      </c>
      <c r="B39" s="41">
        <f t="shared" si="1"/>
        <v>15259</v>
      </c>
      <c r="C39" s="49">
        <v>11803</v>
      </c>
      <c r="D39" s="49">
        <v>1477</v>
      </c>
      <c r="E39" s="49">
        <v>1471</v>
      </c>
      <c r="F39" s="49">
        <v>465</v>
      </c>
      <c r="G39" s="49">
        <v>43</v>
      </c>
      <c r="H39" s="139"/>
      <c r="I39" s="117"/>
      <c r="J39" s="117"/>
      <c r="K39" s="117"/>
      <c r="L39" s="117"/>
      <c r="M39" s="138"/>
      <c r="N39" s="137"/>
      <c r="O39" s="90"/>
      <c r="P39" s="117"/>
      <c r="Q39" s="117"/>
    </row>
    <row r="40" spans="1:17" hidden="1" x14ac:dyDescent="0.25">
      <c r="A40" s="68" t="s">
        <v>10</v>
      </c>
      <c r="B40" s="41">
        <f t="shared" si="1"/>
        <v>0</v>
      </c>
      <c r="C40" s="49"/>
      <c r="D40" s="49"/>
      <c r="E40" s="49"/>
      <c r="F40" s="49"/>
      <c r="G40" s="49"/>
      <c r="H40" s="139"/>
      <c r="I40" s="117"/>
      <c r="J40" s="117"/>
      <c r="K40" s="117"/>
      <c r="L40" s="117"/>
      <c r="M40" s="138"/>
      <c r="N40" s="137"/>
      <c r="O40" s="90"/>
      <c r="P40" s="117"/>
      <c r="Q40" s="117"/>
    </row>
    <row r="41" spans="1:17" hidden="1" x14ac:dyDescent="0.25">
      <c r="A41" s="68" t="s">
        <v>11</v>
      </c>
      <c r="B41" s="41">
        <f t="shared" si="1"/>
        <v>0</v>
      </c>
      <c r="C41" s="49"/>
      <c r="D41" s="49"/>
      <c r="E41" s="49"/>
      <c r="F41" s="49"/>
      <c r="G41" s="49"/>
      <c r="H41" s="139"/>
      <c r="I41" s="117"/>
      <c r="J41" s="117"/>
      <c r="K41" s="117"/>
      <c r="L41" s="117"/>
      <c r="M41" s="138"/>
      <c r="N41" s="137"/>
      <c r="O41" s="90"/>
      <c r="P41" s="117"/>
      <c r="Q41" s="117"/>
    </row>
    <row r="42" spans="1:17" hidden="1" x14ac:dyDescent="0.25">
      <c r="A42" s="68" t="s">
        <v>12</v>
      </c>
      <c r="B42" s="41">
        <f t="shared" si="1"/>
        <v>0</v>
      </c>
      <c r="C42" s="49"/>
      <c r="D42" s="49"/>
      <c r="E42" s="49"/>
      <c r="F42" s="49"/>
      <c r="G42" s="49"/>
      <c r="H42" s="139"/>
      <c r="I42" s="117"/>
      <c r="J42" s="117"/>
      <c r="K42" s="117"/>
      <c r="L42" s="117"/>
      <c r="M42" s="138"/>
      <c r="N42" s="137"/>
      <c r="O42" s="90"/>
      <c r="P42" s="117"/>
      <c r="Q42" s="117"/>
    </row>
    <row r="43" spans="1:17" hidden="1" x14ac:dyDescent="0.25">
      <c r="A43" s="68" t="s">
        <v>57</v>
      </c>
      <c r="B43" s="41">
        <f t="shared" si="1"/>
        <v>0</v>
      </c>
      <c r="C43" s="49"/>
      <c r="D43" s="49"/>
      <c r="E43" s="49"/>
      <c r="F43" s="49"/>
      <c r="G43" s="49"/>
      <c r="H43" s="139"/>
      <c r="I43" s="117"/>
      <c r="J43" s="117"/>
      <c r="K43" s="117"/>
      <c r="L43" s="117"/>
      <c r="M43" s="138"/>
      <c r="N43" s="137"/>
      <c r="O43" s="90"/>
      <c r="P43" s="117"/>
      <c r="Q43" s="117"/>
    </row>
    <row r="44" spans="1:17" hidden="1" x14ac:dyDescent="0.25">
      <c r="A44" s="68" t="s">
        <v>13</v>
      </c>
      <c r="B44" s="41">
        <f t="shared" si="1"/>
        <v>0</v>
      </c>
      <c r="C44" s="49"/>
      <c r="D44" s="49"/>
      <c r="E44" s="49"/>
      <c r="F44" s="49"/>
      <c r="G44" s="49"/>
      <c r="H44" s="139"/>
      <c r="I44" s="117"/>
      <c r="J44" s="117"/>
      <c r="K44" s="117"/>
      <c r="L44" s="117"/>
      <c r="M44" s="138"/>
      <c r="N44" s="137"/>
      <c r="O44" s="90"/>
      <c r="P44" s="117"/>
      <c r="Q44" s="117"/>
    </row>
    <row r="45" spans="1:17" hidden="1" x14ac:dyDescent="0.25">
      <c r="A45" s="68" t="s">
        <v>14</v>
      </c>
      <c r="B45" s="41">
        <f t="shared" si="1"/>
        <v>0</v>
      </c>
      <c r="C45" s="49"/>
      <c r="D45" s="49"/>
      <c r="E45" s="49"/>
      <c r="F45" s="49"/>
      <c r="G45" s="49"/>
      <c r="H45" s="139"/>
      <c r="I45" s="117"/>
      <c r="J45" s="117"/>
      <c r="K45" s="117"/>
      <c r="L45" s="117"/>
      <c r="M45" s="138"/>
      <c r="N45" s="137"/>
      <c r="O45" s="90"/>
      <c r="P45" s="117"/>
      <c r="Q45" s="117"/>
    </row>
    <row r="46" spans="1:17" hidden="1" x14ac:dyDescent="0.25">
      <c r="A46" s="65" t="s">
        <v>15</v>
      </c>
      <c r="B46" s="92">
        <f t="shared" si="1"/>
        <v>0</v>
      </c>
      <c r="C46" s="64"/>
      <c r="D46" s="64"/>
      <c r="E46" s="64"/>
      <c r="F46" s="64"/>
      <c r="G46" s="64"/>
      <c r="H46" s="139"/>
      <c r="I46" s="117"/>
      <c r="J46" s="117"/>
      <c r="K46" s="117"/>
      <c r="L46" s="117"/>
      <c r="M46" s="138"/>
      <c r="N46" s="137"/>
      <c r="O46" s="90"/>
      <c r="P46" s="117"/>
      <c r="Q46" s="117"/>
    </row>
    <row r="47" spans="1:17" x14ac:dyDescent="0.25">
      <c r="A47" s="44" t="s">
        <v>16</v>
      </c>
      <c r="B47" s="43">
        <f t="shared" ref="B47:G47" si="2">SUM(B35:B46)</f>
        <v>71530</v>
      </c>
      <c r="C47" s="43">
        <f t="shared" si="2"/>
        <v>56106</v>
      </c>
      <c r="D47" s="43">
        <f t="shared" si="2"/>
        <v>6230</v>
      </c>
      <c r="E47" s="43">
        <f t="shared" si="2"/>
        <v>6968</v>
      </c>
      <c r="F47" s="43">
        <f t="shared" si="2"/>
        <v>2038</v>
      </c>
      <c r="G47" s="43">
        <f t="shared" si="2"/>
        <v>188</v>
      </c>
      <c r="H47" s="134"/>
      <c r="I47" s="117"/>
      <c r="J47" s="117"/>
      <c r="K47" s="117"/>
      <c r="L47" s="117"/>
      <c r="M47" s="133"/>
      <c r="N47" s="130"/>
      <c r="O47" s="130"/>
      <c r="P47" s="117"/>
      <c r="Q47" s="117"/>
    </row>
    <row r="48" spans="1:17" ht="15.75" thickBot="1" x14ac:dyDescent="0.3">
      <c r="A48" s="136" t="s">
        <v>36</v>
      </c>
      <c r="B48" s="135">
        <f t="shared" ref="B48:G48" si="3">B47/$B47</f>
        <v>1</v>
      </c>
      <c r="C48" s="135">
        <f t="shared" si="3"/>
        <v>0.78437019432405986</v>
      </c>
      <c r="D48" s="135">
        <f t="shared" si="3"/>
        <v>8.7096323221026145E-2</v>
      </c>
      <c r="E48" s="135">
        <f t="shared" si="3"/>
        <v>9.7413672584929403E-2</v>
      </c>
      <c r="F48" s="135">
        <f t="shared" si="3"/>
        <v>2.849154201034531E-2</v>
      </c>
      <c r="G48" s="135">
        <f t="shared" si="3"/>
        <v>2.6282678596393121E-3</v>
      </c>
      <c r="H48" s="134"/>
      <c r="I48" s="2"/>
      <c r="J48" s="2"/>
      <c r="K48" s="2"/>
      <c r="L48" s="2"/>
      <c r="M48" s="2"/>
      <c r="N48" s="2"/>
      <c r="O48" s="2"/>
      <c r="P48" s="130"/>
      <c r="Q48" s="2"/>
    </row>
    <row r="49" spans="1:17" ht="108.75" customHeight="1" x14ac:dyDescent="0.25">
      <c r="A49" s="133"/>
      <c r="B49" s="132"/>
      <c r="C49" s="132"/>
      <c r="D49" s="132"/>
      <c r="E49" s="132"/>
      <c r="F49" s="2"/>
      <c r="G49" s="131"/>
      <c r="H49" s="131"/>
      <c r="I49" s="2"/>
      <c r="J49" s="2"/>
      <c r="K49" s="2"/>
      <c r="L49" s="2"/>
      <c r="M49" s="2"/>
      <c r="N49" s="2"/>
      <c r="O49" s="2"/>
      <c r="P49" s="130"/>
      <c r="Q49" s="2"/>
    </row>
    <row r="50" spans="1:17" ht="3.75" customHeight="1" x14ac:dyDescent="0.25">
      <c r="A50" s="133"/>
      <c r="B50" s="132"/>
      <c r="C50" s="132"/>
      <c r="D50" s="132"/>
      <c r="E50" s="132"/>
      <c r="F50" s="2"/>
      <c r="G50" s="131"/>
      <c r="H50" s="131"/>
      <c r="I50" s="2"/>
      <c r="J50" s="2"/>
      <c r="K50" s="2"/>
      <c r="L50" s="2"/>
      <c r="M50" s="2"/>
      <c r="N50" s="2"/>
      <c r="O50" s="2"/>
      <c r="P50" s="130"/>
      <c r="Q50" s="2"/>
    </row>
    <row r="51" spans="1:17" ht="16.5" thickBot="1" x14ac:dyDescent="0.3">
      <c r="A51" s="85" t="s">
        <v>238</v>
      </c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116"/>
    </row>
    <row r="52" spans="1:17" ht="3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30.75" customHeight="1" x14ac:dyDescent="0.25">
      <c r="A53" s="96" t="s">
        <v>0</v>
      </c>
      <c r="B53" s="5" t="s">
        <v>16</v>
      </c>
      <c r="C53" s="72" t="s">
        <v>237</v>
      </c>
      <c r="D53" s="72" t="s">
        <v>236</v>
      </c>
      <c r="E53" s="72" t="s">
        <v>235</v>
      </c>
      <c r="F53" s="72" t="s">
        <v>234</v>
      </c>
      <c r="G53" s="72" t="s">
        <v>233</v>
      </c>
      <c r="H53" s="72" t="s">
        <v>232</v>
      </c>
      <c r="I53" s="72" t="s">
        <v>231</v>
      </c>
      <c r="J53" s="72" t="s">
        <v>230</v>
      </c>
      <c r="K53" s="2"/>
      <c r="L53" s="2"/>
      <c r="M53" s="126" t="s">
        <v>26</v>
      </c>
      <c r="N53" s="129">
        <f>C66+D66</f>
        <v>11791</v>
      </c>
      <c r="O53" s="128">
        <f>N53/N$57</f>
        <v>0.16483992730322941</v>
      </c>
      <c r="P53" s="61"/>
      <c r="Q53" s="2"/>
    </row>
    <row r="54" spans="1:17" x14ac:dyDescent="0.25">
      <c r="A54" s="70" t="s">
        <v>2</v>
      </c>
      <c r="B54" s="41">
        <f t="shared" ref="B54:B65" si="4">SUM(C54:J54)</f>
        <v>14491</v>
      </c>
      <c r="C54" s="49">
        <v>697</v>
      </c>
      <c r="D54" s="49">
        <v>1505</v>
      </c>
      <c r="E54" s="49">
        <v>1681</v>
      </c>
      <c r="F54" s="49">
        <v>2271</v>
      </c>
      <c r="G54" s="49">
        <v>3328</v>
      </c>
      <c r="H54" s="49">
        <v>2635</v>
      </c>
      <c r="I54" s="49">
        <v>1546</v>
      </c>
      <c r="J54" s="49">
        <v>828</v>
      </c>
      <c r="K54" s="117"/>
      <c r="L54" s="117"/>
      <c r="M54" s="126" t="s">
        <v>27</v>
      </c>
      <c r="N54" s="129">
        <f>E66</f>
        <v>8721</v>
      </c>
      <c r="O54" s="128">
        <f>N54/N$57</f>
        <v>0.12192087236124703</v>
      </c>
      <c r="P54" s="120"/>
      <c r="Q54" s="117"/>
    </row>
    <row r="55" spans="1:17" x14ac:dyDescent="0.25">
      <c r="A55" s="68" t="s">
        <v>3</v>
      </c>
      <c r="B55" s="93">
        <f t="shared" si="4"/>
        <v>12941</v>
      </c>
      <c r="C55" s="49">
        <v>682</v>
      </c>
      <c r="D55" s="49">
        <v>1472</v>
      </c>
      <c r="E55" s="49">
        <v>1529</v>
      </c>
      <c r="F55" s="49">
        <v>2056</v>
      </c>
      <c r="G55" s="49">
        <v>2810</v>
      </c>
      <c r="H55" s="49">
        <v>2230</v>
      </c>
      <c r="I55" s="49">
        <v>1334</v>
      </c>
      <c r="J55" s="49">
        <v>828</v>
      </c>
      <c r="K55" s="117"/>
      <c r="L55" s="117"/>
      <c r="M55" s="126" t="s">
        <v>28</v>
      </c>
      <c r="N55" s="129">
        <f>F66+G66+H66+I66</f>
        <v>46631</v>
      </c>
      <c r="O55" s="128">
        <f>N55/N$57</f>
        <v>0.65190829022787644</v>
      </c>
      <c r="P55" s="120"/>
      <c r="Q55" s="117"/>
    </row>
    <row r="56" spans="1:17" x14ac:dyDescent="0.25">
      <c r="A56" s="68" t="s">
        <v>7</v>
      </c>
      <c r="B56" s="93">
        <f t="shared" si="4"/>
        <v>14420</v>
      </c>
      <c r="C56" s="49">
        <v>692</v>
      </c>
      <c r="D56" s="49">
        <v>1564</v>
      </c>
      <c r="E56" s="49">
        <v>1764</v>
      </c>
      <c r="F56" s="49">
        <v>2250</v>
      </c>
      <c r="G56" s="49">
        <v>3261</v>
      </c>
      <c r="H56" s="49">
        <v>2436</v>
      </c>
      <c r="I56" s="49">
        <v>1571</v>
      </c>
      <c r="J56" s="49">
        <v>882</v>
      </c>
      <c r="K56" s="117"/>
      <c r="L56" s="117"/>
      <c r="M56" s="126" t="s">
        <v>229</v>
      </c>
      <c r="N56" s="129">
        <f>J66</f>
        <v>4387</v>
      </c>
      <c r="O56" s="128">
        <f>N56/N$57</f>
        <v>6.1330910107647144E-2</v>
      </c>
      <c r="P56" s="120"/>
      <c r="Q56" s="117"/>
    </row>
    <row r="57" spans="1:17" x14ac:dyDescent="0.25">
      <c r="A57" s="68" t="s">
        <v>8</v>
      </c>
      <c r="B57" s="93">
        <f t="shared" si="4"/>
        <v>14419</v>
      </c>
      <c r="C57" s="49">
        <v>739</v>
      </c>
      <c r="D57" s="49">
        <v>1705</v>
      </c>
      <c r="E57" s="49">
        <v>1808</v>
      </c>
      <c r="F57" s="49">
        <v>2289</v>
      </c>
      <c r="G57" s="49">
        <v>3110</v>
      </c>
      <c r="H57" s="49">
        <v>2364</v>
      </c>
      <c r="I57" s="49">
        <v>1516</v>
      </c>
      <c r="J57" s="49">
        <v>888</v>
      </c>
      <c r="K57" s="117"/>
      <c r="L57" s="117"/>
      <c r="M57" s="123" t="s">
        <v>16</v>
      </c>
      <c r="N57" s="129">
        <f>SUM(N53:N56)</f>
        <v>71530</v>
      </c>
      <c r="O57" s="128">
        <f>N57/N$57</f>
        <v>1</v>
      </c>
      <c r="P57" s="120"/>
      <c r="Q57" s="117"/>
    </row>
    <row r="58" spans="1:17" x14ac:dyDescent="0.25">
      <c r="A58" s="68" t="s">
        <v>9</v>
      </c>
      <c r="B58" s="93">
        <f t="shared" si="4"/>
        <v>15259</v>
      </c>
      <c r="C58" s="49">
        <v>863</v>
      </c>
      <c r="D58" s="49">
        <v>1872</v>
      </c>
      <c r="E58" s="49">
        <v>1939</v>
      </c>
      <c r="F58" s="49">
        <v>2225</v>
      </c>
      <c r="G58" s="49">
        <v>3233</v>
      </c>
      <c r="H58" s="49">
        <v>2581</v>
      </c>
      <c r="I58" s="49">
        <v>1585</v>
      </c>
      <c r="J58" s="49">
        <v>961</v>
      </c>
      <c r="K58" s="127"/>
      <c r="L58" s="127"/>
      <c r="M58" s="123"/>
      <c r="N58" s="123"/>
      <c r="O58" s="125"/>
      <c r="P58" s="120"/>
      <c r="Q58" s="117"/>
    </row>
    <row r="59" spans="1:17" hidden="1" x14ac:dyDescent="0.25">
      <c r="A59" s="68" t="s">
        <v>10</v>
      </c>
      <c r="B59" s="93">
        <f t="shared" si="4"/>
        <v>0</v>
      </c>
      <c r="C59" s="49"/>
      <c r="D59" s="49"/>
      <c r="E59" s="49"/>
      <c r="F59" s="49"/>
      <c r="G59" s="49"/>
      <c r="H59" s="49"/>
      <c r="I59" s="49"/>
      <c r="J59" s="49"/>
      <c r="K59" s="127"/>
      <c r="L59" s="127"/>
      <c r="M59" s="126"/>
      <c r="N59" s="123"/>
      <c r="O59" s="125"/>
      <c r="P59" s="124"/>
      <c r="Q59" s="117"/>
    </row>
    <row r="60" spans="1:17" hidden="1" x14ac:dyDescent="0.25">
      <c r="A60" s="68" t="s">
        <v>11</v>
      </c>
      <c r="B60" s="93">
        <f t="shared" si="4"/>
        <v>0</v>
      </c>
      <c r="C60" s="49"/>
      <c r="D60" s="49"/>
      <c r="E60" s="49"/>
      <c r="F60" s="49"/>
      <c r="G60" s="49"/>
      <c r="H60" s="49"/>
      <c r="I60" s="49"/>
      <c r="J60" s="49"/>
      <c r="K60" s="127"/>
      <c r="L60" s="127"/>
      <c r="M60" s="126"/>
      <c r="N60" s="123"/>
      <c r="O60" s="125"/>
      <c r="P60" s="124"/>
      <c r="Q60" s="117"/>
    </row>
    <row r="61" spans="1:17" hidden="1" x14ac:dyDescent="0.25">
      <c r="A61" s="68" t="s">
        <v>12</v>
      </c>
      <c r="B61" s="93">
        <f t="shared" si="4"/>
        <v>0</v>
      </c>
      <c r="C61" s="49"/>
      <c r="D61" s="49"/>
      <c r="E61" s="49"/>
      <c r="F61" s="49"/>
      <c r="G61" s="49"/>
      <c r="H61" s="49"/>
      <c r="I61" s="49"/>
      <c r="J61" s="49"/>
      <c r="K61" s="127"/>
      <c r="L61" s="127"/>
      <c r="M61" s="126"/>
      <c r="N61" s="123"/>
      <c r="O61" s="125"/>
      <c r="P61" s="124"/>
      <c r="Q61" s="117"/>
    </row>
    <row r="62" spans="1:17" hidden="1" x14ac:dyDescent="0.25">
      <c r="A62" s="68" t="s">
        <v>57</v>
      </c>
      <c r="B62" s="93">
        <f t="shared" si="4"/>
        <v>0</v>
      </c>
      <c r="C62" s="49"/>
      <c r="D62" s="49"/>
      <c r="E62" s="49"/>
      <c r="F62" s="49"/>
      <c r="G62" s="49"/>
      <c r="H62" s="49"/>
      <c r="I62" s="49"/>
      <c r="J62" s="49"/>
      <c r="K62" s="117"/>
      <c r="L62" s="117"/>
      <c r="M62" s="126"/>
      <c r="N62" s="123"/>
      <c r="O62" s="125"/>
      <c r="P62" s="124"/>
      <c r="Q62" s="117"/>
    </row>
    <row r="63" spans="1:17" hidden="1" x14ac:dyDescent="0.25">
      <c r="A63" s="68" t="s">
        <v>13</v>
      </c>
      <c r="B63" s="93">
        <f t="shared" si="4"/>
        <v>0</v>
      </c>
      <c r="C63" s="49"/>
      <c r="D63" s="49"/>
      <c r="E63" s="49"/>
      <c r="F63" s="49"/>
      <c r="G63" s="49"/>
      <c r="H63" s="49"/>
      <c r="I63" s="49"/>
      <c r="J63" s="49"/>
      <c r="K63" s="117"/>
      <c r="L63" s="117"/>
      <c r="M63" s="126"/>
      <c r="N63" s="123"/>
      <c r="O63" s="125"/>
      <c r="P63" s="124"/>
      <c r="Q63" s="117"/>
    </row>
    <row r="64" spans="1:17" hidden="1" x14ac:dyDescent="0.25">
      <c r="A64" s="68" t="s">
        <v>14</v>
      </c>
      <c r="B64" s="93">
        <f t="shared" si="4"/>
        <v>0</v>
      </c>
      <c r="C64" s="49"/>
      <c r="D64" s="49"/>
      <c r="E64" s="49"/>
      <c r="F64" s="49"/>
      <c r="G64" s="49"/>
      <c r="H64" s="49"/>
      <c r="I64" s="49"/>
      <c r="J64" s="49"/>
      <c r="K64" s="117"/>
      <c r="L64" s="117"/>
      <c r="M64" s="126"/>
      <c r="N64" s="123"/>
      <c r="O64" s="125"/>
      <c r="P64" s="124"/>
      <c r="Q64" s="117"/>
    </row>
    <row r="65" spans="1:17" hidden="1" x14ac:dyDescent="0.25">
      <c r="A65" s="65" t="s">
        <v>15</v>
      </c>
      <c r="B65" s="92">
        <f t="shared" si="4"/>
        <v>0</v>
      </c>
      <c r="C65" s="64"/>
      <c r="D65" s="64"/>
      <c r="E65" s="64"/>
      <c r="F65" s="64"/>
      <c r="G65" s="64"/>
      <c r="H65" s="64"/>
      <c r="I65" s="64"/>
      <c r="J65" s="64"/>
      <c r="K65" s="117"/>
      <c r="L65" s="117"/>
      <c r="M65" s="126"/>
      <c r="N65" s="123"/>
      <c r="O65" s="125"/>
      <c r="P65" s="124"/>
      <c r="Q65" s="117"/>
    </row>
    <row r="66" spans="1:17" x14ac:dyDescent="0.25">
      <c r="A66" s="44" t="s">
        <v>16</v>
      </c>
      <c r="B66" s="43">
        <f t="shared" ref="B66:J66" si="5">SUM(B54:B65)</f>
        <v>71530</v>
      </c>
      <c r="C66" s="43">
        <f t="shared" si="5"/>
        <v>3673</v>
      </c>
      <c r="D66" s="43">
        <f t="shared" si="5"/>
        <v>8118</v>
      </c>
      <c r="E66" s="43">
        <f t="shared" si="5"/>
        <v>8721</v>
      </c>
      <c r="F66" s="43">
        <f t="shared" si="5"/>
        <v>11091</v>
      </c>
      <c r="G66" s="43">
        <f t="shared" si="5"/>
        <v>15742</v>
      </c>
      <c r="H66" s="43">
        <f t="shared" si="5"/>
        <v>12246</v>
      </c>
      <c r="I66" s="43">
        <f t="shared" si="5"/>
        <v>7552</v>
      </c>
      <c r="J66" s="43">
        <f t="shared" si="5"/>
        <v>4387</v>
      </c>
      <c r="K66" s="117"/>
      <c r="L66" s="117"/>
      <c r="P66" s="123"/>
      <c r="Q66" s="117"/>
    </row>
    <row r="67" spans="1:17" ht="15.75" thickBot="1" x14ac:dyDescent="0.3">
      <c r="A67" s="76" t="s">
        <v>36</v>
      </c>
      <c r="B67" s="91">
        <f t="shared" ref="B67:J67" si="6">B66/$B66</f>
        <v>1</v>
      </c>
      <c r="C67" s="91">
        <f t="shared" si="6"/>
        <v>5.1349084300293585E-2</v>
      </c>
      <c r="D67" s="91">
        <f t="shared" si="6"/>
        <v>0.11349084300293583</v>
      </c>
      <c r="E67" s="91">
        <f t="shared" si="6"/>
        <v>0.12192087236124703</v>
      </c>
      <c r="F67" s="91">
        <f t="shared" si="6"/>
        <v>0.15505382357052985</v>
      </c>
      <c r="G67" s="91">
        <f t="shared" si="6"/>
        <v>0.22007549280022368</v>
      </c>
      <c r="H67" s="91">
        <f t="shared" si="6"/>
        <v>0.17120089472948413</v>
      </c>
      <c r="I67" s="91">
        <f t="shared" si="6"/>
        <v>0.10557807912763875</v>
      </c>
      <c r="J67" s="91">
        <f t="shared" si="6"/>
        <v>6.1330910107647144E-2</v>
      </c>
      <c r="K67" s="117"/>
      <c r="L67" s="117"/>
      <c r="M67" s="117"/>
      <c r="N67" s="117"/>
      <c r="O67" s="117"/>
      <c r="P67" s="123"/>
      <c r="Q67" s="117"/>
    </row>
    <row r="68" spans="1:17" x14ac:dyDescent="0.25">
      <c r="A68" s="121" t="s">
        <v>228</v>
      </c>
      <c r="B68" s="3"/>
      <c r="C68" s="2"/>
      <c r="D68" s="2"/>
      <c r="E68" s="2"/>
      <c r="F68" s="3"/>
      <c r="G68" s="3"/>
      <c r="H68" s="3"/>
      <c r="I68" s="3"/>
      <c r="J68" s="2"/>
      <c r="K68" s="2"/>
      <c r="L68" s="122"/>
      <c r="M68" s="2"/>
      <c r="N68" s="2"/>
      <c r="O68" s="2"/>
      <c r="P68" s="122"/>
      <c r="Q68" s="117"/>
    </row>
    <row r="69" spans="1:17" ht="54.75" customHeight="1" x14ac:dyDescent="0.25">
      <c r="A69" s="121"/>
      <c r="B69" s="3"/>
      <c r="C69" s="2"/>
      <c r="D69" s="2"/>
      <c r="E69" s="2"/>
      <c r="F69" s="3"/>
      <c r="G69" s="3"/>
      <c r="H69" s="3"/>
      <c r="I69" s="3"/>
      <c r="J69" s="2"/>
      <c r="K69" s="2"/>
      <c r="L69" s="122"/>
      <c r="M69" s="2"/>
      <c r="N69" s="2"/>
      <c r="O69" s="2"/>
      <c r="P69" s="122"/>
      <c r="Q69" s="117"/>
    </row>
    <row r="70" spans="1:17" ht="3.75" customHeight="1" x14ac:dyDescent="0.25">
      <c r="A70" s="121"/>
      <c r="B70" s="3"/>
      <c r="C70" s="2"/>
      <c r="D70" s="2"/>
      <c r="E70" s="2"/>
      <c r="F70" s="3"/>
      <c r="G70" s="3"/>
      <c r="H70" s="3"/>
      <c r="I70" s="3"/>
      <c r="J70" s="2"/>
      <c r="K70" s="2"/>
      <c r="L70" s="61"/>
      <c r="M70" s="120"/>
      <c r="N70" s="119"/>
      <c r="O70" s="118"/>
      <c r="P70" s="61"/>
      <c r="Q70" s="117"/>
    </row>
    <row r="71" spans="1:17" ht="16.5" thickBot="1" x14ac:dyDescent="0.3">
      <c r="A71" s="85" t="s">
        <v>227</v>
      </c>
      <c r="B71" s="116"/>
      <c r="C71" s="116"/>
      <c r="D71" s="116"/>
      <c r="E71" s="116"/>
      <c r="F71" s="116"/>
      <c r="G71" s="2"/>
      <c r="H71" s="15" t="s">
        <v>226</v>
      </c>
      <c r="I71" s="116"/>
      <c r="J71" s="116"/>
      <c r="K71" s="116"/>
      <c r="L71" s="115"/>
      <c r="M71" s="115"/>
      <c r="N71" s="115"/>
      <c r="O71" s="115"/>
      <c r="P71" s="115"/>
      <c r="Q71" s="15"/>
    </row>
    <row r="72" spans="1:17" ht="3.75" customHeight="1" x14ac:dyDescent="0.25">
      <c r="A72" s="114"/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2"/>
    </row>
    <row r="73" spans="1:17" ht="34.5" customHeight="1" x14ac:dyDescent="0.25">
      <c r="A73" s="173" t="s">
        <v>38</v>
      </c>
      <c r="B73" s="157" t="s">
        <v>16</v>
      </c>
      <c r="C73" s="174" t="s">
        <v>225</v>
      </c>
      <c r="D73" s="163" t="s">
        <v>224</v>
      </c>
      <c r="E73" s="163" t="s">
        <v>223</v>
      </c>
      <c r="F73" s="163" t="s">
        <v>222</v>
      </c>
      <c r="G73" s="98"/>
      <c r="H73" s="173" t="s">
        <v>38</v>
      </c>
      <c r="I73" s="174" t="s">
        <v>221</v>
      </c>
      <c r="J73" s="163" t="s">
        <v>16</v>
      </c>
      <c r="K73" s="163" t="s">
        <v>33</v>
      </c>
      <c r="L73" s="163"/>
      <c r="M73" s="163"/>
      <c r="N73" s="163" t="s">
        <v>16</v>
      </c>
      <c r="O73" s="163" t="s">
        <v>220</v>
      </c>
      <c r="P73" s="163"/>
      <c r="Q73" s="163"/>
    </row>
    <row r="74" spans="1:17" ht="16.5" x14ac:dyDescent="0.25">
      <c r="A74" s="173"/>
      <c r="B74" s="157"/>
      <c r="C74" s="174"/>
      <c r="D74" s="157"/>
      <c r="E74" s="157"/>
      <c r="F74" s="157"/>
      <c r="G74" s="98"/>
      <c r="H74" s="173"/>
      <c r="I74" s="174"/>
      <c r="J74" s="163"/>
      <c r="K74" s="113" t="s">
        <v>58</v>
      </c>
      <c r="L74" s="113" t="s">
        <v>219</v>
      </c>
      <c r="M74" s="113" t="s">
        <v>59</v>
      </c>
      <c r="N74" s="163"/>
      <c r="O74" s="112" t="s">
        <v>58</v>
      </c>
      <c r="P74" s="112" t="s">
        <v>219</v>
      </c>
      <c r="Q74" s="112" t="s">
        <v>59</v>
      </c>
    </row>
    <row r="75" spans="1:17" ht="15" customHeight="1" x14ac:dyDescent="0.25">
      <c r="A75" s="82" t="s">
        <v>2</v>
      </c>
      <c r="B75" s="41">
        <f t="shared" ref="B75:B86" si="7">SUM(C75:F75)</f>
        <v>14491</v>
      </c>
      <c r="C75" s="49">
        <v>70</v>
      </c>
      <c r="D75" s="49">
        <v>7458</v>
      </c>
      <c r="E75" s="49">
        <v>5748</v>
      </c>
      <c r="F75" s="49">
        <v>1215</v>
      </c>
      <c r="G75" s="110"/>
      <c r="H75" s="82" t="s">
        <v>2</v>
      </c>
      <c r="I75" s="109">
        <v>244</v>
      </c>
      <c r="J75" s="93">
        <f t="shared" ref="J75:J86" si="8">K75+L75+M75</f>
        <v>558</v>
      </c>
      <c r="K75" s="108">
        <v>359</v>
      </c>
      <c r="L75" s="108">
        <v>196</v>
      </c>
      <c r="M75" s="108">
        <v>3</v>
      </c>
      <c r="N75" s="93">
        <f t="shared" ref="N75:N86" si="9">O75+P75+Q75</f>
        <v>4</v>
      </c>
      <c r="O75" s="108">
        <v>2</v>
      </c>
      <c r="P75" s="108">
        <v>2</v>
      </c>
      <c r="Q75" s="108">
        <v>0</v>
      </c>
    </row>
    <row r="76" spans="1:17" x14ac:dyDescent="0.25">
      <c r="A76" s="68" t="s">
        <v>3</v>
      </c>
      <c r="B76" s="93">
        <f t="shared" si="7"/>
        <v>12941</v>
      </c>
      <c r="C76" s="49">
        <v>56</v>
      </c>
      <c r="D76" s="49">
        <v>6600</v>
      </c>
      <c r="E76" s="49">
        <v>5167</v>
      </c>
      <c r="F76" s="49">
        <v>1118</v>
      </c>
      <c r="G76" s="110"/>
      <c r="H76" s="68" t="s">
        <v>3</v>
      </c>
      <c r="I76" s="109">
        <v>230</v>
      </c>
      <c r="J76" s="93">
        <f t="shared" si="8"/>
        <v>476</v>
      </c>
      <c r="K76" s="108">
        <v>298</v>
      </c>
      <c r="L76" s="108">
        <v>174</v>
      </c>
      <c r="M76" s="108">
        <v>4</v>
      </c>
      <c r="N76" s="93">
        <f t="shared" si="9"/>
        <v>8</v>
      </c>
      <c r="O76" s="108">
        <v>5</v>
      </c>
      <c r="P76" s="108">
        <v>3</v>
      </c>
      <c r="Q76" s="108">
        <v>0</v>
      </c>
    </row>
    <row r="77" spans="1:17" x14ac:dyDescent="0.25">
      <c r="A77" s="81" t="s">
        <v>7</v>
      </c>
      <c r="B77" s="93">
        <f t="shared" si="7"/>
        <v>14420</v>
      </c>
      <c r="C77" s="49">
        <v>86</v>
      </c>
      <c r="D77" s="49">
        <v>7207</v>
      </c>
      <c r="E77" s="49">
        <v>5834</v>
      </c>
      <c r="F77" s="49">
        <v>1293</v>
      </c>
      <c r="G77" s="110"/>
      <c r="H77" s="81" t="s">
        <v>7</v>
      </c>
      <c r="I77" s="109">
        <v>254</v>
      </c>
      <c r="J77" s="93">
        <f t="shared" si="8"/>
        <v>556</v>
      </c>
      <c r="K77" s="108">
        <v>347</v>
      </c>
      <c r="L77" s="108">
        <v>202</v>
      </c>
      <c r="M77" s="108">
        <v>7</v>
      </c>
      <c r="N77" s="93">
        <f t="shared" si="9"/>
        <v>3</v>
      </c>
      <c r="O77" s="108">
        <v>0</v>
      </c>
      <c r="P77" s="108">
        <v>3</v>
      </c>
      <c r="Q77" s="108">
        <v>0</v>
      </c>
    </row>
    <row r="78" spans="1:17" x14ac:dyDescent="0.25">
      <c r="A78" s="68" t="s">
        <v>8</v>
      </c>
      <c r="B78" s="93">
        <f t="shared" si="7"/>
        <v>14419</v>
      </c>
      <c r="C78" s="49">
        <v>87</v>
      </c>
      <c r="D78" s="49">
        <v>7215</v>
      </c>
      <c r="E78" s="49">
        <v>5720</v>
      </c>
      <c r="F78" s="49">
        <v>1397</v>
      </c>
      <c r="G78" s="110"/>
      <c r="H78" s="68" t="s">
        <v>8</v>
      </c>
      <c r="I78" s="109">
        <v>296</v>
      </c>
      <c r="J78" s="93">
        <f t="shared" si="8"/>
        <v>599</v>
      </c>
      <c r="K78" s="108">
        <v>381</v>
      </c>
      <c r="L78" s="108">
        <v>211</v>
      </c>
      <c r="M78" s="108">
        <v>7</v>
      </c>
      <c r="N78" s="93">
        <f t="shared" si="9"/>
        <v>8</v>
      </c>
      <c r="O78" s="108">
        <v>6</v>
      </c>
      <c r="P78" s="108">
        <v>2</v>
      </c>
      <c r="Q78" s="108">
        <v>0</v>
      </c>
    </row>
    <row r="79" spans="1:17" x14ac:dyDescent="0.25">
      <c r="A79" s="81" t="s">
        <v>9</v>
      </c>
      <c r="B79" s="93">
        <f t="shared" si="7"/>
        <v>15259</v>
      </c>
      <c r="C79" s="49">
        <v>81</v>
      </c>
      <c r="D79" s="49">
        <v>7527</v>
      </c>
      <c r="E79" s="49">
        <v>6206</v>
      </c>
      <c r="F79" s="49">
        <v>1445</v>
      </c>
      <c r="G79" s="110"/>
      <c r="H79" s="81" t="s">
        <v>9</v>
      </c>
      <c r="I79" s="109">
        <v>329</v>
      </c>
      <c r="J79" s="93">
        <f t="shared" si="8"/>
        <v>616</v>
      </c>
      <c r="K79" s="108">
        <v>397</v>
      </c>
      <c r="L79" s="108">
        <v>213</v>
      </c>
      <c r="M79" s="108">
        <v>6</v>
      </c>
      <c r="N79" s="111">
        <f t="shared" si="9"/>
        <v>17</v>
      </c>
      <c r="O79" s="108">
        <v>15</v>
      </c>
      <c r="P79" s="108">
        <v>2</v>
      </c>
      <c r="Q79" s="108">
        <v>0</v>
      </c>
    </row>
    <row r="80" spans="1:17" hidden="1" x14ac:dyDescent="0.25">
      <c r="A80" s="68" t="s">
        <v>10</v>
      </c>
      <c r="B80" s="93">
        <f t="shared" si="7"/>
        <v>0</v>
      </c>
      <c r="C80" s="49"/>
      <c r="D80" s="49"/>
      <c r="E80" s="49"/>
      <c r="F80" s="49"/>
      <c r="G80" s="110"/>
      <c r="H80" s="68" t="s">
        <v>10</v>
      </c>
      <c r="I80" s="109"/>
      <c r="J80" s="93">
        <f t="shared" si="8"/>
        <v>0</v>
      </c>
      <c r="K80" s="108"/>
      <c r="L80" s="108"/>
      <c r="M80" s="108"/>
      <c r="N80" s="93">
        <f t="shared" si="9"/>
        <v>0</v>
      </c>
      <c r="O80" s="108"/>
      <c r="P80" s="108"/>
      <c r="Q80" s="108"/>
    </row>
    <row r="81" spans="1:17" hidden="1" x14ac:dyDescent="0.25">
      <c r="A81" s="81" t="s">
        <v>11</v>
      </c>
      <c r="B81" s="93">
        <f t="shared" si="7"/>
        <v>0</v>
      </c>
      <c r="C81" s="49"/>
      <c r="D81" s="49"/>
      <c r="E81" s="49"/>
      <c r="F81" s="49"/>
      <c r="G81" s="110"/>
      <c r="H81" s="68" t="s">
        <v>11</v>
      </c>
      <c r="I81" s="109"/>
      <c r="J81" s="93">
        <f t="shared" si="8"/>
        <v>0</v>
      </c>
      <c r="K81" s="108"/>
      <c r="L81" s="108"/>
      <c r="M81" s="108"/>
      <c r="N81" s="93">
        <f t="shared" si="9"/>
        <v>0</v>
      </c>
      <c r="O81" s="108"/>
      <c r="P81" s="108"/>
      <c r="Q81" s="108"/>
    </row>
    <row r="82" spans="1:17" hidden="1" x14ac:dyDescent="0.25">
      <c r="A82" s="68" t="s">
        <v>12</v>
      </c>
      <c r="B82" s="93">
        <f t="shared" si="7"/>
        <v>0</v>
      </c>
      <c r="C82" s="49"/>
      <c r="D82" s="49"/>
      <c r="E82" s="49"/>
      <c r="F82" s="49"/>
      <c r="G82" s="110"/>
      <c r="H82" s="68" t="s">
        <v>12</v>
      </c>
      <c r="I82" s="109"/>
      <c r="J82" s="93">
        <f t="shared" si="8"/>
        <v>0</v>
      </c>
      <c r="K82" s="108"/>
      <c r="L82" s="108"/>
      <c r="M82" s="108"/>
      <c r="N82" s="93">
        <f t="shared" si="9"/>
        <v>0</v>
      </c>
      <c r="O82" s="108"/>
      <c r="P82" s="108"/>
      <c r="Q82" s="108"/>
    </row>
    <row r="83" spans="1:17" hidden="1" x14ac:dyDescent="0.25">
      <c r="A83" s="81" t="s">
        <v>57</v>
      </c>
      <c r="B83" s="93">
        <f t="shared" si="7"/>
        <v>0</v>
      </c>
      <c r="C83" s="49"/>
      <c r="D83" s="49"/>
      <c r="E83" s="49"/>
      <c r="F83" s="49"/>
      <c r="G83" s="110"/>
      <c r="H83" s="81" t="s">
        <v>57</v>
      </c>
      <c r="I83" s="109"/>
      <c r="J83" s="93">
        <f t="shared" si="8"/>
        <v>0</v>
      </c>
      <c r="K83" s="108"/>
      <c r="L83" s="108"/>
      <c r="M83" s="108"/>
      <c r="N83" s="93">
        <f t="shared" si="9"/>
        <v>0</v>
      </c>
      <c r="O83" s="108"/>
      <c r="P83" s="108"/>
      <c r="Q83" s="108"/>
    </row>
    <row r="84" spans="1:17" hidden="1" x14ac:dyDescent="0.25">
      <c r="A84" s="68" t="s">
        <v>13</v>
      </c>
      <c r="B84" s="93">
        <f t="shared" si="7"/>
        <v>0</v>
      </c>
      <c r="C84" s="49"/>
      <c r="D84" s="49"/>
      <c r="E84" s="49"/>
      <c r="F84" s="49"/>
      <c r="G84" s="98"/>
      <c r="H84" s="68" t="s">
        <v>13</v>
      </c>
      <c r="I84" s="109"/>
      <c r="J84" s="93">
        <f t="shared" si="8"/>
        <v>0</v>
      </c>
      <c r="K84" s="108"/>
      <c r="L84" s="108"/>
      <c r="M84" s="108"/>
      <c r="N84" s="93">
        <f t="shared" si="9"/>
        <v>0</v>
      </c>
      <c r="O84" s="108"/>
      <c r="P84" s="108"/>
      <c r="Q84" s="108"/>
    </row>
    <row r="85" spans="1:17" hidden="1" x14ac:dyDescent="0.25">
      <c r="A85" s="81" t="s">
        <v>14</v>
      </c>
      <c r="B85" s="93">
        <f t="shared" si="7"/>
        <v>0</v>
      </c>
      <c r="C85" s="49"/>
      <c r="D85" s="49"/>
      <c r="E85" s="49"/>
      <c r="F85" s="49"/>
      <c r="G85" s="98"/>
      <c r="H85" s="81" t="s">
        <v>14</v>
      </c>
      <c r="I85" s="109"/>
      <c r="J85" s="93">
        <f t="shared" si="8"/>
        <v>0</v>
      </c>
      <c r="K85" s="108"/>
      <c r="L85" s="108"/>
      <c r="M85" s="108"/>
      <c r="N85" s="93">
        <f t="shared" si="9"/>
        <v>0</v>
      </c>
      <c r="O85" s="108"/>
      <c r="P85" s="108"/>
      <c r="Q85" s="108"/>
    </row>
    <row r="86" spans="1:17" hidden="1" x14ac:dyDescent="0.25">
      <c r="A86" s="107" t="s">
        <v>15</v>
      </c>
      <c r="B86" s="106">
        <f t="shared" si="7"/>
        <v>0</v>
      </c>
      <c r="C86" s="64"/>
      <c r="D86" s="64"/>
      <c r="E86" s="64"/>
      <c r="F86" s="64"/>
      <c r="G86" s="98"/>
      <c r="H86" s="65" t="s">
        <v>15</v>
      </c>
      <c r="I86" s="105"/>
      <c r="J86" s="92">
        <f t="shared" si="8"/>
        <v>0</v>
      </c>
      <c r="K86" s="104"/>
      <c r="L86" s="104"/>
      <c r="M86" s="104"/>
      <c r="N86" s="92">
        <f t="shared" si="9"/>
        <v>0</v>
      </c>
      <c r="O86" s="104"/>
      <c r="P86" s="104"/>
      <c r="Q86" s="104"/>
    </row>
    <row r="87" spans="1:17" x14ac:dyDescent="0.25">
      <c r="A87" s="103" t="s">
        <v>16</v>
      </c>
      <c r="B87" s="102">
        <f>SUM(B75:B86)</f>
        <v>71530</v>
      </c>
      <c r="C87" s="102">
        <f>SUM(C75:C86)</f>
        <v>380</v>
      </c>
      <c r="D87" s="102">
        <f>SUM(D75:D86)</f>
        <v>36007</v>
      </c>
      <c r="E87" s="102">
        <f>SUM(E75:E86)</f>
        <v>28675</v>
      </c>
      <c r="F87" s="102">
        <f>SUM(F75:F86)</f>
        <v>6468</v>
      </c>
      <c r="G87" s="98"/>
      <c r="H87" s="101" t="s">
        <v>16</v>
      </c>
      <c r="I87" s="43">
        <f t="shared" ref="I87:Q87" si="10">SUM(I75:I86)</f>
        <v>1353</v>
      </c>
      <c r="J87" s="43">
        <f t="shared" si="10"/>
        <v>2805</v>
      </c>
      <c r="K87" s="43">
        <f t="shared" si="10"/>
        <v>1782</v>
      </c>
      <c r="L87" s="43">
        <f t="shared" si="10"/>
        <v>996</v>
      </c>
      <c r="M87" s="43">
        <f t="shared" si="10"/>
        <v>27</v>
      </c>
      <c r="N87" s="43">
        <f t="shared" si="10"/>
        <v>40</v>
      </c>
      <c r="O87" s="43">
        <f t="shared" si="10"/>
        <v>28</v>
      </c>
      <c r="P87" s="43">
        <f t="shared" si="10"/>
        <v>12</v>
      </c>
      <c r="Q87" s="43">
        <f t="shared" si="10"/>
        <v>0</v>
      </c>
    </row>
    <row r="88" spans="1:17" ht="15.75" thickBot="1" x14ac:dyDescent="0.3">
      <c r="A88" s="100" t="s">
        <v>36</v>
      </c>
      <c r="B88" s="99">
        <f>B87/$B87</f>
        <v>1</v>
      </c>
      <c r="C88" s="99">
        <f>C87/$B87</f>
        <v>5.3124563120369077E-3</v>
      </c>
      <c r="D88" s="99">
        <f>D87/$B87</f>
        <v>0.50338319586187619</v>
      </c>
      <c r="E88" s="99">
        <f>E87/$B87</f>
        <v>0.40088074933594298</v>
      </c>
      <c r="F88" s="99">
        <f>F87/$B87</f>
        <v>9.0423598490143989E-2</v>
      </c>
      <c r="G88" s="98"/>
      <c r="H88" s="97" t="s">
        <v>36</v>
      </c>
      <c r="I88" s="91">
        <f>I87/I87</f>
        <v>1</v>
      </c>
      <c r="J88" s="91">
        <f>J87/$J$87</f>
        <v>1</v>
      </c>
      <c r="K88" s="91">
        <f>K87/$J$87</f>
        <v>0.63529411764705879</v>
      </c>
      <c r="L88" s="91">
        <f>L87/$J$87</f>
        <v>0.35508021390374334</v>
      </c>
      <c r="M88" s="91">
        <f>M87/$J$87</f>
        <v>9.6256684491978616E-3</v>
      </c>
      <c r="N88" s="91">
        <f>N87/$N$87</f>
        <v>1</v>
      </c>
      <c r="O88" s="91">
        <f>O87/$N$87</f>
        <v>0.7</v>
      </c>
      <c r="P88" s="91">
        <f>P87/$N$87</f>
        <v>0.3</v>
      </c>
      <c r="Q88" s="91">
        <f>Q87/$N$87</f>
        <v>0</v>
      </c>
    </row>
    <row r="89" spans="1:17" ht="5.25" customHeight="1" x14ac:dyDescent="0.25">
      <c r="A89" s="2"/>
      <c r="B89" s="2"/>
      <c r="C89" s="3"/>
      <c r="D89" s="3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</row>
    <row r="90" spans="1:17" ht="21" customHeight="1" x14ac:dyDescent="0.25">
      <c r="A90" s="2"/>
      <c r="B90" s="2"/>
      <c r="C90" s="3"/>
      <c r="D90" s="3"/>
      <c r="E90" s="3"/>
      <c r="F90" s="2"/>
      <c r="G90" s="2"/>
      <c r="H90" s="169" t="s">
        <v>218</v>
      </c>
      <c r="I90" s="169"/>
      <c r="J90" s="169"/>
      <c r="K90" s="169"/>
      <c r="L90" s="169"/>
      <c r="M90" s="169"/>
      <c r="N90" s="169"/>
      <c r="O90" s="169"/>
      <c r="P90" s="169"/>
      <c r="Q90" s="169"/>
    </row>
    <row r="91" spans="1:17" x14ac:dyDescent="0.25">
      <c r="A91" s="2"/>
      <c r="B91" s="2"/>
      <c r="C91" s="3"/>
      <c r="D91" s="3"/>
      <c r="E91" s="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</row>
    <row r="92" spans="1:17" ht="55.5" customHeight="1" x14ac:dyDescent="0.25">
      <c r="A92" s="2"/>
      <c r="B92" s="2"/>
      <c r="C92" s="3"/>
      <c r="D92" s="3"/>
      <c r="E92" s="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</row>
    <row r="93" spans="1:17" ht="3.75" customHeight="1" x14ac:dyDescent="0.25">
      <c r="A93" s="2"/>
      <c r="B93" s="2"/>
      <c r="C93" s="3"/>
      <c r="D93" s="3"/>
      <c r="E93" s="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</row>
    <row r="94" spans="1:17" ht="16.5" thickBot="1" x14ac:dyDescent="0.3">
      <c r="A94" s="85" t="s">
        <v>217</v>
      </c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14"/>
    </row>
    <row r="95" spans="1:17" ht="3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</row>
    <row r="96" spans="1:17" ht="38.25" x14ac:dyDescent="0.25">
      <c r="A96" s="96" t="s">
        <v>34</v>
      </c>
      <c r="B96" s="5" t="s">
        <v>16</v>
      </c>
      <c r="C96" s="72" t="s">
        <v>19</v>
      </c>
      <c r="D96" s="72" t="s">
        <v>20</v>
      </c>
      <c r="E96" s="72" t="s">
        <v>21</v>
      </c>
      <c r="F96" s="72" t="s">
        <v>22</v>
      </c>
      <c r="G96" s="72" t="s">
        <v>23</v>
      </c>
      <c r="H96" s="72" t="s">
        <v>24</v>
      </c>
      <c r="I96" s="72" t="s">
        <v>25</v>
      </c>
      <c r="J96" s="72" t="s">
        <v>18</v>
      </c>
      <c r="K96" s="2"/>
      <c r="L96" s="2"/>
      <c r="M96" s="94" t="s">
        <v>26</v>
      </c>
      <c r="N96" s="94" t="s">
        <v>27</v>
      </c>
      <c r="O96" s="94" t="s">
        <v>216</v>
      </c>
      <c r="P96" s="94" t="s">
        <v>215</v>
      </c>
      <c r="Q96" s="2"/>
    </row>
    <row r="97" spans="1:18" ht="16.5" customHeight="1" x14ac:dyDescent="0.25">
      <c r="A97" s="83" t="s">
        <v>197</v>
      </c>
      <c r="B97" s="95">
        <f>SUM(C97:J97)</f>
        <v>380</v>
      </c>
      <c r="C97" s="49">
        <v>50</v>
      </c>
      <c r="D97" s="49">
        <v>41</v>
      </c>
      <c r="E97" s="49">
        <v>32</v>
      </c>
      <c r="F97" s="49">
        <v>46</v>
      </c>
      <c r="G97" s="49">
        <v>75</v>
      </c>
      <c r="H97" s="49">
        <v>41</v>
      </c>
      <c r="I97" s="49">
        <v>25</v>
      </c>
      <c r="J97" s="49">
        <v>70</v>
      </c>
      <c r="K97" s="2"/>
      <c r="L97" s="2"/>
      <c r="M97" s="94"/>
      <c r="N97" s="94"/>
      <c r="O97" s="94"/>
      <c r="P97" s="94"/>
      <c r="Q97" s="2"/>
    </row>
    <row r="98" spans="1:18" ht="16.5" customHeight="1" x14ac:dyDescent="0.25">
      <c r="A98" s="82" t="s">
        <v>30</v>
      </c>
      <c r="B98" s="93">
        <f>SUM(C98:J98)</f>
        <v>36007</v>
      </c>
      <c r="C98" s="49">
        <v>1998</v>
      </c>
      <c r="D98" s="49">
        <v>4240</v>
      </c>
      <c r="E98" s="49">
        <v>3326</v>
      </c>
      <c r="F98" s="49">
        <v>4162</v>
      </c>
      <c r="G98" s="49">
        <v>7513</v>
      </c>
      <c r="H98" s="49">
        <v>6917</v>
      </c>
      <c r="I98" s="49">
        <v>4819</v>
      </c>
      <c r="J98" s="49">
        <v>3032</v>
      </c>
      <c r="K98" s="2"/>
      <c r="L98" s="2" t="s">
        <v>30</v>
      </c>
      <c r="M98" s="90">
        <f>C98+D98</f>
        <v>6238</v>
      </c>
      <c r="N98" s="90">
        <f>E98</f>
        <v>3326</v>
      </c>
      <c r="O98" s="90">
        <f>F98+G98+H98+I98</f>
        <v>23411</v>
      </c>
      <c r="P98" s="90">
        <f>J98</f>
        <v>3032</v>
      </c>
      <c r="Q98" s="2"/>
    </row>
    <row r="99" spans="1:18" ht="16.5" customHeight="1" x14ac:dyDescent="0.25">
      <c r="A99" s="81" t="s">
        <v>31</v>
      </c>
      <c r="B99" s="93">
        <f>SUM(C99:J99)</f>
        <v>28675</v>
      </c>
      <c r="C99" s="49">
        <v>1324</v>
      </c>
      <c r="D99" s="49">
        <v>2501</v>
      </c>
      <c r="E99" s="49">
        <v>2713</v>
      </c>
      <c r="F99" s="49">
        <v>5860</v>
      </c>
      <c r="G99" s="49">
        <v>7560</v>
      </c>
      <c r="H99" s="49">
        <v>4937</v>
      </c>
      <c r="I99" s="49">
        <v>2552</v>
      </c>
      <c r="J99" s="49">
        <v>1228</v>
      </c>
      <c r="K99" s="2"/>
      <c r="L99" s="2" t="s">
        <v>31</v>
      </c>
      <c r="M99" s="90">
        <f>C99+D99</f>
        <v>3825</v>
      </c>
      <c r="N99" s="90">
        <f>E99</f>
        <v>2713</v>
      </c>
      <c r="O99" s="90">
        <f>F99+G99+H99+I99</f>
        <v>20909</v>
      </c>
      <c r="P99" s="90">
        <f>J99</f>
        <v>1228</v>
      </c>
      <c r="Q99" s="2"/>
    </row>
    <row r="100" spans="1:18" ht="16.5" customHeight="1" x14ac:dyDescent="0.25">
      <c r="A100" s="80" t="s">
        <v>32</v>
      </c>
      <c r="B100" s="92">
        <f>SUM(C100:J100)</f>
        <v>6468</v>
      </c>
      <c r="C100" s="45">
        <v>301</v>
      </c>
      <c r="D100" s="45">
        <v>1336</v>
      </c>
      <c r="E100" s="45">
        <v>2650</v>
      </c>
      <c r="F100" s="45">
        <v>1023</v>
      </c>
      <c r="G100" s="45">
        <v>594</v>
      </c>
      <c r="H100" s="45">
        <v>351</v>
      </c>
      <c r="I100" s="45">
        <v>156</v>
      </c>
      <c r="J100" s="45">
        <v>57</v>
      </c>
      <c r="K100" s="2"/>
      <c r="L100" s="2" t="s">
        <v>32</v>
      </c>
      <c r="M100" s="90">
        <f>C100+D100</f>
        <v>1637</v>
      </c>
      <c r="N100" s="90">
        <f>E100</f>
        <v>2650</v>
      </c>
      <c r="O100" s="90">
        <f>F100+G100+H100+I100</f>
        <v>2124</v>
      </c>
      <c r="P100" s="90">
        <f>J100</f>
        <v>57</v>
      </c>
      <c r="Q100" s="2"/>
    </row>
    <row r="101" spans="1:18" x14ac:dyDescent="0.25">
      <c r="A101" s="44" t="s">
        <v>16</v>
      </c>
      <c r="B101" s="43">
        <f t="shared" ref="B101:J101" si="11">SUM(B97:B100)</f>
        <v>71530</v>
      </c>
      <c r="C101" s="43">
        <f t="shared" si="11"/>
        <v>3673</v>
      </c>
      <c r="D101" s="43">
        <f t="shared" si="11"/>
        <v>8118</v>
      </c>
      <c r="E101" s="43">
        <f t="shared" si="11"/>
        <v>8721</v>
      </c>
      <c r="F101" s="43">
        <f t="shared" si="11"/>
        <v>11091</v>
      </c>
      <c r="G101" s="43">
        <f t="shared" si="11"/>
        <v>15742</v>
      </c>
      <c r="H101" s="43">
        <f t="shared" si="11"/>
        <v>12246</v>
      </c>
      <c r="I101" s="43">
        <f t="shared" si="11"/>
        <v>7552</v>
      </c>
      <c r="J101" s="43">
        <f t="shared" si="11"/>
        <v>4387</v>
      </c>
      <c r="K101" s="2"/>
      <c r="L101" s="2" t="s">
        <v>29</v>
      </c>
      <c r="M101" s="90">
        <f>C97+D97</f>
        <v>91</v>
      </c>
      <c r="N101" s="90">
        <f>E97</f>
        <v>32</v>
      </c>
      <c r="O101" s="90">
        <f>F97+G97+H97+I97</f>
        <v>187</v>
      </c>
      <c r="P101" s="90">
        <f>J97</f>
        <v>70</v>
      </c>
      <c r="Q101" s="2"/>
    </row>
    <row r="102" spans="1:18" ht="15.75" thickBot="1" x14ac:dyDescent="0.3">
      <c r="A102" s="76" t="s">
        <v>36</v>
      </c>
      <c r="B102" s="91">
        <f t="shared" ref="B102:J102" si="12">B101/$B101</f>
        <v>1</v>
      </c>
      <c r="C102" s="91">
        <f t="shared" si="12"/>
        <v>5.1349084300293585E-2</v>
      </c>
      <c r="D102" s="91">
        <f t="shared" si="12"/>
        <v>0.11349084300293583</v>
      </c>
      <c r="E102" s="91">
        <f t="shared" si="12"/>
        <v>0.12192087236124703</v>
      </c>
      <c r="F102" s="91">
        <f t="shared" si="12"/>
        <v>0.15505382357052985</v>
      </c>
      <c r="G102" s="91">
        <f t="shared" si="12"/>
        <v>0.22007549280022368</v>
      </c>
      <c r="H102" s="91">
        <f t="shared" si="12"/>
        <v>0.17120089472948413</v>
      </c>
      <c r="I102" s="91">
        <f t="shared" si="12"/>
        <v>0.10557807912763875</v>
      </c>
      <c r="J102" s="91">
        <f t="shared" si="12"/>
        <v>6.1330910107647144E-2</v>
      </c>
      <c r="K102" s="17"/>
      <c r="L102" s="17"/>
      <c r="M102" s="90">
        <f>SUM(M98:M101)</f>
        <v>11791</v>
      </c>
      <c r="N102" s="90">
        <f>SUM(N98:N101)</f>
        <v>8721</v>
      </c>
      <c r="O102" s="90">
        <f>SUM(O98:O101)</f>
        <v>46631</v>
      </c>
      <c r="P102" s="90">
        <f>SUM(P98:P101)</f>
        <v>4387</v>
      </c>
      <c r="Q102" s="17"/>
    </row>
    <row r="103" spans="1:18" ht="117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8" ht="37.5" customHeight="1" thickBot="1" x14ac:dyDescent="0.3">
      <c r="A104" s="170" t="s">
        <v>214</v>
      </c>
      <c r="B104" s="170"/>
      <c r="C104" s="170"/>
      <c r="D104" s="170"/>
      <c r="E104" s="170"/>
      <c r="F104" s="88"/>
      <c r="G104" s="88"/>
      <c r="H104" s="88"/>
      <c r="I104" s="88"/>
      <c r="J104" s="89"/>
      <c r="K104" s="170" t="s">
        <v>213</v>
      </c>
      <c r="L104" s="170"/>
      <c r="M104" s="170"/>
      <c r="N104" s="170"/>
      <c r="O104" s="170"/>
      <c r="P104" s="88"/>
      <c r="Q104" s="88"/>
    </row>
    <row r="105" spans="1:18" ht="3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8" ht="30.75" customHeight="1" x14ac:dyDescent="0.2">
      <c r="A106" s="163" t="s">
        <v>212</v>
      </c>
      <c r="B106" s="163"/>
      <c r="C106" s="72" t="s">
        <v>211</v>
      </c>
      <c r="D106" s="72" t="s">
        <v>4</v>
      </c>
      <c r="E106" s="72" t="s">
        <v>5</v>
      </c>
      <c r="F106" s="2"/>
      <c r="G106" s="2"/>
      <c r="H106" s="2"/>
      <c r="I106" s="2"/>
      <c r="J106" s="2"/>
      <c r="K106" s="163" t="s">
        <v>212</v>
      </c>
      <c r="L106" s="163"/>
      <c r="M106" s="72" t="s">
        <v>211</v>
      </c>
      <c r="N106" s="72" t="s">
        <v>4</v>
      </c>
      <c r="O106" s="72" t="s">
        <v>5</v>
      </c>
      <c r="P106" s="2"/>
      <c r="Q106" s="2"/>
      <c r="R106" s="86"/>
    </row>
    <row r="107" spans="1:18" x14ac:dyDescent="0.2">
      <c r="A107" s="171" t="s">
        <v>210</v>
      </c>
      <c r="B107" s="171"/>
      <c r="C107" s="41">
        <f>SUM(D107:E107)</f>
        <v>51771</v>
      </c>
      <c r="D107" s="49">
        <v>8450</v>
      </c>
      <c r="E107" s="49">
        <v>43321</v>
      </c>
      <c r="F107" s="2"/>
      <c r="G107" s="2"/>
      <c r="H107" s="2"/>
      <c r="I107" s="2"/>
      <c r="J107" s="2"/>
      <c r="K107" s="171" t="s">
        <v>210</v>
      </c>
      <c r="L107" s="171"/>
      <c r="M107" s="41">
        <f>SUM(N107:O107)</f>
        <v>69798</v>
      </c>
      <c r="N107" s="49">
        <v>59822</v>
      </c>
      <c r="O107" s="49">
        <v>9976</v>
      </c>
      <c r="P107" s="2"/>
      <c r="Q107" s="2"/>
      <c r="R107" s="86"/>
    </row>
    <row r="108" spans="1:18" ht="15" customHeight="1" x14ac:dyDescent="0.2">
      <c r="A108" s="171" t="s">
        <v>209</v>
      </c>
      <c r="B108" s="171"/>
      <c r="C108" s="41">
        <f>SUM(D108:E108)</f>
        <v>18671</v>
      </c>
      <c r="D108" s="49">
        <v>721</v>
      </c>
      <c r="E108" s="49">
        <v>17950</v>
      </c>
      <c r="F108" s="2"/>
      <c r="G108" s="2"/>
      <c r="H108" s="2"/>
      <c r="I108" s="2"/>
      <c r="J108" s="2"/>
      <c r="K108" s="171" t="s">
        <v>209</v>
      </c>
      <c r="L108" s="171"/>
      <c r="M108" s="41">
        <f>SUM(N108:O108)</f>
        <v>1625</v>
      </c>
      <c r="N108" s="49">
        <v>1497</v>
      </c>
      <c r="O108" s="49">
        <v>128</v>
      </c>
      <c r="P108" s="2"/>
      <c r="Q108" s="2"/>
      <c r="R108" s="86"/>
    </row>
    <row r="109" spans="1:18" ht="15.75" customHeight="1" x14ac:dyDescent="0.2">
      <c r="A109" s="171" t="s">
        <v>208</v>
      </c>
      <c r="B109" s="171"/>
      <c r="C109" s="41">
        <f>SUM(D109:E109)</f>
        <v>503</v>
      </c>
      <c r="D109" s="49">
        <v>26</v>
      </c>
      <c r="E109" s="49">
        <v>477</v>
      </c>
      <c r="F109" s="2"/>
      <c r="G109" s="2"/>
      <c r="H109" s="2"/>
      <c r="I109" s="2"/>
      <c r="J109" s="2"/>
      <c r="K109" s="171" t="s">
        <v>208</v>
      </c>
      <c r="L109" s="171"/>
      <c r="M109" s="41">
        <f>SUM(N109:O109)</f>
        <v>61</v>
      </c>
      <c r="N109" s="49">
        <v>57</v>
      </c>
      <c r="O109" s="49">
        <v>4</v>
      </c>
      <c r="P109" s="2"/>
      <c r="Q109" s="2"/>
      <c r="R109" s="86"/>
    </row>
    <row r="110" spans="1:18" x14ac:dyDescent="0.2">
      <c r="A110" s="175" t="s">
        <v>207</v>
      </c>
      <c r="B110" s="175"/>
      <c r="C110" s="79">
        <f>SUM(D110:E110)</f>
        <v>585</v>
      </c>
      <c r="D110" s="45">
        <v>17</v>
      </c>
      <c r="E110" s="45">
        <v>568</v>
      </c>
      <c r="F110" s="2"/>
      <c r="G110" s="2"/>
      <c r="H110" s="2"/>
      <c r="I110" s="2"/>
      <c r="J110" s="2"/>
      <c r="K110" s="175" t="s">
        <v>207</v>
      </c>
      <c r="L110" s="175"/>
      <c r="M110" s="79">
        <f>SUM(N110:O110)</f>
        <v>46</v>
      </c>
      <c r="N110" s="45">
        <v>38</v>
      </c>
      <c r="O110" s="45">
        <v>8</v>
      </c>
      <c r="P110" s="2"/>
      <c r="Q110" s="2"/>
      <c r="R110" s="86"/>
    </row>
    <row r="111" spans="1:18" x14ac:dyDescent="0.2">
      <c r="A111" s="157" t="s">
        <v>16</v>
      </c>
      <c r="B111" s="157"/>
      <c r="C111" s="43">
        <f>SUM(C107:C110)</f>
        <v>71530</v>
      </c>
      <c r="D111" s="43">
        <f>SUM(D107:D110)</f>
        <v>9214</v>
      </c>
      <c r="E111" s="43">
        <f>SUM(E107:E110)</f>
        <v>62316</v>
      </c>
      <c r="F111" s="2"/>
      <c r="G111" s="2"/>
      <c r="H111" s="2"/>
      <c r="I111" s="2"/>
      <c r="J111" s="2"/>
      <c r="K111" s="157" t="s">
        <v>16</v>
      </c>
      <c r="L111" s="157"/>
      <c r="M111" s="43">
        <f>SUM(M107:M110)</f>
        <v>71530</v>
      </c>
      <c r="N111" s="43">
        <f>SUM(N107:N110)</f>
        <v>61414</v>
      </c>
      <c r="O111" s="43">
        <f>SUM(O107:O110)</f>
        <v>10116</v>
      </c>
      <c r="P111" s="2"/>
      <c r="Q111" s="2"/>
      <c r="R111" s="86"/>
    </row>
    <row r="112" spans="1:18" ht="15.75" thickBot="1" x14ac:dyDescent="0.25">
      <c r="A112" s="176" t="s">
        <v>36</v>
      </c>
      <c r="B112" s="176"/>
      <c r="C112" s="87">
        <f>SUM(D112:E112)</f>
        <v>1</v>
      </c>
      <c r="D112" s="87">
        <f>+D111/$C$111</f>
        <v>0.12881308541870543</v>
      </c>
      <c r="E112" s="87">
        <f>+E111/$C$111</f>
        <v>0.8711869145812946</v>
      </c>
      <c r="F112" s="17"/>
      <c r="G112" s="17"/>
      <c r="H112" s="17"/>
      <c r="I112" s="17"/>
      <c r="J112" s="17"/>
      <c r="K112" s="176" t="s">
        <v>36</v>
      </c>
      <c r="L112" s="176"/>
      <c r="M112" s="87">
        <f>SUM(N112:O112)</f>
        <v>1</v>
      </c>
      <c r="N112" s="87">
        <f>+N111/$M$111</f>
        <v>0.85857682091430165</v>
      </c>
      <c r="O112" s="87">
        <f>+O111/$M$111</f>
        <v>0.14142317908569832</v>
      </c>
      <c r="P112" s="17"/>
      <c r="Q112" s="17"/>
      <c r="R112" s="86"/>
    </row>
    <row r="113" spans="1:17" x14ac:dyDescent="0.25">
      <c r="A113" s="73" t="s">
        <v>206</v>
      </c>
      <c r="B113" s="2"/>
      <c r="C113" s="2"/>
      <c r="D113" s="2"/>
      <c r="E113" s="2"/>
      <c r="F113" s="2"/>
      <c r="G113" s="2"/>
      <c r="H113" s="2"/>
      <c r="I113" s="2"/>
      <c r="J113" s="2"/>
      <c r="K113" s="73" t="s">
        <v>206</v>
      </c>
      <c r="L113" s="2"/>
      <c r="M113" s="2"/>
      <c r="N113" s="2"/>
      <c r="O113" s="2"/>
      <c r="P113" s="2"/>
      <c r="Q113" s="2"/>
    </row>
    <row r="114" spans="1:17" ht="42.75" customHeight="1" x14ac:dyDescent="0.25">
      <c r="A114" s="73"/>
      <c r="B114" s="2"/>
      <c r="C114" s="2"/>
      <c r="D114" s="2"/>
      <c r="E114" s="2"/>
      <c r="F114" s="2"/>
      <c r="G114" s="2"/>
      <c r="H114" s="2"/>
      <c r="I114" s="2"/>
      <c r="J114" s="2"/>
      <c r="K114" s="73"/>
      <c r="L114" s="2"/>
      <c r="M114" s="2"/>
      <c r="N114" s="2"/>
      <c r="O114" s="2"/>
      <c r="P114" s="2"/>
      <c r="Q114" s="2"/>
    </row>
    <row r="115" spans="1:17" ht="16.5" thickBot="1" x14ac:dyDescent="0.3">
      <c r="A115" s="85" t="s">
        <v>205</v>
      </c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15"/>
    </row>
    <row r="116" spans="1:17" ht="3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</row>
    <row r="117" spans="1:17" ht="60" x14ac:dyDescent="0.25">
      <c r="A117" s="72" t="s">
        <v>34</v>
      </c>
      <c r="B117" s="5" t="s">
        <v>16</v>
      </c>
      <c r="C117" s="72" t="s">
        <v>204</v>
      </c>
      <c r="D117" s="72" t="s">
        <v>203</v>
      </c>
      <c r="E117" s="72" t="s">
        <v>202</v>
      </c>
      <c r="F117" s="72" t="s">
        <v>201</v>
      </c>
      <c r="G117" s="84" t="s">
        <v>200</v>
      </c>
      <c r="H117" s="72" t="s">
        <v>199</v>
      </c>
      <c r="I117" s="72" t="s">
        <v>198</v>
      </c>
      <c r="J117" s="72" t="s">
        <v>1</v>
      </c>
      <c r="K117" s="2"/>
      <c r="L117" s="2"/>
      <c r="M117" s="2"/>
      <c r="N117" s="2"/>
      <c r="O117" s="2"/>
      <c r="P117" s="2"/>
      <c r="Q117" s="74"/>
    </row>
    <row r="118" spans="1:17" x14ac:dyDescent="0.25">
      <c r="A118" s="83" t="s">
        <v>197</v>
      </c>
      <c r="B118" s="41">
        <f>SUM(C118:J118)</f>
        <v>380</v>
      </c>
      <c r="C118" s="49">
        <v>68</v>
      </c>
      <c r="D118" s="49">
        <v>7</v>
      </c>
      <c r="E118" s="49">
        <v>3</v>
      </c>
      <c r="F118" s="49">
        <v>2</v>
      </c>
      <c r="G118" s="49">
        <v>0</v>
      </c>
      <c r="H118" s="49">
        <v>5</v>
      </c>
      <c r="I118" s="49">
        <v>295</v>
      </c>
      <c r="J118" s="49">
        <v>0</v>
      </c>
      <c r="K118" s="2"/>
      <c r="L118" s="2"/>
      <c r="M118" s="2"/>
      <c r="N118" s="2"/>
      <c r="O118" s="2"/>
      <c r="P118" s="2"/>
      <c r="Q118" s="74"/>
    </row>
    <row r="119" spans="1:17" x14ac:dyDescent="0.25">
      <c r="A119" s="82" t="s">
        <v>30</v>
      </c>
      <c r="B119" s="41">
        <f>SUM(C119:J119)</f>
        <v>36007</v>
      </c>
      <c r="C119" s="49">
        <v>4846</v>
      </c>
      <c r="D119" s="49">
        <v>542</v>
      </c>
      <c r="E119" s="49">
        <v>78</v>
      </c>
      <c r="F119" s="49">
        <v>75</v>
      </c>
      <c r="G119" s="49">
        <v>0</v>
      </c>
      <c r="H119" s="49">
        <v>840</v>
      </c>
      <c r="I119" s="49">
        <v>29575</v>
      </c>
      <c r="J119" s="49">
        <v>51</v>
      </c>
      <c r="K119" s="2"/>
      <c r="L119" s="2"/>
      <c r="M119" s="2"/>
      <c r="N119" s="2"/>
      <c r="O119" s="2"/>
      <c r="P119" s="2"/>
      <c r="Q119" s="74"/>
    </row>
    <row r="120" spans="1:17" x14ac:dyDescent="0.25">
      <c r="A120" s="81" t="s">
        <v>31</v>
      </c>
      <c r="B120" s="41">
        <f>SUM(C120:J120)</f>
        <v>28675</v>
      </c>
      <c r="C120" s="49">
        <v>4049</v>
      </c>
      <c r="D120" s="49">
        <v>567</v>
      </c>
      <c r="E120" s="49">
        <v>73</v>
      </c>
      <c r="F120" s="49">
        <v>70</v>
      </c>
      <c r="G120" s="49">
        <v>0</v>
      </c>
      <c r="H120" s="49">
        <v>533</v>
      </c>
      <c r="I120" s="49">
        <v>23346</v>
      </c>
      <c r="J120" s="49">
        <v>37</v>
      </c>
      <c r="K120" s="2"/>
      <c r="L120" s="2"/>
      <c r="M120" s="2"/>
      <c r="N120" s="2"/>
      <c r="O120" s="2"/>
      <c r="P120" s="2"/>
      <c r="Q120" s="74"/>
    </row>
    <row r="121" spans="1:17" x14ac:dyDescent="0.25">
      <c r="A121" s="80" t="s">
        <v>32</v>
      </c>
      <c r="B121" s="79">
        <f>SUM(C121:J121)</f>
        <v>6468</v>
      </c>
      <c r="C121" s="45">
        <v>539</v>
      </c>
      <c r="D121" s="45">
        <v>72</v>
      </c>
      <c r="E121" s="45">
        <v>44</v>
      </c>
      <c r="F121" s="45">
        <v>14</v>
      </c>
      <c r="G121" s="45">
        <v>0</v>
      </c>
      <c r="H121" s="45">
        <v>131</v>
      </c>
      <c r="I121" s="45">
        <v>5656</v>
      </c>
      <c r="J121" s="45">
        <v>12</v>
      </c>
      <c r="K121" s="2"/>
      <c r="L121" s="2"/>
      <c r="M121" s="2"/>
      <c r="N121" s="2"/>
      <c r="O121" s="2"/>
      <c r="P121" s="2"/>
      <c r="Q121" s="74"/>
    </row>
    <row r="122" spans="1:17" x14ac:dyDescent="0.25">
      <c r="A122" s="78" t="s">
        <v>16</v>
      </c>
      <c r="B122" s="77">
        <f t="shared" ref="B122:J122" si="13">SUM(B118:B121)</f>
        <v>71530</v>
      </c>
      <c r="C122" s="77">
        <f t="shared" si="13"/>
        <v>9502</v>
      </c>
      <c r="D122" s="77">
        <f t="shared" si="13"/>
        <v>1188</v>
      </c>
      <c r="E122" s="77">
        <f t="shared" si="13"/>
        <v>198</v>
      </c>
      <c r="F122" s="77">
        <f t="shared" si="13"/>
        <v>161</v>
      </c>
      <c r="G122" s="77">
        <f t="shared" si="13"/>
        <v>0</v>
      </c>
      <c r="H122" s="77">
        <f t="shared" si="13"/>
        <v>1509</v>
      </c>
      <c r="I122" s="77">
        <f t="shared" si="13"/>
        <v>58872</v>
      </c>
      <c r="J122" s="77">
        <f t="shared" si="13"/>
        <v>100</v>
      </c>
      <c r="K122" s="2"/>
      <c r="L122" s="2"/>
      <c r="M122" s="2"/>
      <c r="N122" s="2"/>
      <c r="O122" s="2"/>
      <c r="P122" s="2"/>
      <c r="Q122" s="74"/>
    </row>
    <row r="123" spans="1:17" ht="15.75" thickBot="1" x14ac:dyDescent="0.3">
      <c r="A123" s="76" t="s">
        <v>36</v>
      </c>
      <c r="B123" s="75">
        <f>B122/$B122</f>
        <v>1</v>
      </c>
      <c r="C123" s="75">
        <f t="shared" ref="C123:J123" si="14">C122/$B$122</f>
        <v>0.13283936809730182</v>
      </c>
      <c r="D123" s="75">
        <f t="shared" si="14"/>
        <v>1.6608416049210123E-2</v>
      </c>
      <c r="E123" s="75">
        <f t="shared" si="14"/>
        <v>2.7680693415350201E-3</v>
      </c>
      <c r="F123" s="75">
        <f t="shared" si="14"/>
        <v>2.2508038585209002E-3</v>
      </c>
      <c r="G123" s="75">
        <f t="shared" si="14"/>
        <v>0</v>
      </c>
      <c r="H123" s="75">
        <f t="shared" si="14"/>
        <v>2.1096043618062353E-2</v>
      </c>
      <c r="I123" s="75">
        <f t="shared" si="14"/>
        <v>0.8230392842164127</v>
      </c>
      <c r="J123" s="75">
        <f t="shared" si="14"/>
        <v>1.3980148189570809E-3</v>
      </c>
      <c r="K123" s="2"/>
      <c r="L123" s="2"/>
      <c r="M123" s="2"/>
      <c r="N123" s="2"/>
      <c r="O123" s="2"/>
      <c r="P123" s="2"/>
      <c r="Q123" s="74"/>
    </row>
    <row r="124" spans="1:17" ht="3.75" customHeight="1" x14ac:dyDescent="0.25">
      <c r="A124" s="73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 ht="3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 ht="16.5" thickBot="1" x14ac:dyDescent="0.3">
      <c r="A126" s="15" t="s">
        <v>196</v>
      </c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</row>
    <row r="127" spans="1:17" ht="3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 ht="21" customHeight="1" x14ac:dyDescent="0.25">
      <c r="A128" s="72" t="s">
        <v>38</v>
      </c>
      <c r="B128" s="72">
        <v>2018</v>
      </c>
      <c r="C128" s="72">
        <v>2019</v>
      </c>
      <c r="D128" s="71" t="s">
        <v>56</v>
      </c>
      <c r="E128" s="2"/>
      <c r="F128" s="2"/>
      <c r="G128" s="61"/>
      <c r="H128" s="2"/>
      <c r="I128" s="2"/>
      <c r="J128" s="2"/>
      <c r="K128" s="58"/>
      <c r="L128" s="2"/>
      <c r="M128" s="2"/>
      <c r="N128" s="2"/>
      <c r="O128" s="2"/>
      <c r="P128" s="2"/>
      <c r="Q128" s="2"/>
    </row>
    <row r="129" spans="1:17" ht="21" customHeight="1" x14ac:dyDescent="0.25">
      <c r="A129" s="70" t="s">
        <v>2</v>
      </c>
      <c r="B129" s="49">
        <v>9907</v>
      </c>
      <c r="C129" s="49">
        <v>14491</v>
      </c>
      <c r="D129" s="66">
        <f t="shared" ref="D129:D141" si="15">C129/B129-1</f>
        <v>0.46270313919450889</v>
      </c>
      <c r="E129" s="2"/>
      <c r="F129" s="2"/>
      <c r="G129" s="69"/>
      <c r="H129" s="61" t="s">
        <v>39</v>
      </c>
      <c r="I129" s="59">
        <f>D129</f>
        <v>0.46270313919450889</v>
      </c>
      <c r="J129" s="2"/>
      <c r="K129" s="58"/>
      <c r="L129" s="2"/>
      <c r="M129" s="2"/>
      <c r="N129" s="2"/>
      <c r="O129" s="2"/>
      <c r="P129" s="2"/>
      <c r="Q129" s="2"/>
    </row>
    <row r="130" spans="1:17" ht="21" customHeight="1" x14ac:dyDescent="0.25">
      <c r="A130" s="68" t="s">
        <v>3</v>
      </c>
      <c r="B130" s="67">
        <v>9554</v>
      </c>
      <c r="C130" s="67">
        <v>12941</v>
      </c>
      <c r="D130" s="66">
        <f t="shared" si="15"/>
        <v>0.35451119949759269</v>
      </c>
      <c r="E130" s="2"/>
      <c r="F130" s="2"/>
      <c r="G130" s="69"/>
      <c r="H130" s="61" t="s">
        <v>40</v>
      </c>
      <c r="I130" s="59"/>
      <c r="J130" s="2"/>
      <c r="K130" s="58"/>
      <c r="L130" s="2"/>
      <c r="M130" s="2"/>
      <c r="N130" s="2"/>
      <c r="O130" s="2"/>
      <c r="P130" s="2"/>
      <c r="Q130" s="2"/>
    </row>
    <row r="131" spans="1:17" ht="21" customHeight="1" x14ac:dyDescent="0.25">
      <c r="A131" s="68" t="s">
        <v>7</v>
      </c>
      <c r="B131" s="67">
        <v>9826</v>
      </c>
      <c r="C131" s="67">
        <v>14420</v>
      </c>
      <c r="D131" s="66">
        <f t="shared" si="15"/>
        <v>0.46753511093018529</v>
      </c>
      <c r="E131" s="2"/>
      <c r="F131" s="2"/>
      <c r="G131" s="69"/>
      <c r="H131" s="61" t="s">
        <v>41</v>
      </c>
      <c r="I131" s="59"/>
      <c r="J131" s="2"/>
      <c r="K131" s="58"/>
      <c r="L131" s="2"/>
      <c r="M131" s="2"/>
      <c r="N131" s="2"/>
      <c r="O131" s="2"/>
      <c r="P131" s="2"/>
      <c r="Q131" s="2"/>
    </row>
    <row r="132" spans="1:17" ht="21" customHeight="1" x14ac:dyDescent="0.25">
      <c r="A132" s="68" t="s">
        <v>8</v>
      </c>
      <c r="B132" s="67">
        <v>10925</v>
      </c>
      <c r="C132" s="67">
        <v>14419</v>
      </c>
      <c r="D132" s="66">
        <f t="shared" si="15"/>
        <v>0.31981693363844399</v>
      </c>
      <c r="E132" s="2"/>
      <c r="F132" s="2"/>
      <c r="G132" s="69"/>
      <c r="H132" s="61" t="s">
        <v>42</v>
      </c>
      <c r="I132" s="59"/>
      <c r="J132" s="2"/>
      <c r="K132" s="58"/>
      <c r="L132" s="58"/>
      <c r="M132" s="58"/>
      <c r="N132" s="2"/>
      <c r="O132" s="2"/>
      <c r="P132" s="2"/>
      <c r="Q132" s="2"/>
    </row>
    <row r="133" spans="1:17" ht="21" customHeight="1" x14ac:dyDescent="0.25">
      <c r="A133" s="68" t="s">
        <v>9</v>
      </c>
      <c r="B133" s="67">
        <v>10984</v>
      </c>
      <c r="C133" s="67">
        <v>15259</v>
      </c>
      <c r="D133" s="66">
        <f t="shared" si="15"/>
        <v>0.38920247632920613</v>
      </c>
      <c r="E133" s="2"/>
      <c r="F133" s="2"/>
      <c r="G133" s="69"/>
      <c r="H133" s="61" t="s">
        <v>43</v>
      </c>
      <c r="I133" s="59"/>
      <c r="J133" s="2"/>
      <c r="K133" s="58"/>
      <c r="L133" s="58"/>
      <c r="M133" s="58"/>
      <c r="N133" s="2"/>
      <c r="O133" s="2"/>
      <c r="P133" s="2"/>
      <c r="Q133" s="2"/>
    </row>
    <row r="134" spans="1:17" ht="21" hidden="1" customHeight="1" x14ac:dyDescent="0.25">
      <c r="A134" s="68" t="s">
        <v>10</v>
      </c>
      <c r="B134" s="67"/>
      <c r="C134" s="67"/>
      <c r="D134" s="66" t="e">
        <f t="shared" si="15"/>
        <v>#DIV/0!</v>
      </c>
      <c r="E134" s="2"/>
      <c r="F134" s="2"/>
      <c r="G134" s="69"/>
      <c r="H134" s="61" t="s">
        <v>44</v>
      </c>
      <c r="I134" s="59"/>
      <c r="J134" s="2"/>
      <c r="K134" s="58"/>
      <c r="L134" s="58"/>
      <c r="M134" s="58"/>
      <c r="N134" s="2"/>
      <c r="O134" s="2"/>
      <c r="P134" s="2"/>
      <c r="Q134" s="2"/>
    </row>
    <row r="135" spans="1:17" ht="21" hidden="1" customHeight="1" x14ac:dyDescent="0.25">
      <c r="A135" s="68" t="s">
        <v>11</v>
      </c>
      <c r="B135" s="67"/>
      <c r="C135" s="67"/>
      <c r="D135" s="66" t="e">
        <f t="shared" si="15"/>
        <v>#DIV/0!</v>
      </c>
      <c r="E135" s="2"/>
      <c r="F135" s="2"/>
      <c r="G135" s="69"/>
      <c r="H135" s="61" t="s">
        <v>45</v>
      </c>
      <c r="I135" s="59"/>
      <c r="J135" s="2"/>
      <c r="K135" s="58"/>
      <c r="L135" s="58"/>
      <c r="M135" s="58"/>
      <c r="N135" s="2"/>
      <c r="O135" s="2"/>
      <c r="P135" s="2"/>
      <c r="Q135" s="2"/>
    </row>
    <row r="136" spans="1:17" ht="21" hidden="1" customHeight="1" x14ac:dyDescent="0.25">
      <c r="A136" s="68" t="s">
        <v>12</v>
      </c>
      <c r="B136" s="67"/>
      <c r="C136" s="67"/>
      <c r="D136" s="66" t="e">
        <f t="shared" si="15"/>
        <v>#DIV/0!</v>
      </c>
      <c r="E136" s="2"/>
      <c r="F136" s="2"/>
      <c r="G136" s="69"/>
      <c r="H136" s="61" t="s">
        <v>46</v>
      </c>
      <c r="I136" s="59"/>
      <c r="J136" s="2"/>
      <c r="K136" s="58"/>
      <c r="L136" s="58"/>
      <c r="M136" s="58"/>
      <c r="N136" s="2"/>
      <c r="O136" s="2"/>
      <c r="P136" s="2"/>
      <c r="Q136" s="2"/>
    </row>
    <row r="137" spans="1:17" ht="21" hidden="1" customHeight="1" x14ac:dyDescent="0.25">
      <c r="A137" s="68" t="s">
        <v>57</v>
      </c>
      <c r="B137" s="67"/>
      <c r="C137" s="67"/>
      <c r="D137" s="66" t="e">
        <f t="shared" si="15"/>
        <v>#DIV/0!</v>
      </c>
      <c r="E137" s="2"/>
      <c r="F137" s="2"/>
      <c r="G137" s="61"/>
      <c r="H137" s="61" t="s">
        <v>55</v>
      </c>
      <c r="I137" s="59"/>
      <c r="J137" s="2"/>
      <c r="K137" s="58"/>
      <c r="L137" s="58"/>
      <c r="M137" s="58"/>
      <c r="N137" s="2"/>
      <c r="O137" s="2"/>
      <c r="P137" s="2"/>
      <c r="Q137" s="2"/>
    </row>
    <row r="138" spans="1:17" ht="21" hidden="1" customHeight="1" x14ac:dyDescent="0.25">
      <c r="A138" s="68" t="s">
        <v>13</v>
      </c>
      <c r="B138" s="67"/>
      <c r="C138" s="67"/>
      <c r="D138" s="66" t="e">
        <f t="shared" si="15"/>
        <v>#DIV/0!</v>
      </c>
      <c r="E138" s="2"/>
      <c r="F138" s="2"/>
      <c r="G138" s="61"/>
      <c r="H138" s="61" t="s">
        <v>47</v>
      </c>
      <c r="I138" s="59"/>
      <c r="J138" s="2"/>
      <c r="K138" s="58"/>
      <c r="L138" s="58"/>
      <c r="M138" s="58"/>
      <c r="N138" s="2"/>
      <c r="O138" s="2"/>
      <c r="P138" s="2"/>
      <c r="Q138" s="2"/>
    </row>
    <row r="139" spans="1:17" ht="21" hidden="1" customHeight="1" x14ac:dyDescent="0.25">
      <c r="A139" s="68" t="s">
        <v>14</v>
      </c>
      <c r="B139" s="67"/>
      <c r="C139" s="67"/>
      <c r="D139" s="66" t="e">
        <f t="shared" si="15"/>
        <v>#DIV/0!</v>
      </c>
      <c r="E139" s="2"/>
      <c r="F139" s="2"/>
      <c r="G139" s="61"/>
      <c r="H139" s="61" t="s">
        <v>48</v>
      </c>
      <c r="I139" s="59"/>
      <c r="J139" s="2"/>
      <c r="K139" s="58"/>
      <c r="L139" s="2"/>
      <c r="M139" s="2"/>
      <c r="N139" s="2"/>
      <c r="O139" s="2"/>
      <c r="P139" s="2"/>
      <c r="Q139" s="2"/>
    </row>
    <row r="140" spans="1:17" ht="21" hidden="1" customHeight="1" x14ac:dyDescent="0.25">
      <c r="A140" s="65" t="s">
        <v>15</v>
      </c>
      <c r="B140" s="64"/>
      <c r="C140" s="64"/>
      <c r="D140" s="63" t="e">
        <f t="shared" si="15"/>
        <v>#DIV/0!</v>
      </c>
      <c r="E140" s="2"/>
      <c r="F140" s="2"/>
      <c r="G140" s="61"/>
      <c r="H140" s="61" t="s">
        <v>49</v>
      </c>
      <c r="I140" s="59"/>
      <c r="J140" s="2"/>
      <c r="K140" s="58"/>
      <c r="L140" s="2"/>
      <c r="M140" s="2"/>
      <c r="N140" s="2"/>
      <c r="O140" s="2"/>
      <c r="P140" s="2"/>
      <c r="Q140" s="2"/>
    </row>
    <row r="141" spans="1:17" ht="21" customHeight="1" x14ac:dyDescent="0.25">
      <c r="A141" s="44" t="s">
        <v>16</v>
      </c>
      <c r="B141" s="43">
        <f>SUM(B129:B140)</f>
        <v>51196</v>
      </c>
      <c r="C141" s="43">
        <f>SUM(C129:C140)</f>
        <v>71530</v>
      </c>
      <c r="D141" s="62">
        <f t="shared" si="15"/>
        <v>0.39717946714587082</v>
      </c>
      <c r="E141" s="2"/>
      <c r="F141" s="2"/>
      <c r="G141" s="61"/>
      <c r="H141" s="60" t="s">
        <v>195</v>
      </c>
      <c r="I141" s="59">
        <f>D141</f>
        <v>0.39717946714587082</v>
      </c>
      <c r="J141" s="2"/>
      <c r="K141" s="58"/>
      <c r="L141" s="2"/>
      <c r="M141" s="2"/>
      <c r="N141" s="2"/>
      <c r="O141" s="2"/>
      <c r="P141" s="2"/>
      <c r="Q141" s="2"/>
    </row>
    <row r="142" spans="1:17" ht="59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 ht="16.5" thickBot="1" x14ac:dyDescent="0.3">
      <c r="A143" s="15" t="s">
        <v>194</v>
      </c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57"/>
    </row>
    <row r="144" spans="1:17" ht="3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 ht="66.75" customHeight="1" thickBot="1" x14ac:dyDescent="0.3">
      <c r="A145" s="163" t="s">
        <v>83</v>
      </c>
      <c r="B145" s="163" t="s">
        <v>193</v>
      </c>
      <c r="C145" s="163" t="s">
        <v>192</v>
      </c>
      <c r="D145" s="163"/>
      <c r="E145" s="168"/>
      <c r="F145" s="163" t="s">
        <v>191</v>
      </c>
      <c r="G145" s="168"/>
      <c r="H145" s="163" t="s">
        <v>190</v>
      </c>
      <c r="I145" s="168"/>
      <c r="J145" s="163" t="s">
        <v>189</v>
      </c>
      <c r="K145" s="163"/>
      <c r="L145" s="163"/>
      <c r="M145" s="163"/>
      <c r="N145" s="163"/>
      <c r="O145" s="56"/>
      <c r="P145" s="56"/>
      <c r="Q145" s="17"/>
    </row>
    <row r="146" spans="1:17" ht="45" customHeight="1" thickTop="1" x14ac:dyDescent="0.25">
      <c r="A146" s="163"/>
      <c r="B146" s="163"/>
      <c r="C146" s="54" t="s">
        <v>60</v>
      </c>
      <c r="D146" s="54" t="s">
        <v>61</v>
      </c>
      <c r="E146" s="55" t="s">
        <v>188</v>
      </c>
      <c r="F146" s="54" t="s">
        <v>51</v>
      </c>
      <c r="G146" s="55" t="s">
        <v>50</v>
      </c>
      <c r="H146" s="54" t="s">
        <v>51</v>
      </c>
      <c r="I146" s="55" t="s">
        <v>50</v>
      </c>
      <c r="J146" s="54" t="s">
        <v>187</v>
      </c>
      <c r="K146" s="54" t="s">
        <v>186</v>
      </c>
      <c r="L146" s="54" t="s">
        <v>185</v>
      </c>
      <c r="M146" s="54" t="s">
        <v>184</v>
      </c>
      <c r="N146" s="54" t="s">
        <v>183</v>
      </c>
      <c r="O146" s="17"/>
      <c r="P146" s="53"/>
      <c r="Q146" s="17"/>
    </row>
    <row r="147" spans="1:17" ht="21" customHeight="1" x14ac:dyDescent="0.25">
      <c r="A147" s="52" t="s">
        <v>66</v>
      </c>
      <c r="B147" s="51">
        <f t="shared" ref="B147:B171" si="16">SUM(C147:E147)</f>
        <v>758</v>
      </c>
      <c r="C147" s="49">
        <v>120</v>
      </c>
      <c r="D147" s="49">
        <v>339</v>
      </c>
      <c r="E147" s="50">
        <v>299</v>
      </c>
      <c r="F147" s="49">
        <v>218</v>
      </c>
      <c r="G147" s="50">
        <v>540</v>
      </c>
      <c r="H147" s="49">
        <v>15</v>
      </c>
      <c r="I147" s="50">
        <v>743</v>
      </c>
      <c r="J147" s="49">
        <v>735</v>
      </c>
      <c r="K147" s="49">
        <v>523</v>
      </c>
      <c r="L147" s="49">
        <v>157</v>
      </c>
      <c r="M147" s="49">
        <v>14</v>
      </c>
      <c r="N147" s="49">
        <v>1</v>
      </c>
      <c r="O147" s="42"/>
      <c r="P147" s="42"/>
      <c r="Q147" s="17"/>
    </row>
    <row r="148" spans="1:17" ht="21" customHeight="1" x14ac:dyDescent="0.25">
      <c r="A148" s="52" t="s">
        <v>77</v>
      </c>
      <c r="B148" s="51">
        <f t="shared" si="16"/>
        <v>3610</v>
      </c>
      <c r="C148" s="49">
        <v>1014</v>
      </c>
      <c r="D148" s="49">
        <v>1684</v>
      </c>
      <c r="E148" s="50">
        <v>912</v>
      </c>
      <c r="F148" s="49">
        <v>709</v>
      </c>
      <c r="G148" s="50">
        <v>2901</v>
      </c>
      <c r="H148" s="49">
        <v>248</v>
      </c>
      <c r="I148" s="50">
        <v>3362</v>
      </c>
      <c r="J148" s="49">
        <v>3107</v>
      </c>
      <c r="K148" s="49">
        <v>2385</v>
      </c>
      <c r="L148" s="49">
        <v>449</v>
      </c>
      <c r="M148" s="49">
        <v>17</v>
      </c>
      <c r="N148" s="49">
        <v>10</v>
      </c>
      <c r="O148" s="42"/>
      <c r="P148" s="42"/>
      <c r="Q148" s="17"/>
    </row>
    <row r="149" spans="1:17" ht="21" customHeight="1" x14ac:dyDescent="0.25">
      <c r="A149" s="52" t="s">
        <v>65</v>
      </c>
      <c r="B149" s="51">
        <f t="shared" si="16"/>
        <v>1416</v>
      </c>
      <c r="C149" s="49">
        <v>591</v>
      </c>
      <c r="D149" s="49">
        <v>645</v>
      </c>
      <c r="E149" s="50">
        <v>180</v>
      </c>
      <c r="F149" s="49">
        <v>464</v>
      </c>
      <c r="G149" s="50">
        <v>952</v>
      </c>
      <c r="H149" s="49">
        <v>65</v>
      </c>
      <c r="I149" s="50">
        <v>1351</v>
      </c>
      <c r="J149" s="49">
        <v>1285</v>
      </c>
      <c r="K149" s="49">
        <v>985</v>
      </c>
      <c r="L149" s="49">
        <v>347</v>
      </c>
      <c r="M149" s="49">
        <v>12</v>
      </c>
      <c r="N149" s="49">
        <v>9</v>
      </c>
      <c r="O149" s="42"/>
      <c r="P149" s="42"/>
      <c r="Q149" s="17"/>
    </row>
    <row r="150" spans="1:17" ht="21" customHeight="1" x14ac:dyDescent="0.25">
      <c r="A150" s="52" t="s">
        <v>37</v>
      </c>
      <c r="B150" s="51">
        <f t="shared" si="16"/>
        <v>6282</v>
      </c>
      <c r="C150" s="49">
        <v>2489</v>
      </c>
      <c r="D150" s="49">
        <v>3043</v>
      </c>
      <c r="E150" s="50">
        <v>750</v>
      </c>
      <c r="F150" s="49">
        <v>1291</v>
      </c>
      <c r="G150" s="50">
        <v>4991</v>
      </c>
      <c r="H150" s="49">
        <v>299</v>
      </c>
      <c r="I150" s="50">
        <v>5983</v>
      </c>
      <c r="J150" s="49">
        <v>5249</v>
      </c>
      <c r="K150" s="49">
        <v>2507</v>
      </c>
      <c r="L150" s="49">
        <v>772</v>
      </c>
      <c r="M150" s="49">
        <v>143</v>
      </c>
      <c r="N150" s="49">
        <v>8</v>
      </c>
      <c r="O150" s="42"/>
      <c r="P150" s="42"/>
      <c r="Q150" s="17"/>
    </row>
    <row r="151" spans="1:17" ht="21" customHeight="1" x14ac:dyDescent="0.25">
      <c r="A151" s="52" t="s">
        <v>79</v>
      </c>
      <c r="B151" s="51">
        <f t="shared" si="16"/>
        <v>1863</v>
      </c>
      <c r="C151" s="49">
        <v>515</v>
      </c>
      <c r="D151" s="49">
        <v>984</v>
      </c>
      <c r="E151" s="50">
        <v>364</v>
      </c>
      <c r="F151" s="49">
        <v>922</v>
      </c>
      <c r="G151" s="50">
        <v>941</v>
      </c>
      <c r="H151" s="49">
        <v>91</v>
      </c>
      <c r="I151" s="50">
        <v>1772</v>
      </c>
      <c r="J151" s="49">
        <v>1575</v>
      </c>
      <c r="K151" s="49">
        <v>1200</v>
      </c>
      <c r="L151" s="49">
        <v>779</v>
      </c>
      <c r="M151" s="49">
        <v>17</v>
      </c>
      <c r="N151" s="49">
        <v>4</v>
      </c>
      <c r="O151" s="42"/>
      <c r="P151" s="42"/>
      <c r="Q151" s="17"/>
    </row>
    <row r="152" spans="1:17" ht="21" customHeight="1" x14ac:dyDescent="0.25">
      <c r="A152" s="52" t="s">
        <v>72</v>
      </c>
      <c r="B152" s="51">
        <f t="shared" si="16"/>
        <v>1626</v>
      </c>
      <c r="C152" s="49">
        <v>830</v>
      </c>
      <c r="D152" s="49">
        <v>606</v>
      </c>
      <c r="E152" s="50">
        <v>190</v>
      </c>
      <c r="F152" s="49">
        <v>367</v>
      </c>
      <c r="G152" s="50">
        <v>1259</v>
      </c>
      <c r="H152" s="49">
        <v>112</v>
      </c>
      <c r="I152" s="50">
        <v>1514</v>
      </c>
      <c r="J152" s="49">
        <v>1369</v>
      </c>
      <c r="K152" s="49">
        <v>921</v>
      </c>
      <c r="L152" s="49">
        <v>271</v>
      </c>
      <c r="M152" s="49">
        <v>25</v>
      </c>
      <c r="N152" s="49">
        <v>2</v>
      </c>
      <c r="O152" s="42"/>
      <c r="P152" s="42"/>
      <c r="Q152" s="17"/>
    </row>
    <row r="153" spans="1:17" ht="21" customHeight="1" x14ac:dyDescent="0.25">
      <c r="A153" s="52" t="s">
        <v>74</v>
      </c>
      <c r="B153" s="51">
        <f t="shared" si="16"/>
        <v>1674</v>
      </c>
      <c r="C153" s="49">
        <v>630</v>
      </c>
      <c r="D153" s="49">
        <v>796</v>
      </c>
      <c r="E153" s="50">
        <v>248</v>
      </c>
      <c r="F153" s="49">
        <v>436</v>
      </c>
      <c r="G153" s="50">
        <v>1238</v>
      </c>
      <c r="H153" s="49">
        <v>90</v>
      </c>
      <c r="I153" s="50">
        <v>1584</v>
      </c>
      <c r="J153" s="49">
        <v>1331</v>
      </c>
      <c r="K153" s="49">
        <v>919</v>
      </c>
      <c r="L153" s="49">
        <v>312</v>
      </c>
      <c r="M153" s="49">
        <v>12</v>
      </c>
      <c r="N153" s="49">
        <v>3</v>
      </c>
      <c r="O153" s="42"/>
      <c r="P153" s="42"/>
      <c r="Q153" s="17"/>
    </row>
    <row r="154" spans="1:17" ht="21" customHeight="1" x14ac:dyDescent="0.25">
      <c r="A154" s="52" t="s">
        <v>80</v>
      </c>
      <c r="B154" s="51">
        <f t="shared" si="16"/>
        <v>5333</v>
      </c>
      <c r="C154" s="49">
        <v>2121</v>
      </c>
      <c r="D154" s="49">
        <v>2552</v>
      </c>
      <c r="E154" s="50">
        <v>660</v>
      </c>
      <c r="F154" s="49">
        <v>1452</v>
      </c>
      <c r="G154" s="50">
        <v>3881</v>
      </c>
      <c r="H154" s="49">
        <v>326</v>
      </c>
      <c r="I154" s="50">
        <v>5007</v>
      </c>
      <c r="J154" s="49">
        <v>4577</v>
      </c>
      <c r="K154" s="49">
        <v>3877</v>
      </c>
      <c r="L154" s="49">
        <v>886</v>
      </c>
      <c r="M154" s="49">
        <v>73</v>
      </c>
      <c r="N154" s="49">
        <v>26</v>
      </c>
      <c r="O154" s="42"/>
      <c r="P154" s="42"/>
      <c r="Q154" s="17"/>
    </row>
    <row r="155" spans="1:17" ht="21" customHeight="1" x14ac:dyDescent="0.25">
      <c r="A155" s="52" t="s">
        <v>69</v>
      </c>
      <c r="B155" s="51">
        <f t="shared" si="16"/>
        <v>871</v>
      </c>
      <c r="C155" s="49">
        <v>131</v>
      </c>
      <c r="D155" s="49">
        <v>506</v>
      </c>
      <c r="E155" s="50">
        <v>234</v>
      </c>
      <c r="F155" s="49">
        <v>516</v>
      </c>
      <c r="G155" s="50">
        <v>355</v>
      </c>
      <c r="H155" s="49">
        <v>117</v>
      </c>
      <c r="I155" s="50">
        <v>754</v>
      </c>
      <c r="J155" s="49">
        <v>651</v>
      </c>
      <c r="K155" s="49">
        <v>501</v>
      </c>
      <c r="L155" s="49">
        <v>337</v>
      </c>
      <c r="M155" s="49">
        <v>11</v>
      </c>
      <c r="N155" s="49">
        <v>0</v>
      </c>
      <c r="O155" s="42"/>
      <c r="P155" s="42"/>
      <c r="Q155" s="17"/>
    </row>
    <row r="156" spans="1:17" ht="21" customHeight="1" x14ac:dyDescent="0.25">
      <c r="A156" s="52" t="s">
        <v>85</v>
      </c>
      <c r="B156" s="51">
        <f t="shared" si="16"/>
        <v>1876</v>
      </c>
      <c r="C156" s="49">
        <v>685</v>
      </c>
      <c r="D156" s="49">
        <v>841</v>
      </c>
      <c r="E156" s="50">
        <v>350</v>
      </c>
      <c r="F156" s="49">
        <v>648</v>
      </c>
      <c r="G156" s="50">
        <v>1228</v>
      </c>
      <c r="H156" s="49">
        <v>123</v>
      </c>
      <c r="I156" s="50">
        <v>1753</v>
      </c>
      <c r="J156" s="49">
        <v>1544</v>
      </c>
      <c r="K156" s="49">
        <v>1078</v>
      </c>
      <c r="L156" s="49">
        <v>521</v>
      </c>
      <c r="M156" s="49">
        <v>12</v>
      </c>
      <c r="N156" s="49">
        <v>3</v>
      </c>
      <c r="O156" s="42"/>
      <c r="P156" s="42"/>
      <c r="Q156" s="17"/>
    </row>
    <row r="157" spans="1:17" ht="21" customHeight="1" x14ac:dyDescent="0.25">
      <c r="A157" s="52" t="s">
        <v>71</v>
      </c>
      <c r="B157" s="51">
        <f t="shared" si="16"/>
        <v>2342</v>
      </c>
      <c r="C157" s="49">
        <v>668</v>
      </c>
      <c r="D157" s="49">
        <v>1132</v>
      </c>
      <c r="E157" s="50">
        <v>542</v>
      </c>
      <c r="F157" s="49">
        <v>613</v>
      </c>
      <c r="G157" s="50">
        <v>1729</v>
      </c>
      <c r="H157" s="49">
        <v>146</v>
      </c>
      <c r="I157" s="50">
        <v>2196</v>
      </c>
      <c r="J157" s="49">
        <v>1800</v>
      </c>
      <c r="K157" s="49">
        <v>1171</v>
      </c>
      <c r="L157" s="49">
        <v>442</v>
      </c>
      <c r="M157" s="49">
        <v>12</v>
      </c>
      <c r="N157" s="49">
        <v>5</v>
      </c>
      <c r="O157" s="42"/>
      <c r="P157" s="42"/>
      <c r="Q157" s="17"/>
    </row>
    <row r="158" spans="1:17" ht="21" customHeight="1" x14ac:dyDescent="0.25">
      <c r="A158" s="52" t="s">
        <v>84</v>
      </c>
      <c r="B158" s="51">
        <f t="shared" si="16"/>
        <v>3688</v>
      </c>
      <c r="C158" s="49">
        <v>1455</v>
      </c>
      <c r="D158" s="49">
        <v>1724</v>
      </c>
      <c r="E158" s="50">
        <v>509</v>
      </c>
      <c r="F158" s="49">
        <v>1664</v>
      </c>
      <c r="G158" s="50">
        <v>2024</v>
      </c>
      <c r="H158" s="49">
        <v>322</v>
      </c>
      <c r="I158" s="50">
        <v>3366</v>
      </c>
      <c r="J158" s="49">
        <v>2721</v>
      </c>
      <c r="K158" s="49">
        <v>1796</v>
      </c>
      <c r="L158" s="49">
        <v>1055</v>
      </c>
      <c r="M158" s="49">
        <v>42</v>
      </c>
      <c r="N158" s="49">
        <v>4</v>
      </c>
      <c r="O158" s="42"/>
      <c r="P158" s="42"/>
      <c r="Q158" s="17"/>
    </row>
    <row r="159" spans="1:17" ht="21" customHeight="1" x14ac:dyDescent="0.25">
      <c r="A159" s="52" t="s">
        <v>78</v>
      </c>
      <c r="B159" s="51">
        <f t="shared" si="16"/>
        <v>2550</v>
      </c>
      <c r="C159" s="49">
        <v>761</v>
      </c>
      <c r="D159" s="49">
        <v>1136</v>
      </c>
      <c r="E159" s="50">
        <v>653</v>
      </c>
      <c r="F159" s="49">
        <v>1351</v>
      </c>
      <c r="G159" s="50">
        <v>1199</v>
      </c>
      <c r="H159" s="49">
        <v>215</v>
      </c>
      <c r="I159" s="50">
        <v>2335</v>
      </c>
      <c r="J159" s="49">
        <v>2135</v>
      </c>
      <c r="K159" s="49">
        <v>1785</v>
      </c>
      <c r="L159" s="49">
        <v>1010</v>
      </c>
      <c r="M159" s="49">
        <v>34</v>
      </c>
      <c r="N159" s="49">
        <v>6</v>
      </c>
      <c r="O159" s="42"/>
      <c r="P159" s="42"/>
      <c r="Q159" s="17"/>
    </row>
    <row r="160" spans="1:17" ht="21" customHeight="1" x14ac:dyDescent="0.25">
      <c r="A160" s="52" t="s">
        <v>76</v>
      </c>
      <c r="B160" s="51">
        <f t="shared" si="16"/>
        <v>1677</v>
      </c>
      <c r="C160" s="49">
        <v>777</v>
      </c>
      <c r="D160" s="49">
        <v>717</v>
      </c>
      <c r="E160" s="50">
        <v>183</v>
      </c>
      <c r="F160" s="49">
        <v>139</v>
      </c>
      <c r="G160" s="50">
        <v>1538</v>
      </c>
      <c r="H160" s="49">
        <v>34</v>
      </c>
      <c r="I160" s="50">
        <v>1643</v>
      </c>
      <c r="J160" s="49">
        <v>1137</v>
      </c>
      <c r="K160" s="49">
        <v>584</v>
      </c>
      <c r="L160" s="49">
        <v>59</v>
      </c>
      <c r="M160" s="49">
        <v>15</v>
      </c>
      <c r="N160" s="49">
        <v>5</v>
      </c>
      <c r="O160" s="42"/>
      <c r="P160" s="42"/>
      <c r="Q160" s="17"/>
    </row>
    <row r="161" spans="1:17" ht="21" customHeight="1" x14ac:dyDescent="0.25">
      <c r="A161" s="52" t="s">
        <v>35</v>
      </c>
      <c r="B161" s="51">
        <f t="shared" si="16"/>
        <v>22719</v>
      </c>
      <c r="C161" s="49">
        <v>6038</v>
      </c>
      <c r="D161" s="49">
        <v>11743</v>
      </c>
      <c r="E161" s="50">
        <v>4938</v>
      </c>
      <c r="F161" s="49">
        <v>5681</v>
      </c>
      <c r="G161" s="50">
        <v>17038</v>
      </c>
      <c r="H161" s="49">
        <v>796</v>
      </c>
      <c r="I161" s="50">
        <v>21923</v>
      </c>
      <c r="J161" s="49">
        <v>16113</v>
      </c>
      <c r="K161" s="49">
        <v>11116</v>
      </c>
      <c r="L161" s="49">
        <v>3352</v>
      </c>
      <c r="M161" s="49">
        <v>140</v>
      </c>
      <c r="N161" s="49">
        <v>44</v>
      </c>
      <c r="O161" s="42"/>
      <c r="P161" s="42"/>
      <c r="Q161" s="17"/>
    </row>
    <row r="162" spans="1:17" ht="21" customHeight="1" x14ac:dyDescent="0.25">
      <c r="A162" s="52" t="s">
        <v>67</v>
      </c>
      <c r="B162" s="51">
        <f t="shared" si="16"/>
        <v>1424</v>
      </c>
      <c r="C162" s="49">
        <v>236</v>
      </c>
      <c r="D162" s="49">
        <v>530</v>
      </c>
      <c r="E162" s="50">
        <v>658</v>
      </c>
      <c r="F162" s="49">
        <v>719</v>
      </c>
      <c r="G162" s="50">
        <v>705</v>
      </c>
      <c r="H162" s="49">
        <v>76</v>
      </c>
      <c r="I162" s="50">
        <v>1348</v>
      </c>
      <c r="J162" s="49">
        <v>1057</v>
      </c>
      <c r="K162" s="49">
        <v>732</v>
      </c>
      <c r="L162" s="49">
        <v>452</v>
      </c>
      <c r="M162" s="49">
        <v>11</v>
      </c>
      <c r="N162" s="49">
        <v>2</v>
      </c>
      <c r="O162" s="42"/>
      <c r="P162" s="42"/>
      <c r="Q162" s="17"/>
    </row>
    <row r="163" spans="1:17" ht="21" customHeight="1" x14ac:dyDescent="0.25">
      <c r="A163" s="52" t="s">
        <v>82</v>
      </c>
      <c r="B163" s="51">
        <f t="shared" si="16"/>
        <v>489</v>
      </c>
      <c r="C163" s="49">
        <v>138</v>
      </c>
      <c r="D163" s="49">
        <v>251</v>
      </c>
      <c r="E163" s="50">
        <v>100</v>
      </c>
      <c r="F163" s="49">
        <v>249</v>
      </c>
      <c r="G163" s="50">
        <v>240</v>
      </c>
      <c r="H163" s="49">
        <v>12</v>
      </c>
      <c r="I163" s="50">
        <v>477</v>
      </c>
      <c r="J163" s="49">
        <v>419</v>
      </c>
      <c r="K163" s="49">
        <v>262</v>
      </c>
      <c r="L163" s="49">
        <v>216</v>
      </c>
      <c r="M163" s="49">
        <v>14</v>
      </c>
      <c r="N163" s="49">
        <v>1</v>
      </c>
      <c r="O163" s="42"/>
      <c r="P163" s="42"/>
      <c r="Q163" s="17"/>
    </row>
    <row r="164" spans="1:17" ht="21" customHeight="1" x14ac:dyDescent="0.25">
      <c r="A164" s="52" t="s">
        <v>63</v>
      </c>
      <c r="B164" s="51">
        <f t="shared" si="16"/>
        <v>556</v>
      </c>
      <c r="C164" s="49">
        <v>245</v>
      </c>
      <c r="D164" s="49">
        <v>203</v>
      </c>
      <c r="E164" s="50">
        <v>108</v>
      </c>
      <c r="F164" s="49">
        <v>149</v>
      </c>
      <c r="G164" s="50">
        <v>407</v>
      </c>
      <c r="H164" s="49">
        <v>49</v>
      </c>
      <c r="I164" s="50">
        <v>507</v>
      </c>
      <c r="J164" s="49">
        <v>430</v>
      </c>
      <c r="K164" s="49">
        <v>217</v>
      </c>
      <c r="L164" s="49">
        <v>82</v>
      </c>
      <c r="M164" s="49">
        <v>15</v>
      </c>
      <c r="N164" s="49">
        <v>2</v>
      </c>
      <c r="O164" s="42"/>
      <c r="P164" s="42"/>
      <c r="Q164" s="17"/>
    </row>
    <row r="165" spans="1:17" ht="21" customHeight="1" x14ac:dyDescent="0.25">
      <c r="A165" s="52" t="s">
        <v>68</v>
      </c>
      <c r="B165" s="51">
        <f t="shared" si="16"/>
        <v>701</v>
      </c>
      <c r="C165" s="49">
        <v>218</v>
      </c>
      <c r="D165" s="49">
        <v>336</v>
      </c>
      <c r="E165" s="50">
        <v>147</v>
      </c>
      <c r="F165" s="49">
        <v>345</v>
      </c>
      <c r="G165" s="50">
        <v>356</v>
      </c>
      <c r="H165" s="49">
        <v>122</v>
      </c>
      <c r="I165" s="50">
        <v>579</v>
      </c>
      <c r="J165" s="49">
        <v>599</v>
      </c>
      <c r="K165" s="49">
        <v>428</v>
      </c>
      <c r="L165" s="49">
        <v>265</v>
      </c>
      <c r="M165" s="49">
        <v>4</v>
      </c>
      <c r="N165" s="49">
        <v>1</v>
      </c>
      <c r="O165" s="42"/>
      <c r="P165" s="42"/>
      <c r="Q165" s="17"/>
    </row>
    <row r="166" spans="1:17" ht="21" customHeight="1" x14ac:dyDescent="0.25">
      <c r="A166" s="52" t="s">
        <v>75</v>
      </c>
      <c r="B166" s="51">
        <f t="shared" si="16"/>
        <v>2984</v>
      </c>
      <c r="C166" s="49">
        <v>1027</v>
      </c>
      <c r="D166" s="49">
        <v>1393</v>
      </c>
      <c r="E166" s="50">
        <v>564</v>
      </c>
      <c r="F166" s="49">
        <v>775</v>
      </c>
      <c r="G166" s="50">
        <v>2209</v>
      </c>
      <c r="H166" s="49">
        <v>202</v>
      </c>
      <c r="I166" s="50">
        <v>2782</v>
      </c>
      <c r="J166" s="49">
        <v>2600</v>
      </c>
      <c r="K166" s="49">
        <v>2030</v>
      </c>
      <c r="L166" s="49">
        <v>523</v>
      </c>
      <c r="M166" s="49">
        <v>20</v>
      </c>
      <c r="N166" s="49">
        <v>1</v>
      </c>
      <c r="O166" s="42"/>
      <c r="P166" s="42"/>
      <c r="Q166" s="17"/>
    </row>
    <row r="167" spans="1:17" ht="21" customHeight="1" x14ac:dyDescent="0.25">
      <c r="A167" s="52" t="s">
        <v>81</v>
      </c>
      <c r="B167" s="51">
        <f t="shared" si="16"/>
        <v>2331</v>
      </c>
      <c r="C167" s="49">
        <v>891</v>
      </c>
      <c r="D167" s="49">
        <v>1116</v>
      </c>
      <c r="E167" s="50">
        <v>324</v>
      </c>
      <c r="F167" s="49">
        <v>1095</v>
      </c>
      <c r="G167" s="50">
        <v>1236</v>
      </c>
      <c r="H167" s="49">
        <v>392</v>
      </c>
      <c r="I167" s="50">
        <v>1939</v>
      </c>
      <c r="J167" s="49">
        <v>1769</v>
      </c>
      <c r="K167" s="49">
        <v>1076</v>
      </c>
      <c r="L167" s="49">
        <v>556</v>
      </c>
      <c r="M167" s="49">
        <v>17</v>
      </c>
      <c r="N167" s="49">
        <v>22</v>
      </c>
      <c r="O167" s="42"/>
      <c r="P167" s="42"/>
      <c r="Q167" s="17"/>
    </row>
    <row r="168" spans="1:17" ht="21" customHeight="1" x14ac:dyDescent="0.25">
      <c r="A168" s="52" t="s">
        <v>70</v>
      </c>
      <c r="B168" s="51">
        <f t="shared" si="16"/>
        <v>2027</v>
      </c>
      <c r="C168" s="49">
        <v>784</v>
      </c>
      <c r="D168" s="49">
        <v>764</v>
      </c>
      <c r="E168" s="50">
        <v>479</v>
      </c>
      <c r="F168" s="49">
        <v>749</v>
      </c>
      <c r="G168" s="50">
        <v>1278</v>
      </c>
      <c r="H168" s="49">
        <v>144</v>
      </c>
      <c r="I168" s="50">
        <v>1883</v>
      </c>
      <c r="J168" s="49">
        <v>1390</v>
      </c>
      <c r="K168" s="49">
        <v>1131</v>
      </c>
      <c r="L168" s="49">
        <v>519</v>
      </c>
      <c r="M168" s="49">
        <v>22</v>
      </c>
      <c r="N168" s="49">
        <v>6</v>
      </c>
      <c r="O168" s="42"/>
      <c r="P168" s="42"/>
      <c r="Q168" s="17"/>
    </row>
    <row r="169" spans="1:17" ht="21" customHeight="1" x14ac:dyDescent="0.25">
      <c r="A169" s="52" t="s">
        <v>73</v>
      </c>
      <c r="B169" s="51">
        <f t="shared" si="16"/>
        <v>1237</v>
      </c>
      <c r="C169" s="49">
        <v>558</v>
      </c>
      <c r="D169" s="49">
        <v>539</v>
      </c>
      <c r="E169" s="50">
        <v>140</v>
      </c>
      <c r="F169" s="49">
        <v>720</v>
      </c>
      <c r="G169" s="50">
        <v>517</v>
      </c>
      <c r="H169" s="49">
        <v>113</v>
      </c>
      <c r="I169" s="50">
        <v>1124</v>
      </c>
      <c r="J169" s="49">
        <v>1071</v>
      </c>
      <c r="K169" s="49">
        <v>726</v>
      </c>
      <c r="L169" s="49">
        <v>474</v>
      </c>
      <c r="M169" s="49">
        <v>31</v>
      </c>
      <c r="N169" s="49">
        <v>3</v>
      </c>
      <c r="O169" s="42"/>
      <c r="P169" s="42"/>
      <c r="Q169" s="17"/>
    </row>
    <row r="170" spans="1:17" ht="21" customHeight="1" x14ac:dyDescent="0.25">
      <c r="A170" s="52" t="s">
        <v>62</v>
      </c>
      <c r="B170" s="51">
        <f t="shared" si="16"/>
        <v>1035</v>
      </c>
      <c r="C170" s="49">
        <v>237</v>
      </c>
      <c r="D170" s="49">
        <v>478</v>
      </c>
      <c r="E170" s="50">
        <v>320</v>
      </c>
      <c r="F170" s="49">
        <v>157</v>
      </c>
      <c r="G170" s="50">
        <v>878</v>
      </c>
      <c r="H170" s="49">
        <v>34</v>
      </c>
      <c r="I170" s="50">
        <v>1001</v>
      </c>
      <c r="J170" s="49">
        <v>940</v>
      </c>
      <c r="K170" s="49">
        <v>768</v>
      </c>
      <c r="L170" s="49">
        <v>124</v>
      </c>
      <c r="M170" s="49">
        <v>8</v>
      </c>
      <c r="N170" s="49">
        <v>1</v>
      </c>
      <c r="O170" s="42"/>
      <c r="P170" s="42"/>
      <c r="Q170" s="17"/>
    </row>
    <row r="171" spans="1:17" ht="21" customHeight="1" x14ac:dyDescent="0.25">
      <c r="A171" s="48" t="s">
        <v>64</v>
      </c>
      <c r="B171" s="47">
        <f t="shared" si="16"/>
        <v>461</v>
      </c>
      <c r="C171" s="45">
        <v>174</v>
      </c>
      <c r="D171" s="45">
        <v>228</v>
      </c>
      <c r="E171" s="46">
        <v>59</v>
      </c>
      <c r="F171" s="45">
        <v>217</v>
      </c>
      <c r="G171" s="46">
        <v>244</v>
      </c>
      <c r="H171" s="45">
        <v>16</v>
      </c>
      <c r="I171" s="46">
        <v>445</v>
      </c>
      <c r="J171" s="45">
        <v>266</v>
      </c>
      <c r="K171" s="45">
        <v>145</v>
      </c>
      <c r="L171" s="45">
        <v>153</v>
      </c>
      <c r="M171" s="45">
        <v>7</v>
      </c>
      <c r="N171" s="45">
        <v>1</v>
      </c>
      <c r="O171" s="42"/>
      <c r="P171" s="42"/>
      <c r="Q171" s="17"/>
    </row>
    <row r="172" spans="1:17" ht="21" customHeight="1" x14ac:dyDescent="0.25">
      <c r="A172" s="44" t="s">
        <v>16</v>
      </c>
      <c r="B172" s="4">
        <f t="shared" ref="B172:N172" si="17">SUM(B147:B171)</f>
        <v>71530</v>
      </c>
      <c r="C172" s="43">
        <f t="shared" si="17"/>
        <v>23333</v>
      </c>
      <c r="D172" s="43">
        <f t="shared" si="17"/>
        <v>34286</v>
      </c>
      <c r="E172" s="43">
        <f t="shared" si="17"/>
        <v>13911</v>
      </c>
      <c r="F172" s="43">
        <f t="shared" si="17"/>
        <v>21646</v>
      </c>
      <c r="G172" s="43">
        <f t="shared" si="17"/>
        <v>49884</v>
      </c>
      <c r="H172" s="43">
        <f t="shared" si="17"/>
        <v>4159</v>
      </c>
      <c r="I172" s="43">
        <f t="shared" si="17"/>
        <v>67371</v>
      </c>
      <c r="J172" s="43">
        <f t="shared" si="17"/>
        <v>55870</v>
      </c>
      <c r="K172" s="43">
        <f t="shared" si="17"/>
        <v>38863</v>
      </c>
      <c r="L172" s="43">
        <f t="shared" si="17"/>
        <v>14113</v>
      </c>
      <c r="M172" s="43">
        <f t="shared" si="17"/>
        <v>728</v>
      </c>
      <c r="N172" s="43">
        <f t="shared" si="17"/>
        <v>170</v>
      </c>
      <c r="O172" s="42"/>
      <c r="P172" s="42"/>
      <c r="Q172" s="42"/>
    </row>
    <row r="173" spans="1:17" ht="21" customHeight="1" x14ac:dyDescent="0.25">
      <c r="A173" s="41" t="s">
        <v>36</v>
      </c>
      <c r="B173" s="40">
        <f t="shared" ref="B173:N173" si="18">B172/$B$172</f>
        <v>1</v>
      </c>
      <c r="C173" s="40">
        <f t="shared" si="18"/>
        <v>0.32619879770725568</v>
      </c>
      <c r="D173" s="40">
        <f t="shared" si="18"/>
        <v>0.47932336082762478</v>
      </c>
      <c r="E173" s="40">
        <f t="shared" si="18"/>
        <v>0.19447784146511954</v>
      </c>
      <c r="F173" s="40">
        <f t="shared" si="18"/>
        <v>0.30261428771144971</v>
      </c>
      <c r="G173" s="40">
        <f t="shared" si="18"/>
        <v>0.69738571228855029</v>
      </c>
      <c r="H173" s="40">
        <f t="shared" si="18"/>
        <v>5.8143436320424999E-2</v>
      </c>
      <c r="I173" s="40">
        <f t="shared" si="18"/>
        <v>0.94185656367957504</v>
      </c>
      <c r="J173" s="39">
        <f t="shared" si="18"/>
        <v>0.78107087935132113</v>
      </c>
      <c r="K173" s="39">
        <f t="shared" si="18"/>
        <v>0.54331049909129037</v>
      </c>
      <c r="L173" s="39">
        <f t="shared" si="18"/>
        <v>0.19730183139941285</v>
      </c>
      <c r="M173" s="39">
        <f t="shared" si="18"/>
        <v>1.0177547882007549E-2</v>
      </c>
      <c r="N173" s="39">
        <f t="shared" si="18"/>
        <v>2.3766251922270375E-3</v>
      </c>
      <c r="O173" s="38"/>
      <c r="P173" s="37"/>
      <c r="Q173" s="37"/>
    </row>
    <row r="174" spans="1:17" x14ac:dyDescent="0.25">
      <c r="A174" s="165" t="s">
        <v>182</v>
      </c>
      <c r="B174" s="165"/>
      <c r="C174" s="165"/>
      <c r="D174" s="165"/>
      <c r="E174" s="165"/>
      <c r="F174" s="165"/>
      <c r="G174" s="165"/>
      <c r="H174" s="165"/>
      <c r="I174" s="165"/>
      <c r="J174" s="165"/>
      <c r="K174" s="165"/>
      <c r="L174" s="165"/>
      <c r="M174" s="165"/>
      <c r="N174" s="165"/>
      <c r="O174" s="2"/>
      <c r="P174" s="2"/>
      <c r="Q174" s="2"/>
    </row>
    <row r="175" spans="1:17" ht="3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36"/>
      <c r="P175" s="2"/>
      <c r="Q175" s="2"/>
    </row>
    <row r="176" spans="1:17" ht="3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 ht="18.75" thickBot="1" x14ac:dyDescent="0.3">
      <c r="A177" s="35" t="s">
        <v>181</v>
      </c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</row>
    <row r="178" spans="1:17" ht="3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 ht="16.5" thickBot="1" x14ac:dyDescent="0.3">
      <c r="A179" s="16" t="s">
        <v>180</v>
      </c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</row>
    <row r="180" spans="1:17" ht="3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7"/>
      <c r="M180" s="17"/>
      <c r="N180" s="17"/>
      <c r="O180" s="17"/>
      <c r="P180" s="17"/>
      <c r="Q180" s="17"/>
    </row>
    <row r="181" spans="1:17" ht="21.75" customHeight="1" x14ac:dyDescent="0.25">
      <c r="A181" s="160" t="s">
        <v>86</v>
      </c>
      <c r="B181" s="160"/>
      <c r="C181" s="160"/>
      <c r="D181" s="160"/>
      <c r="E181" s="161"/>
      <c r="F181" s="24" t="s">
        <v>16</v>
      </c>
      <c r="G181" s="24" t="s">
        <v>52</v>
      </c>
      <c r="H181" s="24" t="s">
        <v>179</v>
      </c>
      <c r="I181" s="24" t="s">
        <v>54</v>
      </c>
      <c r="J181" s="24" t="s">
        <v>87</v>
      </c>
      <c r="K181" s="2"/>
      <c r="L181" s="17"/>
      <c r="M181" s="166"/>
      <c r="N181" s="166"/>
      <c r="O181" s="172"/>
      <c r="P181" s="172"/>
      <c r="Q181" s="172"/>
    </row>
    <row r="182" spans="1:17" ht="21.75" customHeight="1" x14ac:dyDescent="0.25">
      <c r="A182" s="23" t="s">
        <v>178</v>
      </c>
      <c r="B182" s="23"/>
      <c r="C182" s="23"/>
      <c r="D182" s="23"/>
      <c r="E182" s="23"/>
      <c r="F182" s="22">
        <f t="shared" ref="F182:F217" si="19">+SUM(G182:J182)</f>
        <v>71530</v>
      </c>
      <c r="G182" s="34">
        <v>44216</v>
      </c>
      <c r="H182" s="34">
        <v>17610</v>
      </c>
      <c r="I182" s="34">
        <v>5346</v>
      </c>
      <c r="J182" s="34">
        <v>4358</v>
      </c>
      <c r="K182" s="2"/>
      <c r="L182" s="17"/>
      <c r="M182" s="166"/>
      <c r="N182" s="166"/>
      <c r="O182" s="33"/>
      <c r="P182" s="33"/>
      <c r="Q182" s="33"/>
    </row>
    <row r="183" spans="1:17" ht="21.75" customHeight="1" x14ac:dyDescent="0.25">
      <c r="A183" s="32" t="s">
        <v>177</v>
      </c>
      <c r="B183" s="32"/>
      <c r="C183" s="32"/>
      <c r="D183" s="32"/>
      <c r="E183" s="32"/>
      <c r="F183" s="31">
        <f t="shared" si="19"/>
        <v>69652</v>
      </c>
      <c r="G183" s="30">
        <v>0</v>
      </c>
      <c r="H183" s="30">
        <v>57339</v>
      </c>
      <c r="I183" s="30">
        <v>8115</v>
      </c>
      <c r="J183" s="30">
        <v>4198</v>
      </c>
      <c r="K183" s="2"/>
      <c r="L183" s="17"/>
      <c r="M183" s="166"/>
      <c r="N183" s="166"/>
      <c r="O183" s="33"/>
      <c r="P183" s="33"/>
      <c r="Q183" s="33"/>
    </row>
    <row r="184" spans="1:17" ht="21.75" customHeight="1" x14ac:dyDescent="0.25">
      <c r="A184" s="32" t="s">
        <v>176</v>
      </c>
      <c r="B184" s="32"/>
      <c r="C184" s="32"/>
      <c r="D184" s="32"/>
      <c r="E184" s="32"/>
      <c r="F184" s="31">
        <f t="shared" si="19"/>
        <v>217022</v>
      </c>
      <c r="G184" s="30">
        <v>0</v>
      </c>
      <c r="H184" s="30">
        <v>46513</v>
      </c>
      <c r="I184" s="30">
        <v>72765</v>
      </c>
      <c r="J184" s="30">
        <v>97744</v>
      </c>
      <c r="K184" s="2"/>
      <c r="L184" s="17"/>
      <c r="M184" s="28"/>
      <c r="N184" s="27"/>
      <c r="O184" s="26"/>
      <c r="P184" s="26"/>
      <c r="Q184" s="26"/>
    </row>
    <row r="185" spans="1:17" ht="21.75" customHeight="1" x14ac:dyDescent="0.25">
      <c r="A185" s="32" t="s">
        <v>175</v>
      </c>
      <c r="B185" s="32"/>
      <c r="C185" s="32"/>
      <c r="D185" s="32"/>
      <c r="E185" s="32"/>
      <c r="F185" s="31">
        <f t="shared" si="19"/>
        <v>11774</v>
      </c>
      <c r="G185" s="30">
        <v>0</v>
      </c>
      <c r="H185" s="30">
        <v>10770</v>
      </c>
      <c r="I185" s="30">
        <v>503</v>
      </c>
      <c r="J185" s="30">
        <v>501</v>
      </c>
      <c r="K185" s="2"/>
      <c r="L185" s="17"/>
      <c r="M185" s="28"/>
      <c r="N185" s="27"/>
      <c r="O185" s="26"/>
      <c r="P185" s="26"/>
      <c r="Q185" s="26"/>
    </row>
    <row r="186" spans="1:17" ht="21.75" customHeight="1" x14ac:dyDescent="0.25">
      <c r="A186" s="32" t="s">
        <v>174</v>
      </c>
      <c r="B186" s="32"/>
      <c r="C186" s="32"/>
      <c r="D186" s="32"/>
      <c r="E186" s="32"/>
      <c r="F186" s="31">
        <f t="shared" si="19"/>
        <v>72022</v>
      </c>
      <c r="G186" s="30">
        <v>0</v>
      </c>
      <c r="H186" s="30">
        <v>18291</v>
      </c>
      <c r="I186" s="30">
        <v>50166</v>
      </c>
      <c r="J186" s="30">
        <v>3565</v>
      </c>
      <c r="K186" s="2"/>
      <c r="L186" s="17"/>
      <c r="M186" s="28"/>
      <c r="N186" s="27"/>
      <c r="O186" s="26"/>
      <c r="P186" s="26"/>
      <c r="Q186" s="26"/>
    </row>
    <row r="187" spans="1:17" ht="21.75" customHeight="1" x14ac:dyDescent="0.25">
      <c r="A187" s="32" t="s">
        <v>173</v>
      </c>
      <c r="B187" s="32"/>
      <c r="C187" s="32"/>
      <c r="D187" s="32"/>
      <c r="E187" s="32"/>
      <c r="F187" s="31">
        <f t="shared" si="19"/>
        <v>41971</v>
      </c>
      <c r="G187" s="30">
        <v>0</v>
      </c>
      <c r="H187" s="30">
        <v>6193</v>
      </c>
      <c r="I187" s="30">
        <v>32305</v>
      </c>
      <c r="J187" s="30">
        <v>3473</v>
      </c>
      <c r="K187" s="2"/>
      <c r="L187" s="17"/>
      <c r="M187" s="28"/>
      <c r="N187" s="27"/>
      <c r="O187" s="26"/>
      <c r="P187" s="26"/>
      <c r="Q187" s="26"/>
    </row>
    <row r="188" spans="1:17" ht="21.75" customHeight="1" x14ac:dyDescent="0.25">
      <c r="A188" s="32" t="s">
        <v>172</v>
      </c>
      <c r="B188" s="32"/>
      <c r="C188" s="32"/>
      <c r="D188" s="32"/>
      <c r="E188" s="32"/>
      <c r="F188" s="31">
        <f t="shared" si="19"/>
        <v>5891</v>
      </c>
      <c r="G188" s="30">
        <v>0</v>
      </c>
      <c r="H188" s="30">
        <v>482</v>
      </c>
      <c r="I188" s="30">
        <v>5217</v>
      </c>
      <c r="J188" s="30">
        <v>192</v>
      </c>
      <c r="K188" s="2"/>
      <c r="L188" s="17"/>
      <c r="M188" s="28"/>
      <c r="N188" s="27"/>
      <c r="O188" s="26"/>
      <c r="P188" s="26"/>
      <c r="Q188" s="26"/>
    </row>
    <row r="189" spans="1:17" ht="21.75" customHeight="1" x14ac:dyDescent="0.25">
      <c r="A189" s="32" t="s">
        <v>171</v>
      </c>
      <c r="B189" s="32"/>
      <c r="C189" s="32"/>
      <c r="D189" s="32"/>
      <c r="E189" s="32"/>
      <c r="F189" s="31">
        <f t="shared" si="19"/>
        <v>780</v>
      </c>
      <c r="G189" s="30">
        <v>0</v>
      </c>
      <c r="H189" s="30">
        <v>104</v>
      </c>
      <c r="I189" s="30">
        <v>596</v>
      </c>
      <c r="J189" s="30">
        <v>80</v>
      </c>
      <c r="K189" s="2"/>
      <c r="L189" s="17"/>
      <c r="M189" s="28"/>
      <c r="N189" s="27"/>
      <c r="O189" s="26"/>
      <c r="P189" s="26"/>
      <c r="Q189" s="26"/>
    </row>
    <row r="190" spans="1:17" ht="21.75" customHeight="1" x14ac:dyDescent="0.25">
      <c r="A190" s="32" t="s">
        <v>170</v>
      </c>
      <c r="B190" s="32"/>
      <c r="C190" s="32"/>
      <c r="D190" s="32"/>
      <c r="E190" s="32"/>
      <c r="F190" s="31">
        <f t="shared" si="19"/>
        <v>58726</v>
      </c>
      <c r="G190" s="30">
        <v>0</v>
      </c>
      <c r="H190" s="30">
        <v>20676</v>
      </c>
      <c r="I190" s="30">
        <v>30309</v>
      </c>
      <c r="J190" s="30">
        <v>7741</v>
      </c>
      <c r="K190" s="2"/>
      <c r="L190" s="17"/>
      <c r="M190" s="28"/>
      <c r="N190" s="27"/>
      <c r="O190" s="26"/>
      <c r="P190" s="26"/>
      <c r="Q190" s="26"/>
    </row>
    <row r="191" spans="1:17" ht="21.75" customHeight="1" x14ac:dyDescent="0.25">
      <c r="A191" s="32" t="s">
        <v>169</v>
      </c>
      <c r="B191" s="32"/>
      <c r="C191" s="32"/>
      <c r="D191" s="32"/>
      <c r="E191" s="32"/>
      <c r="F191" s="31">
        <f t="shared" si="19"/>
        <v>16690</v>
      </c>
      <c r="G191" s="30">
        <v>0</v>
      </c>
      <c r="H191" s="30">
        <v>1711</v>
      </c>
      <c r="I191" s="30">
        <v>14549</v>
      </c>
      <c r="J191" s="30">
        <v>430</v>
      </c>
      <c r="K191" s="2"/>
      <c r="L191" s="17"/>
      <c r="M191" s="28"/>
      <c r="N191" s="27"/>
      <c r="O191" s="26"/>
      <c r="P191" s="26"/>
      <c r="Q191" s="26"/>
    </row>
    <row r="192" spans="1:17" ht="21.75" customHeight="1" x14ac:dyDescent="0.25">
      <c r="A192" s="32" t="s">
        <v>168</v>
      </c>
      <c r="B192" s="32"/>
      <c r="C192" s="32"/>
      <c r="D192" s="32"/>
      <c r="E192" s="32"/>
      <c r="F192" s="31">
        <f t="shared" si="19"/>
        <v>380</v>
      </c>
      <c r="G192" s="30">
        <v>0</v>
      </c>
      <c r="H192" s="30">
        <v>62</v>
      </c>
      <c r="I192" s="30">
        <v>228</v>
      </c>
      <c r="J192" s="30">
        <v>90</v>
      </c>
      <c r="K192" s="2"/>
      <c r="L192" s="17"/>
      <c r="M192" s="28"/>
      <c r="N192" s="27"/>
      <c r="O192" s="26"/>
      <c r="P192" s="26"/>
      <c r="Q192" s="26"/>
    </row>
    <row r="193" spans="1:17" ht="30" customHeight="1" x14ac:dyDescent="0.25">
      <c r="A193" s="167" t="s">
        <v>167</v>
      </c>
      <c r="B193" s="167"/>
      <c r="C193" s="167"/>
      <c r="D193" s="167"/>
      <c r="E193" s="167"/>
      <c r="F193" s="31">
        <f t="shared" si="19"/>
        <v>27133</v>
      </c>
      <c r="G193" s="30">
        <v>0</v>
      </c>
      <c r="H193" s="30">
        <v>24507</v>
      </c>
      <c r="I193" s="30">
        <v>2360</v>
      </c>
      <c r="J193" s="30">
        <v>266</v>
      </c>
      <c r="K193" s="2"/>
      <c r="L193" s="17"/>
      <c r="M193" s="28"/>
      <c r="N193" s="27"/>
      <c r="O193" s="26"/>
      <c r="P193" s="26"/>
      <c r="Q193" s="26"/>
    </row>
    <row r="194" spans="1:17" ht="30" customHeight="1" x14ac:dyDescent="0.25">
      <c r="A194" s="167" t="s">
        <v>166</v>
      </c>
      <c r="B194" s="167"/>
      <c r="C194" s="167"/>
      <c r="D194" s="167"/>
      <c r="E194" s="167"/>
      <c r="F194" s="31">
        <f t="shared" si="19"/>
        <v>525</v>
      </c>
      <c r="G194" s="30">
        <v>0</v>
      </c>
      <c r="H194" s="30">
        <v>353</v>
      </c>
      <c r="I194" s="30">
        <v>107</v>
      </c>
      <c r="J194" s="30">
        <v>65</v>
      </c>
      <c r="K194" s="2"/>
      <c r="L194" s="17"/>
      <c r="M194" s="28"/>
      <c r="N194" s="27"/>
      <c r="O194" s="26"/>
      <c r="P194" s="26"/>
      <c r="Q194" s="26"/>
    </row>
    <row r="195" spans="1:17" ht="21.75" customHeight="1" x14ac:dyDescent="0.25">
      <c r="A195" s="32" t="s">
        <v>165</v>
      </c>
      <c r="B195" s="32"/>
      <c r="C195" s="32"/>
      <c r="D195" s="32"/>
      <c r="E195" s="32"/>
      <c r="F195" s="31">
        <f t="shared" si="19"/>
        <v>14729</v>
      </c>
      <c r="G195" s="30">
        <v>0</v>
      </c>
      <c r="H195" s="30">
        <v>4807</v>
      </c>
      <c r="I195" s="30">
        <v>4481</v>
      </c>
      <c r="J195" s="30">
        <v>5441</v>
      </c>
      <c r="K195" s="2"/>
      <c r="L195" s="17"/>
      <c r="M195" s="28"/>
      <c r="N195" s="27"/>
      <c r="O195" s="26"/>
      <c r="P195" s="26"/>
      <c r="Q195" s="26"/>
    </row>
    <row r="196" spans="1:17" ht="21.75" customHeight="1" x14ac:dyDescent="0.25">
      <c r="A196" s="32" t="s">
        <v>164</v>
      </c>
      <c r="B196" s="32"/>
      <c r="C196" s="32"/>
      <c r="D196" s="32"/>
      <c r="E196" s="32"/>
      <c r="F196" s="31">
        <f t="shared" si="19"/>
        <v>646</v>
      </c>
      <c r="G196" s="30">
        <v>0</v>
      </c>
      <c r="H196" s="30">
        <v>257</v>
      </c>
      <c r="I196" s="30">
        <v>389</v>
      </c>
      <c r="J196" s="30">
        <v>0</v>
      </c>
      <c r="K196" s="2"/>
      <c r="L196" s="17"/>
      <c r="M196" s="28"/>
      <c r="N196" s="27"/>
      <c r="O196" s="26"/>
      <c r="P196" s="26"/>
      <c r="Q196" s="26"/>
    </row>
    <row r="197" spans="1:17" ht="21.75" customHeight="1" x14ac:dyDescent="0.25">
      <c r="A197" s="32" t="s">
        <v>163</v>
      </c>
      <c r="B197" s="32"/>
      <c r="C197" s="32"/>
      <c r="D197" s="32"/>
      <c r="E197" s="32"/>
      <c r="F197" s="31">
        <f t="shared" si="19"/>
        <v>40027</v>
      </c>
      <c r="G197" s="30">
        <v>0</v>
      </c>
      <c r="H197" s="30">
        <v>656</v>
      </c>
      <c r="I197" s="30">
        <v>467</v>
      </c>
      <c r="J197" s="30">
        <v>38904</v>
      </c>
      <c r="K197" s="2"/>
      <c r="L197" s="17"/>
      <c r="M197" s="28"/>
      <c r="N197" s="27"/>
      <c r="O197" s="26"/>
      <c r="P197" s="26"/>
      <c r="Q197" s="26"/>
    </row>
    <row r="198" spans="1:17" ht="21.75" customHeight="1" x14ac:dyDescent="0.25">
      <c r="A198" s="32" t="s">
        <v>162</v>
      </c>
      <c r="B198" s="32"/>
      <c r="C198" s="32"/>
      <c r="D198" s="32"/>
      <c r="E198" s="32"/>
      <c r="F198" s="31">
        <f t="shared" si="19"/>
        <v>7661</v>
      </c>
      <c r="G198" s="30">
        <v>0</v>
      </c>
      <c r="H198" s="30">
        <v>95</v>
      </c>
      <c r="I198" s="30">
        <v>77</v>
      </c>
      <c r="J198" s="30">
        <v>7489</v>
      </c>
      <c r="K198" s="2"/>
      <c r="L198" s="17"/>
      <c r="M198" s="28"/>
      <c r="N198" s="27"/>
      <c r="O198" s="26"/>
      <c r="P198" s="26"/>
      <c r="Q198" s="26"/>
    </row>
    <row r="199" spans="1:17" ht="21.75" customHeight="1" x14ac:dyDescent="0.25">
      <c r="A199" s="32" t="s">
        <v>161</v>
      </c>
      <c r="B199" s="32"/>
      <c r="C199" s="32"/>
      <c r="D199" s="32"/>
      <c r="E199" s="32"/>
      <c r="F199" s="31">
        <f t="shared" si="19"/>
        <v>1306</v>
      </c>
      <c r="G199" s="30">
        <v>0</v>
      </c>
      <c r="H199" s="30">
        <v>9</v>
      </c>
      <c r="I199" s="30">
        <v>13</v>
      </c>
      <c r="J199" s="30">
        <v>1284</v>
      </c>
      <c r="K199" s="2"/>
      <c r="L199" s="17"/>
      <c r="M199" s="28"/>
      <c r="N199" s="27"/>
      <c r="O199" s="26"/>
      <c r="P199" s="26"/>
      <c r="Q199" s="26"/>
    </row>
    <row r="200" spans="1:17" ht="21.75" customHeight="1" x14ac:dyDescent="0.25">
      <c r="A200" s="32" t="s">
        <v>160</v>
      </c>
      <c r="B200" s="32"/>
      <c r="C200" s="32"/>
      <c r="D200" s="32"/>
      <c r="E200" s="32"/>
      <c r="F200" s="31">
        <f t="shared" si="19"/>
        <v>987</v>
      </c>
      <c r="G200" s="30">
        <v>0</v>
      </c>
      <c r="H200" s="30">
        <v>11</v>
      </c>
      <c r="I200" s="30">
        <v>15</v>
      </c>
      <c r="J200" s="30">
        <v>961</v>
      </c>
      <c r="K200" s="2"/>
      <c r="L200" s="17"/>
      <c r="M200" s="28"/>
      <c r="N200" s="27"/>
      <c r="O200" s="26"/>
      <c r="P200" s="26"/>
      <c r="Q200" s="26"/>
    </row>
    <row r="201" spans="1:17" ht="21.75" customHeight="1" x14ac:dyDescent="0.25">
      <c r="A201" s="32" t="s">
        <v>159</v>
      </c>
      <c r="B201" s="32"/>
      <c r="C201" s="32"/>
      <c r="D201" s="32"/>
      <c r="E201" s="32"/>
      <c r="F201" s="31">
        <f t="shared" si="19"/>
        <v>1023</v>
      </c>
      <c r="G201" s="30">
        <v>0</v>
      </c>
      <c r="H201" s="30">
        <v>133</v>
      </c>
      <c r="I201" s="30">
        <v>136</v>
      </c>
      <c r="J201" s="30">
        <v>754</v>
      </c>
      <c r="K201" s="2"/>
      <c r="L201" s="17"/>
      <c r="M201" s="28"/>
      <c r="N201" s="27"/>
      <c r="O201" s="26"/>
      <c r="P201" s="26"/>
      <c r="Q201" s="26"/>
    </row>
    <row r="202" spans="1:17" ht="21.75" customHeight="1" x14ac:dyDescent="0.25">
      <c r="A202" s="32" t="s">
        <v>158</v>
      </c>
      <c r="B202" s="32"/>
      <c r="C202" s="32"/>
      <c r="D202" s="32"/>
      <c r="E202" s="32"/>
      <c r="F202" s="31">
        <f t="shared" si="19"/>
        <v>35094</v>
      </c>
      <c r="G202" s="30">
        <v>0</v>
      </c>
      <c r="H202" s="30">
        <v>35094</v>
      </c>
      <c r="I202" s="30">
        <v>0</v>
      </c>
      <c r="J202" s="30">
        <v>0</v>
      </c>
      <c r="K202" s="2"/>
      <c r="L202" s="17"/>
      <c r="M202" s="28"/>
      <c r="N202" s="27"/>
      <c r="O202" s="26"/>
      <c r="P202" s="26"/>
      <c r="Q202" s="26"/>
    </row>
    <row r="203" spans="1:17" ht="21.75" customHeight="1" x14ac:dyDescent="0.25">
      <c r="A203" s="32" t="s">
        <v>157</v>
      </c>
      <c r="B203" s="32"/>
      <c r="C203" s="32"/>
      <c r="D203" s="32"/>
      <c r="E203" s="32"/>
      <c r="F203" s="31">
        <f t="shared" si="19"/>
        <v>58114</v>
      </c>
      <c r="G203" s="30">
        <v>0</v>
      </c>
      <c r="H203" s="30">
        <v>58114</v>
      </c>
      <c r="I203" s="30">
        <v>0</v>
      </c>
      <c r="J203" s="30">
        <v>0</v>
      </c>
      <c r="K203" s="2"/>
      <c r="L203" s="17"/>
      <c r="M203" s="28"/>
      <c r="N203" s="27"/>
      <c r="O203" s="26"/>
      <c r="P203" s="26"/>
      <c r="Q203" s="26"/>
    </row>
    <row r="204" spans="1:17" ht="21.75" customHeight="1" x14ac:dyDescent="0.25">
      <c r="A204" s="32" t="s">
        <v>156</v>
      </c>
      <c r="B204" s="32"/>
      <c r="C204" s="32"/>
      <c r="D204" s="32"/>
      <c r="E204" s="32"/>
      <c r="F204" s="31">
        <f t="shared" si="19"/>
        <v>54797</v>
      </c>
      <c r="G204" s="30">
        <v>0</v>
      </c>
      <c r="H204" s="30">
        <v>54797</v>
      </c>
      <c r="I204" s="30">
        <v>0</v>
      </c>
      <c r="J204" s="30">
        <v>0</v>
      </c>
      <c r="K204" s="2"/>
      <c r="L204" s="17"/>
      <c r="M204" s="28"/>
      <c r="N204" s="27"/>
      <c r="O204" s="26"/>
      <c r="P204" s="26"/>
      <c r="Q204" s="26"/>
    </row>
    <row r="205" spans="1:17" ht="21.75" customHeight="1" x14ac:dyDescent="0.25">
      <c r="A205" s="32" t="s">
        <v>155</v>
      </c>
      <c r="B205" s="32"/>
      <c r="C205" s="32"/>
      <c r="D205" s="32"/>
      <c r="E205" s="32"/>
      <c r="F205" s="31">
        <f t="shared" si="19"/>
        <v>106804</v>
      </c>
      <c r="G205" s="30">
        <v>0</v>
      </c>
      <c r="H205" s="30">
        <v>31637</v>
      </c>
      <c r="I205" s="30">
        <v>47513</v>
      </c>
      <c r="J205" s="30">
        <v>27654</v>
      </c>
      <c r="K205" s="2"/>
      <c r="L205" s="17"/>
      <c r="M205" s="28"/>
      <c r="N205" s="27"/>
      <c r="O205" s="26"/>
      <c r="P205" s="26"/>
      <c r="Q205" s="26"/>
    </row>
    <row r="206" spans="1:17" ht="21.75" customHeight="1" x14ac:dyDescent="0.25">
      <c r="A206" s="32" t="s">
        <v>154</v>
      </c>
      <c r="B206" s="32"/>
      <c r="C206" s="32"/>
      <c r="D206" s="32"/>
      <c r="E206" s="32"/>
      <c r="F206" s="31">
        <f t="shared" si="19"/>
        <v>47108</v>
      </c>
      <c r="G206" s="30">
        <v>0</v>
      </c>
      <c r="H206" s="30">
        <v>11650</v>
      </c>
      <c r="I206" s="30">
        <v>30513</v>
      </c>
      <c r="J206" s="30">
        <v>4945</v>
      </c>
      <c r="K206" s="2"/>
      <c r="L206" s="17"/>
      <c r="M206" s="28"/>
      <c r="N206" s="27"/>
      <c r="O206" s="26"/>
      <c r="P206" s="26"/>
      <c r="Q206" s="26"/>
    </row>
    <row r="207" spans="1:17" ht="21.75" customHeight="1" x14ac:dyDescent="0.25">
      <c r="A207" s="32" t="s">
        <v>153</v>
      </c>
      <c r="B207" s="32"/>
      <c r="C207" s="32"/>
      <c r="D207" s="32"/>
      <c r="E207" s="32"/>
      <c r="F207" s="31">
        <f t="shared" si="19"/>
        <v>7705</v>
      </c>
      <c r="G207" s="30">
        <v>0</v>
      </c>
      <c r="H207" s="30">
        <v>839</v>
      </c>
      <c r="I207" s="30">
        <v>6709</v>
      </c>
      <c r="J207" s="30">
        <v>157</v>
      </c>
      <c r="K207" s="2"/>
      <c r="L207" s="17"/>
      <c r="M207" s="28"/>
      <c r="N207" s="27"/>
      <c r="O207" s="26"/>
      <c r="P207" s="26"/>
      <c r="Q207" s="26"/>
    </row>
    <row r="208" spans="1:17" ht="21.75" customHeight="1" x14ac:dyDescent="0.25">
      <c r="A208" s="32" t="s">
        <v>152</v>
      </c>
      <c r="B208" s="32"/>
      <c r="C208" s="32"/>
      <c r="D208" s="32"/>
      <c r="E208" s="32"/>
      <c r="F208" s="31">
        <f t="shared" si="19"/>
        <v>42503</v>
      </c>
      <c r="G208" s="30">
        <v>0</v>
      </c>
      <c r="H208" s="30">
        <v>0</v>
      </c>
      <c r="I208" s="30">
        <v>42503</v>
      </c>
      <c r="J208" s="30">
        <v>0</v>
      </c>
      <c r="K208" s="2"/>
      <c r="L208" s="17"/>
      <c r="M208" s="28"/>
      <c r="N208" s="27"/>
      <c r="O208" s="26"/>
      <c r="P208" s="26"/>
      <c r="Q208" s="26"/>
    </row>
    <row r="209" spans="1:17" ht="21.75" customHeight="1" x14ac:dyDescent="0.25">
      <c r="A209" s="32" t="s">
        <v>151</v>
      </c>
      <c r="B209" s="32"/>
      <c r="C209" s="32"/>
      <c r="D209" s="32"/>
      <c r="E209" s="32"/>
      <c r="F209" s="31">
        <f t="shared" si="19"/>
        <v>4605</v>
      </c>
      <c r="G209" s="30">
        <v>0</v>
      </c>
      <c r="H209" s="30">
        <v>0</v>
      </c>
      <c r="I209" s="30">
        <v>4605</v>
      </c>
      <c r="J209" s="30">
        <v>0</v>
      </c>
      <c r="K209" s="2"/>
      <c r="L209" s="17"/>
      <c r="M209" s="28"/>
      <c r="N209" s="27"/>
      <c r="O209" s="26"/>
      <c r="P209" s="26"/>
      <c r="Q209" s="26"/>
    </row>
    <row r="210" spans="1:17" ht="21.75" customHeight="1" x14ac:dyDescent="0.25">
      <c r="A210" s="32" t="s">
        <v>150</v>
      </c>
      <c r="B210" s="32"/>
      <c r="C210" s="32"/>
      <c r="D210" s="32"/>
      <c r="E210" s="32"/>
      <c r="F210" s="31">
        <f t="shared" si="19"/>
        <v>40944</v>
      </c>
      <c r="G210" s="30">
        <v>0</v>
      </c>
      <c r="H210" s="30">
        <v>0</v>
      </c>
      <c r="I210" s="30">
        <v>40944</v>
      </c>
      <c r="J210" s="30">
        <v>0</v>
      </c>
      <c r="K210" s="2"/>
      <c r="L210" s="17"/>
      <c r="M210" s="28"/>
      <c r="N210" s="27"/>
      <c r="O210" s="26"/>
      <c r="P210" s="26"/>
      <c r="Q210" s="26"/>
    </row>
    <row r="211" spans="1:17" ht="21.75" customHeight="1" x14ac:dyDescent="0.25">
      <c r="A211" s="32" t="s">
        <v>149</v>
      </c>
      <c r="B211" s="32"/>
      <c r="C211" s="32"/>
      <c r="D211" s="32"/>
      <c r="E211" s="32"/>
      <c r="F211" s="31">
        <f t="shared" si="19"/>
        <v>13329</v>
      </c>
      <c r="G211" s="30">
        <v>0</v>
      </c>
      <c r="H211" s="30">
        <v>203</v>
      </c>
      <c r="I211" s="30">
        <v>421</v>
      </c>
      <c r="J211" s="30">
        <v>12705</v>
      </c>
      <c r="K211" s="2"/>
      <c r="L211" s="17"/>
      <c r="M211" s="28"/>
      <c r="N211" s="27"/>
      <c r="O211" s="26"/>
      <c r="P211" s="26"/>
      <c r="Q211" s="26"/>
    </row>
    <row r="212" spans="1:17" ht="21.75" customHeight="1" x14ac:dyDescent="0.25">
      <c r="A212" s="32" t="s">
        <v>148</v>
      </c>
      <c r="B212" s="32"/>
      <c r="C212" s="32"/>
      <c r="D212" s="32"/>
      <c r="E212" s="32"/>
      <c r="F212" s="31">
        <f t="shared" si="19"/>
        <v>1686</v>
      </c>
      <c r="G212" s="30">
        <v>0</v>
      </c>
      <c r="H212" s="30">
        <v>51</v>
      </c>
      <c r="I212" s="30">
        <v>94</v>
      </c>
      <c r="J212" s="30">
        <v>1541</v>
      </c>
      <c r="K212" s="2"/>
      <c r="L212" s="17"/>
      <c r="M212" s="28"/>
      <c r="N212" s="27"/>
      <c r="O212" s="26"/>
      <c r="P212" s="26"/>
      <c r="Q212" s="26"/>
    </row>
    <row r="213" spans="1:17" ht="21.75" customHeight="1" x14ac:dyDescent="0.25">
      <c r="A213" s="32" t="s">
        <v>147</v>
      </c>
      <c r="B213" s="32"/>
      <c r="C213" s="32"/>
      <c r="D213" s="32"/>
      <c r="E213" s="32"/>
      <c r="F213" s="31">
        <f t="shared" si="19"/>
        <v>1537</v>
      </c>
      <c r="G213" s="30">
        <v>0</v>
      </c>
      <c r="H213" s="30">
        <v>12</v>
      </c>
      <c r="I213" s="30">
        <v>59</v>
      </c>
      <c r="J213" s="30">
        <v>1466</v>
      </c>
      <c r="K213" s="2"/>
      <c r="L213" s="17"/>
      <c r="M213" s="28"/>
      <c r="N213" s="27"/>
      <c r="O213" s="26"/>
      <c r="P213" s="26"/>
      <c r="Q213" s="26"/>
    </row>
    <row r="214" spans="1:17" ht="21.75" customHeight="1" x14ac:dyDescent="0.25">
      <c r="A214" s="32" t="s">
        <v>146</v>
      </c>
      <c r="B214" s="32"/>
      <c r="C214" s="32"/>
      <c r="D214" s="32"/>
      <c r="E214" s="32"/>
      <c r="F214" s="31">
        <f t="shared" si="19"/>
        <v>349</v>
      </c>
      <c r="G214" s="30">
        <v>0</v>
      </c>
      <c r="H214" s="30">
        <v>32</v>
      </c>
      <c r="I214" s="30">
        <v>63</v>
      </c>
      <c r="J214" s="30">
        <v>254</v>
      </c>
      <c r="K214" s="2"/>
      <c r="L214" s="17"/>
      <c r="M214" s="28"/>
      <c r="N214" s="27"/>
      <c r="O214" s="26"/>
      <c r="P214" s="26"/>
      <c r="Q214" s="26"/>
    </row>
    <row r="215" spans="1:17" ht="21.75" customHeight="1" x14ac:dyDescent="0.25">
      <c r="A215" s="32" t="s">
        <v>145</v>
      </c>
      <c r="B215" s="32"/>
      <c r="C215" s="32"/>
      <c r="D215" s="32"/>
      <c r="E215" s="32"/>
      <c r="F215" s="31">
        <f t="shared" si="19"/>
        <v>106840</v>
      </c>
      <c r="G215" s="30">
        <v>0</v>
      </c>
      <c r="H215" s="30">
        <v>38830</v>
      </c>
      <c r="I215" s="30">
        <v>34202</v>
      </c>
      <c r="J215" s="30">
        <v>33808</v>
      </c>
      <c r="K215" s="2"/>
      <c r="L215" s="17"/>
      <c r="M215" s="28"/>
      <c r="N215" s="27"/>
      <c r="O215" s="26"/>
      <c r="P215" s="26"/>
      <c r="Q215" s="26"/>
    </row>
    <row r="216" spans="1:17" ht="21.75" customHeight="1" x14ac:dyDescent="0.25">
      <c r="A216" s="32" t="s">
        <v>144</v>
      </c>
      <c r="B216" s="32"/>
      <c r="C216" s="32"/>
      <c r="D216" s="32"/>
      <c r="E216" s="32"/>
      <c r="F216" s="31">
        <f t="shared" si="19"/>
        <v>207751</v>
      </c>
      <c r="G216" s="30">
        <v>0</v>
      </c>
      <c r="H216" s="30">
        <v>58572</v>
      </c>
      <c r="I216" s="30">
        <v>49311</v>
      </c>
      <c r="J216" s="30">
        <v>99868</v>
      </c>
      <c r="K216" s="2"/>
      <c r="L216" s="17"/>
      <c r="M216" s="28"/>
      <c r="N216" s="27"/>
      <c r="O216" s="26"/>
      <c r="P216" s="26"/>
      <c r="Q216" s="26"/>
    </row>
    <row r="217" spans="1:17" ht="21.75" customHeight="1" x14ac:dyDescent="0.25">
      <c r="A217" s="32" t="s">
        <v>143</v>
      </c>
      <c r="B217" s="32"/>
      <c r="C217" s="32"/>
      <c r="D217" s="32"/>
      <c r="E217" s="32"/>
      <c r="F217" s="31">
        <f t="shared" si="19"/>
        <v>943</v>
      </c>
      <c r="G217" s="30">
        <v>0</v>
      </c>
      <c r="H217" s="30">
        <v>329</v>
      </c>
      <c r="I217" s="30">
        <v>293</v>
      </c>
      <c r="J217" s="30">
        <v>321</v>
      </c>
      <c r="K217" s="2"/>
      <c r="L217" s="17"/>
      <c r="M217" s="28"/>
      <c r="N217" s="27"/>
      <c r="O217" s="26"/>
      <c r="P217" s="26"/>
      <c r="Q217" s="26"/>
    </row>
    <row r="218" spans="1:17" ht="21.75" customHeight="1" x14ac:dyDescent="0.25">
      <c r="A218" s="157" t="s">
        <v>16</v>
      </c>
      <c r="B218" s="157"/>
      <c r="C218" s="157"/>
      <c r="D218" s="157"/>
      <c r="E218" s="157"/>
      <c r="F218" s="4">
        <f>SUM(F182:F217)</f>
        <v>1390584</v>
      </c>
      <c r="G218" s="4">
        <f>SUM(G182:G217)</f>
        <v>44216</v>
      </c>
      <c r="H218" s="4">
        <f>SUM(H182:H217)</f>
        <v>500739</v>
      </c>
      <c r="I218" s="4">
        <f>SUM(I182:I217)</f>
        <v>485374</v>
      </c>
      <c r="J218" s="4">
        <f>SUM(J182:J217)</f>
        <v>360255</v>
      </c>
      <c r="K218" s="2"/>
      <c r="L218" s="17"/>
      <c r="M218" s="28"/>
      <c r="N218" s="27"/>
      <c r="O218" s="26"/>
      <c r="P218" s="26"/>
      <c r="Q218" s="26"/>
    </row>
    <row r="219" spans="1:17" ht="21.75" customHeight="1" x14ac:dyDescent="0.25">
      <c r="A219" s="158" t="s">
        <v>17</v>
      </c>
      <c r="B219" s="158"/>
      <c r="C219" s="158"/>
      <c r="D219" s="158"/>
      <c r="E219" s="158"/>
      <c r="F219" s="29">
        <f>SUM(G219:J219)</f>
        <v>1</v>
      </c>
      <c r="G219" s="29">
        <f>+G218/$F$218</f>
        <v>3.1796712748025292E-2</v>
      </c>
      <c r="H219" s="29">
        <f>+H218/$F$218</f>
        <v>0.36009259419064221</v>
      </c>
      <c r="I219" s="29">
        <f>+I218/$F$218</f>
        <v>0.34904327965804294</v>
      </c>
      <c r="J219" s="29">
        <f>+J218/$F$218</f>
        <v>0.25906741340328954</v>
      </c>
      <c r="K219" s="2"/>
      <c r="L219" s="17"/>
      <c r="M219" s="28"/>
      <c r="N219" s="27"/>
      <c r="O219" s="26"/>
      <c r="P219" s="26"/>
      <c r="Q219" s="26"/>
    </row>
    <row r="220" spans="1:17" x14ac:dyDescent="0.25">
      <c r="A220" s="25" t="s">
        <v>142</v>
      </c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7"/>
      <c r="M220" s="17"/>
      <c r="N220" s="17"/>
      <c r="O220" s="17"/>
      <c r="P220" s="17"/>
      <c r="Q220" s="17"/>
    </row>
    <row r="221" spans="1:17" ht="3.75" customHeight="1" x14ac:dyDescent="0.25">
      <c r="A221" s="25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7"/>
      <c r="M221" s="17"/>
      <c r="N221" s="17"/>
      <c r="O221" s="17"/>
      <c r="P221" s="17"/>
      <c r="Q221" s="17"/>
    </row>
    <row r="222" spans="1:17" ht="3.75" customHeight="1" x14ac:dyDescent="0.25">
      <c r="A222" s="25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7"/>
      <c r="M222" s="17"/>
      <c r="N222" s="17"/>
      <c r="O222" s="17"/>
      <c r="P222" s="17"/>
      <c r="Q222" s="17"/>
    </row>
    <row r="223" spans="1:17" ht="16.5" thickBot="1" x14ac:dyDescent="0.3">
      <c r="A223" s="16" t="s">
        <v>141</v>
      </c>
      <c r="B223" s="15"/>
      <c r="C223" s="15"/>
      <c r="D223" s="15"/>
      <c r="E223" s="15"/>
      <c r="F223" s="15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</row>
    <row r="224" spans="1:17" ht="3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ht="15" customHeight="1" x14ac:dyDescent="0.25">
      <c r="A225" s="159" t="s">
        <v>86</v>
      </c>
      <c r="B225" s="160"/>
      <c r="C225" s="160"/>
      <c r="D225" s="160"/>
      <c r="E225" s="161"/>
      <c r="F225" s="24" t="s">
        <v>16</v>
      </c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ht="15" customHeight="1" x14ac:dyDescent="0.25">
      <c r="A226" s="23" t="s">
        <v>140</v>
      </c>
      <c r="B226" s="23"/>
      <c r="C226" s="23"/>
      <c r="D226" s="23"/>
      <c r="E226" s="23"/>
      <c r="F226" s="22">
        <v>5005</v>
      </c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ht="15" customHeight="1" x14ac:dyDescent="0.25">
      <c r="A227" s="23" t="s">
        <v>139</v>
      </c>
      <c r="B227" s="23"/>
      <c r="C227" s="23"/>
      <c r="D227" s="23"/>
      <c r="E227" s="23"/>
      <c r="F227" s="22">
        <v>8767</v>
      </c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ht="15" customHeight="1" x14ac:dyDescent="0.25">
      <c r="A228" s="23" t="s">
        <v>138</v>
      </c>
      <c r="B228" s="23"/>
      <c r="C228" s="23"/>
      <c r="D228" s="23"/>
      <c r="E228" s="23"/>
      <c r="F228" s="22">
        <v>43913</v>
      </c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ht="15" customHeight="1" x14ac:dyDescent="0.25">
      <c r="A229" s="23" t="s">
        <v>137</v>
      </c>
      <c r="B229" s="23"/>
      <c r="C229" s="23"/>
      <c r="D229" s="23"/>
      <c r="E229" s="23"/>
      <c r="F229" s="22">
        <v>1139</v>
      </c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ht="15" customHeight="1" x14ac:dyDescent="0.25">
      <c r="A230" s="23" t="s">
        <v>136</v>
      </c>
      <c r="B230" s="23"/>
      <c r="C230" s="23"/>
      <c r="D230" s="23"/>
      <c r="E230" s="23"/>
      <c r="F230" s="22">
        <v>20200</v>
      </c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ht="15" customHeight="1" x14ac:dyDescent="0.25">
      <c r="A231" s="23" t="s">
        <v>135</v>
      </c>
      <c r="B231" s="23"/>
      <c r="C231" s="23"/>
      <c r="D231" s="23"/>
      <c r="E231" s="23"/>
      <c r="F231" s="22">
        <v>439</v>
      </c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ht="15" customHeight="1" x14ac:dyDescent="0.25">
      <c r="A232" s="23" t="s">
        <v>134</v>
      </c>
      <c r="B232" s="23"/>
      <c r="C232" s="23"/>
      <c r="D232" s="23"/>
      <c r="E232" s="23"/>
      <c r="F232" s="22">
        <v>14614</v>
      </c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ht="15" customHeight="1" x14ac:dyDescent="0.25">
      <c r="A233" s="23" t="s">
        <v>133</v>
      </c>
      <c r="B233" s="23"/>
      <c r="C233" s="23"/>
      <c r="D233" s="23"/>
      <c r="E233" s="23"/>
      <c r="F233" s="22">
        <v>18643</v>
      </c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ht="15" customHeight="1" x14ac:dyDescent="0.25">
      <c r="A234" s="23" t="s">
        <v>132</v>
      </c>
      <c r="B234" s="23"/>
      <c r="C234" s="23"/>
      <c r="D234" s="23"/>
      <c r="E234" s="23"/>
      <c r="F234" s="22">
        <v>264</v>
      </c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ht="15" customHeight="1" x14ac:dyDescent="0.25">
      <c r="A235" s="23" t="s">
        <v>131</v>
      </c>
      <c r="B235" s="23"/>
      <c r="C235" s="23"/>
      <c r="D235" s="23"/>
      <c r="E235" s="23"/>
      <c r="F235" s="22">
        <v>537</v>
      </c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ht="15" customHeight="1" x14ac:dyDescent="0.25">
      <c r="A236" s="23" t="s">
        <v>130</v>
      </c>
      <c r="B236" s="23"/>
      <c r="C236" s="23"/>
      <c r="D236" s="23"/>
      <c r="E236" s="23"/>
      <c r="F236" s="22">
        <v>28318</v>
      </c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ht="15" customHeight="1" x14ac:dyDescent="0.25">
      <c r="A237" s="23" t="s">
        <v>129</v>
      </c>
      <c r="B237" s="23"/>
      <c r="C237" s="23"/>
      <c r="D237" s="23"/>
      <c r="E237" s="23"/>
      <c r="F237" s="22">
        <v>1215</v>
      </c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ht="15" customHeight="1" x14ac:dyDescent="0.25">
      <c r="A238" s="23" t="s">
        <v>128</v>
      </c>
      <c r="B238" s="23"/>
      <c r="C238" s="23"/>
      <c r="D238" s="23"/>
      <c r="E238" s="23"/>
      <c r="F238" s="22">
        <v>4155</v>
      </c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ht="15" customHeight="1" x14ac:dyDescent="0.25">
      <c r="A239" s="23" t="s">
        <v>127</v>
      </c>
      <c r="B239" s="23"/>
      <c r="C239" s="23"/>
      <c r="D239" s="23"/>
      <c r="E239" s="23"/>
      <c r="F239" s="22">
        <v>12626</v>
      </c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ht="15" customHeight="1" x14ac:dyDescent="0.25">
      <c r="A240" s="23" t="s">
        <v>126</v>
      </c>
      <c r="B240" s="23"/>
      <c r="C240" s="23"/>
      <c r="D240" s="23"/>
      <c r="E240" s="23"/>
      <c r="F240" s="22">
        <v>890</v>
      </c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ht="15" customHeight="1" x14ac:dyDescent="0.25">
      <c r="A241" s="23" t="s">
        <v>125</v>
      </c>
      <c r="B241" s="23"/>
      <c r="C241" s="23"/>
      <c r="D241" s="23"/>
      <c r="E241" s="23"/>
      <c r="F241" s="22">
        <v>1257</v>
      </c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ht="15" customHeight="1" x14ac:dyDescent="0.25">
      <c r="A242" s="23" t="s">
        <v>124</v>
      </c>
      <c r="B242" s="23"/>
      <c r="C242" s="23"/>
      <c r="D242" s="23"/>
      <c r="E242" s="23"/>
      <c r="F242" s="22">
        <v>746</v>
      </c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ht="15" customHeight="1" x14ac:dyDescent="0.25">
      <c r="A243" s="23" t="s">
        <v>123</v>
      </c>
      <c r="B243" s="23"/>
      <c r="C243" s="23"/>
      <c r="D243" s="23"/>
      <c r="E243" s="23"/>
      <c r="F243" s="22">
        <v>481</v>
      </c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ht="15" customHeight="1" x14ac:dyDescent="0.25">
      <c r="A244" s="23" t="s">
        <v>122</v>
      </c>
      <c r="B244" s="23"/>
      <c r="C244" s="23"/>
      <c r="D244" s="23"/>
      <c r="E244" s="23"/>
      <c r="F244" s="22">
        <v>1733</v>
      </c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ht="15" customHeight="1" x14ac:dyDescent="0.25">
      <c r="A245" s="23" t="s">
        <v>121</v>
      </c>
      <c r="B245" s="23"/>
      <c r="C245" s="23"/>
      <c r="D245" s="23"/>
      <c r="E245" s="23"/>
      <c r="F245" s="22">
        <v>2108</v>
      </c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ht="15" customHeight="1" x14ac:dyDescent="0.25">
      <c r="A246" s="23" t="s">
        <v>120</v>
      </c>
      <c r="B246" s="23"/>
      <c r="C246" s="23"/>
      <c r="D246" s="23"/>
      <c r="E246" s="23"/>
      <c r="F246" s="22">
        <v>660</v>
      </c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ht="15" customHeight="1" x14ac:dyDescent="0.25">
      <c r="A247" s="23" t="s">
        <v>119</v>
      </c>
      <c r="B247" s="23"/>
      <c r="C247" s="23"/>
      <c r="D247" s="23"/>
      <c r="E247" s="23"/>
      <c r="F247" s="22">
        <v>700</v>
      </c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ht="15" customHeight="1" x14ac:dyDescent="0.25">
      <c r="A248" s="23" t="s">
        <v>118</v>
      </c>
      <c r="B248" s="23"/>
      <c r="C248" s="23"/>
      <c r="D248" s="23"/>
      <c r="E248" s="23"/>
      <c r="F248" s="22">
        <v>87</v>
      </c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ht="15" customHeight="1" x14ac:dyDescent="0.25">
      <c r="A249" s="23" t="s">
        <v>117</v>
      </c>
      <c r="B249" s="23"/>
      <c r="C249" s="23"/>
      <c r="D249" s="23"/>
      <c r="E249" s="23"/>
      <c r="F249" s="22">
        <v>75</v>
      </c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ht="15" customHeight="1" x14ac:dyDescent="0.25">
      <c r="A250" s="23" t="s">
        <v>116</v>
      </c>
      <c r="B250" s="23"/>
      <c r="C250" s="23"/>
      <c r="D250" s="23"/>
      <c r="E250" s="23"/>
      <c r="F250" s="22">
        <v>162</v>
      </c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ht="15" customHeight="1" x14ac:dyDescent="0.25">
      <c r="A251" s="23" t="s">
        <v>115</v>
      </c>
      <c r="B251" s="23"/>
      <c r="C251" s="23"/>
      <c r="D251" s="23"/>
      <c r="E251" s="23"/>
      <c r="F251" s="22">
        <v>14263</v>
      </c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ht="15" customHeight="1" x14ac:dyDescent="0.25">
      <c r="A252" s="23" t="s">
        <v>114</v>
      </c>
      <c r="B252" s="23"/>
      <c r="C252" s="23"/>
      <c r="D252" s="23"/>
      <c r="E252" s="23"/>
      <c r="F252" s="22">
        <v>647</v>
      </c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ht="15" customHeight="1" x14ac:dyDescent="0.25">
      <c r="A253" s="23" t="s">
        <v>113</v>
      </c>
      <c r="B253" s="23"/>
      <c r="C253" s="23"/>
      <c r="D253" s="23"/>
      <c r="E253" s="23"/>
      <c r="F253" s="22">
        <v>43564</v>
      </c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ht="15" customHeight="1" x14ac:dyDescent="0.25">
      <c r="A254" s="23" t="s">
        <v>112</v>
      </c>
      <c r="B254" s="23"/>
      <c r="C254" s="23"/>
      <c r="D254" s="23"/>
      <c r="E254" s="23"/>
      <c r="F254" s="22">
        <v>24616</v>
      </c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ht="15" customHeight="1" x14ac:dyDescent="0.25">
      <c r="A255" s="23" t="s">
        <v>111</v>
      </c>
      <c r="B255" s="23"/>
      <c r="C255" s="23"/>
      <c r="D255" s="23"/>
      <c r="E255" s="23"/>
      <c r="F255" s="22">
        <v>37482</v>
      </c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ht="15" customHeight="1" x14ac:dyDescent="0.25">
      <c r="A256" s="23" t="s">
        <v>110</v>
      </c>
      <c r="B256" s="23"/>
      <c r="C256" s="23"/>
      <c r="D256" s="23"/>
      <c r="E256" s="23"/>
      <c r="F256" s="22">
        <v>15747</v>
      </c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ht="15" customHeight="1" x14ac:dyDescent="0.25">
      <c r="A257" s="23" t="s">
        <v>109</v>
      </c>
      <c r="B257" s="23"/>
      <c r="C257" s="23"/>
      <c r="D257" s="23"/>
      <c r="E257" s="23"/>
      <c r="F257" s="22">
        <v>820</v>
      </c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ht="15" customHeight="1" x14ac:dyDescent="0.25">
      <c r="A258" s="23" t="s">
        <v>108</v>
      </c>
      <c r="B258" s="23"/>
      <c r="C258" s="23"/>
      <c r="D258" s="23"/>
      <c r="E258" s="23"/>
      <c r="F258" s="22">
        <v>97</v>
      </c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ht="15" customHeight="1" x14ac:dyDescent="0.25">
      <c r="A259" s="23" t="s">
        <v>107</v>
      </c>
      <c r="B259" s="23"/>
      <c r="C259" s="23"/>
      <c r="D259" s="23"/>
      <c r="E259" s="23"/>
      <c r="F259" s="22">
        <v>316</v>
      </c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ht="15" customHeight="1" x14ac:dyDescent="0.25">
      <c r="A260" s="23" t="s">
        <v>106</v>
      </c>
      <c r="B260" s="23"/>
      <c r="C260" s="23"/>
      <c r="D260" s="23"/>
      <c r="E260" s="23"/>
      <c r="F260" s="22">
        <v>294</v>
      </c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ht="15" customHeight="1" x14ac:dyDescent="0.25">
      <c r="A261" s="23" t="s">
        <v>105</v>
      </c>
      <c r="B261" s="23"/>
      <c r="C261" s="23"/>
      <c r="D261" s="23"/>
      <c r="E261" s="23"/>
      <c r="F261" s="22">
        <v>67</v>
      </c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ht="15" customHeight="1" x14ac:dyDescent="0.25">
      <c r="A262" s="23" t="s">
        <v>104</v>
      </c>
      <c r="B262" s="23"/>
      <c r="C262" s="23"/>
      <c r="D262" s="23"/>
      <c r="E262" s="23"/>
      <c r="F262" s="22">
        <v>220</v>
      </c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ht="15" customHeight="1" x14ac:dyDescent="0.25">
      <c r="A263" s="23" t="s">
        <v>103</v>
      </c>
      <c r="B263" s="23"/>
      <c r="C263" s="23"/>
      <c r="D263" s="23"/>
      <c r="E263" s="23"/>
      <c r="F263" s="22">
        <v>793</v>
      </c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ht="15" customHeight="1" x14ac:dyDescent="0.25">
      <c r="A264" s="23" t="s">
        <v>102</v>
      </c>
      <c r="B264" s="23"/>
      <c r="C264" s="23"/>
      <c r="D264" s="23"/>
      <c r="E264" s="23"/>
      <c r="F264" s="22">
        <v>114</v>
      </c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ht="15" customHeight="1" x14ac:dyDescent="0.25">
      <c r="A265" s="23" t="s">
        <v>101</v>
      </c>
      <c r="B265" s="23"/>
      <c r="C265" s="23"/>
      <c r="D265" s="23"/>
      <c r="E265" s="23"/>
      <c r="F265" s="22">
        <v>21</v>
      </c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ht="15" customHeight="1" x14ac:dyDescent="0.25">
      <c r="A266" s="23" t="s">
        <v>100</v>
      </c>
      <c r="B266" s="23"/>
      <c r="C266" s="23"/>
      <c r="D266" s="23"/>
      <c r="E266" s="23"/>
      <c r="F266" s="22">
        <v>2</v>
      </c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ht="15" customHeight="1" x14ac:dyDescent="0.25">
      <c r="A267" s="23" t="s">
        <v>99</v>
      </c>
      <c r="B267" s="23"/>
      <c r="C267" s="23"/>
      <c r="D267" s="23"/>
      <c r="E267" s="23"/>
      <c r="F267" s="22">
        <v>2</v>
      </c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ht="15" customHeight="1" x14ac:dyDescent="0.25">
      <c r="A268" s="23" t="s">
        <v>98</v>
      </c>
      <c r="B268" s="23"/>
      <c r="C268" s="23"/>
      <c r="D268" s="23"/>
      <c r="E268" s="23"/>
      <c r="F268" s="22">
        <v>3</v>
      </c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ht="15" customHeight="1" x14ac:dyDescent="0.25">
      <c r="A269" s="23" t="s">
        <v>97</v>
      </c>
      <c r="B269" s="23"/>
      <c r="C269" s="23"/>
      <c r="D269" s="23"/>
      <c r="E269" s="23"/>
      <c r="F269" s="22">
        <v>27</v>
      </c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ht="15" customHeight="1" x14ac:dyDescent="0.25">
      <c r="A270" s="23" t="s">
        <v>96</v>
      </c>
      <c r="B270" s="23"/>
      <c r="C270" s="23"/>
      <c r="D270" s="23"/>
      <c r="E270" s="23"/>
      <c r="F270" s="22">
        <v>3</v>
      </c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ht="15" customHeight="1" x14ac:dyDescent="0.25">
      <c r="A271" s="23" t="s">
        <v>95</v>
      </c>
      <c r="B271" s="23"/>
      <c r="C271" s="23"/>
      <c r="D271" s="23"/>
      <c r="E271" s="23"/>
      <c r="F271" s="22">
        <v>8</v>
      </c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ht="15" customHeight="1" x14ac:dyDescent="0.25">
      <c r="A272" s="23" t="s">
        <v>94</v>
      </c>
      <c r="B272" s="23"/>
      <c r="C272" s="23"/>
      <c r="D272" s="23"/>
      <c r="E272" s="23"/>
      <c r="F272" s="22">
        <v>2</v>
      </c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8" ht="15" customHeight="1" x14ac:dyDescent="0.25">
      <c r="A273" s="23" t="s">
        <v>93</v>
      </c>
      <c r="B273" s="23"/>
      <c r="C273" s="23"/>
      <c r="D273" s="23"/>
      <c r="E273" s="23"/>
      <c r="F273" s="22">
        <v>18</v>
      </c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8" ht="15" customHeight="1" x14ac:dyDescent="0.25">
      <c r="A274" s="23" t="s">
        <v>92</v>
      </c>
      <c r="B274" s="23"/>
      <c r="C274" s="23"/>
      <c r="D274" s="23"/>
      <c r="E274" s="23"/>
      <c r="F274" s="22">
        <v>17</v>
      </c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8" ht="15" customHeight="1" x14ac:dyDescent="0.25">
      <c r="A275" s="21" t="s">
        <v>91</v>
      </c>
      <c r="B275" s="21"/>
      <c r="C275" s="21"/>
      <c r="D275" s="21"/>
      <c r="E275" s="21"/>
      <c r="F275" s="20">
        <v>66</v>
      </c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8" ht="15" customHeight="1" x14ac:dyDescent="0.25">
      <c r="A276" s="162" t="s">
        <v>16</v>
      </c>
      <c r="B276" s="163"/>
      <c r="C276" s="163"/>
      <c r="D276" s="163"/>
      <c r="E276" s="164"/>
      <c r="F276" s="4">
        <f>SUM(F226:F275)</f>
        <v>307943</v>
      </c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8" ht="3.75" customHeight="1" x14ac:dyDescent="0.25">
      <c r="A277" s="19"/>
      <c r="B277" s="19"/>
      <c r="C277" s="19"/>
      <c r="D277" s="19"/>
      <c r="E277" s="19"/>
      <c r="F277" s="18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</row>
    <row r="278" spans="1:18" ht="16.5" thickBot="1" x14ac:dyDescent="0.3">
      <c r="A278" s="16" t="s">
        <v>90</v>
      </c>
      <c r="B278" s="15"/>
      <c r="C278" s="15"/>
      <c r="D278" s="15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</row>
    <row r="279" spans="1:18" ht="3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8" ht="15" customHeight="1" x14ac:dyDescent="0.25">
      <c r="A280" s="5" t="s">
        <v>89</v>
      </c>
      <c r="B280" s="13" t="s">
        <v>16</v>
      </c>
      <c r="C280" s="13" t="s">
        <v>39</v>
      </c>
      <c r="D280" s="13" t="s">
        <v>40</v>
      </c>
      <c r="E280" s="13" t="s">
        <v>41</v>
      </c>
      <c r="F280" s="13" t="s">
        <v>42</v>
      </c>
      <c r="G280" s="13" t="s">
        <v>43</v>
      </c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5" customHeight="1" x14ac:dyDescent="0.25">
      <c r="A281" s="12" t="s">
        <v>52</v>
      </c>
      <c r="B281" s="10">
        <f>SUM(C281:G281)</f>
        <v>44216</v>
      </c>
      <c r="C281" s="9">
        <v>9364</v>
      </c>
      <c r="D281" s="9">
        <v>8011</v>
      </c>
      <c r="E281" s="9">
        <v>8807</v>
      </c>
      <c r="F281" s="9">
        <v>8252</v>
      </c>
      <c r="G281" s="9">
        <v>9782</v>
      </c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5" customHeight="1" x14ac:dyDescent="0.25">
      <c r="A282" s="11" t="s">
        <v>53</v>
      </c>
      <c r="B282" s="10">
        <f>SUM(C282:G282)</f>
        <v>500739</v>
      </c>
      <c r="C282" s="9">
        <v>98533</v>
      </c>
      <c r="D282" s="9">
        <v>89651</v>
      </c>
      <c r="E282" s="9">
        <v>102180</v>
      </c>
      <c r="F282" s="9">
        <v>102407</v>
      </c>
      <c r="G282" s="9">
        <v>107968</v>
      </c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5" customHeight="1" x14ac:dyDescent="0.25">
      <c r="A283" s="11" t="s">
        <v>54</v>
      </c>
      <c r="B283" s="10">
        <f>SUM(C283:G283)</f>
        <v>485374</v>
      </c>
      <c r="C283" s="9">
        <v>96089</v>
      </c>
      <c r="D283" s="9">
        <v>87124</v>
      </c>
      <c r="E283" s="9">
        <v>97765</v>
      </c>
      <c r="F283" s="9">
        <v>97910</v>
      </c>
      <c r="G283" s="9">
        <v>106486</v>
      </c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15" customHeight="1" x14ac:dyDescent="0.25">
      <c r="A284" s="8" t="s">
        <v>87</v>
      </c>
      <c r="B284" s="7">
        <f>SUM(C284:G284)</f>
        <v>668198</v>
      </c>
      <c r="C284" s="6">
        <v>132968</v>
      </c>
      <c r="D284" s="6">
        <v>116092</v>
      </c>
      <c r="E284" s="6">
        <v>134858</v>
      </c>
      <c r="F284" s="6">
        <v>136030</v>
      </c>
      <c r="G284" s="6">
        <v>148250</v>
      </c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15" customHeight="1" x14ac:dyDescent="0.25">
      <c r="A285" s="5" t="s">
        <v>16</v>
      </c>
      <c r="B285" s="4">
        <f t="shared" ref="B285:G285" si="20">SUM(B281:B284)</f>
        <v>1698527</v>
      </c>
      <c r="C285" s="4">
        <f t="shared" si="20"/>
        <v>336954</v>
      </c>
      <c r="D285" s="4">
        <f t="shared" si="20"/>
        <v>300878</v>
      </c>
      <c r="E285" s="4">
        <f t="shared" si="20"/>
        <v>343610</v>
      </c>
      <c r="F285" s="4">
        <f t="shared" si="20"/>
        <v>344599</v>
      </c>
      <c r="G285" s="4">
        <f t="shared" si="20"/>
        <v>372486</v>
      </c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3.75" customHeight="1" x14ac:dyDescent="0.25">
      <c r="A286" s="2"/>
      <c r="B286" s="2"/>
      <c r="C286" s="2"/>
      <c r="D286" s="2"/>
      <c r="E286" s="3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</sheetData>
  <mergeCells count="51">
    <mergeCell ref="H73:H74"/>
    <mergeCell ref="I73:I74"/>
    <mergeCell ref="J73:J74"/>
    <mergeCell ref="K73:M73"/>
    <mergeCell ref="A2:Q2"/>
    <mergeCell ref="A5:Q5"/>
    <mergeCell ref="A6:Q6"/>
    <mergeCell ref="A7:Q7"/>
    <mergeCell ref="A8:Q8"/>
    <mergeCell ref="I34:J34"/>
    <mergeCell ref="E73:E74"/>
    <mergeCell ref="F73:F74"/>
    <mergeCell ref="O181:Q181"/>
    <mergeCell ref="A193:E193"/>
    <mergeCell ref="H145:I145"/>
    <mergeCell ref="J145:N145"/>
    <mergeCell ref="N73:N74"/>
    <mergeCell ref="O73:Q73"/>
    <mergeCell ref="A73:A74"/>
    <mergeCell ref="B73:B74"/>
    <mergeCell ref="C73:C74"/>
    <mergeCell ref="D73:D74"/>
    <mergeCell ref="K109:L109"/>
    <mergeCell ref="K110:L110"/>
    <mergeCell ref="K111:L111"/>
    <mergeCell ref="K112:L112"/>
    <mergeCell ref="A106:B106"/>
    <mergeCell ref="A107:B107"/>
    <mergeCell ref="A145:A146"/>
    <mergeCell ref="B145:B146"/>
    <mergeCell ref="C145:E145"/>
    <mergeCell ref="F145:G145"/>
    <mergeCell ref="H90:Q90"/>
    <mergeCell ref="A104:E104"/>
    <mergeCell ref="K104:O104"/>
    <mergeCell ref="K106:L106"/>
    <mergeCell ref="K107:L107"/>
    <mergeCell ref="K108:L108"/>
    <mergeCell ref="A109:B109"/>
    <mergeCell ref="A110:B110"/>
    <mergeCell ref="A111:B111"/>
    <mergeCell ref="A112:B112"/>
    <mergeCell ref="A108:B108"/>
    <mergeCell ref="A218:E218"/>
    <mergeCell ref="A219:E219"/>
    <mergeCell ref="A225:E225"/>
    <mergeCell ref="A276:E276"/>
    <mergeCell ref="A174:N174"/>
    <mergeCell ref="A181:E181"/>
    <mergeCell ref="M181:N183"/>
    <mergeCell ref="A194:E194"/>
  </mergeCells>
  <printOptions horizontalCentered="1"/>
  <pageMargins left="0.51181102362204722" right="0.51181102362204722" top="0.55118110236220474" bottom="0.55118110236220474" header="0.31496062992125984" footer="0.31496062992125984"/>
  <pageSetup scale="58" fitToHeight="0" orientation="landscape" horizontalDpi="4294967295" verticalDpi="4294967295" r:id="rId1"/>
  <rowBreaks count="4" manualBreakCount="4">
    <brk id="70" max="16" man="1"/>
    <brk id="124" max="16" man="1"/>
    <brk id="175" max="16" man="1"/>
    <brk id="22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CEM</vt:lpstr>
      <vt:lpstr>'Casos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garaujo</cp:lastModifiedBy>
  <cp:lastPrinted>2018-11-13T17:36:35Z</cp:lastPrinted>
  <dcterms:created xsi:type="dcterms:W3CDTF">2017-02-04T20:16:38Z</dcterms:created>
  <dcterms:modified xsi:type="dcterms:W3CDTF">2019-06-17T15:39:00Z</dcterms:modified>
</cp:coreProperties>
</file>