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8460" windowHeight="6630" activeTab="1"/>
  </bookViews>
  <sheets>
    <sheet name="Total" sheetId="1" r:id="rId1"/>
    <sheet name="Detalle" sheetId="2" r:id="rId2"/>
    <sheet name="Hoja3" sheetId="3" state="hidden" r:id="rId3"/>
    <sheet name="cobertura" sheetId="4" r:id="rId4"/>
    <sheet name="Hoja2" sheetId="5" state="hidden" r:id="rId5"/>
    <sheet name="Comparativo" sheetId="6" r:id="rId6"/>
    <sheet name="Hoja5" sheetId="7" state="hidden" r:id="rId7"/>
    <sheet name="Hoja7" sheetId="8" state="hidden" r:id="rId8"/>
    <sheet name="Distrito" sheetId="9" r:id="rId9"/>
  </sheets>
  <definedNames>
    <definedName name="_xlnm.Print_Area" localSheetId="5">'Comparativo'!$A$1:$Q$61</definedName>
    <definedName name="_xlnm.Print_Area" localSheetId="1">'Detalle'!$A$1:$R$191</definedName>
    <definedName name="_xlnm.Print_Area" localSheetId="0">'Total'!$A$1:$P$59</definedName>
    <definedName name="_xlnm.Print_Titles" localSheetId="3">'cobertura'!$29:$29</definedName>
    <definedName name="_xlnm.Print_Titles" localSheetId="1">'Detalle'!$2:$3</definedName>
  </definedNames>
  <calcPr fullCalcOnLoad="1"/>
</workbook>
</file>

<file path=xl/sharedStrings.xml><?xml version="1.0" encoding="utf-8"?>
<sst xmlns="http://schemas.openxmlformats.org/spreadsheetml/2006/main" count="4261" uniqueCount="368">
  <si>
    <t>TOTAL</t>
  </si>
  <si>
    <t>Alimentos</t>
  </si>
  <si>
    <t>Femenino</t>
  </si>
  <si>
    <t>Masculino</t>
  </si>
  <si>
    <t>Tenencia</t>
  </si>
  <si>
    <t>CEM</t>
  </si>
  <si>
    <t>Otras Consultas</t>
  </si>
  <si>
    <t>Tipos de Consulta</t>
  </si>
  <si>
    <t>Negligencia / Abandono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</si>
  <si>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</si>
  <si>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</si>
  <si>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</si>
  <si>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</si>
  <si>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</si>
  <si>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</si>
  <si>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</si>
  <si>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</si>
  <si>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</si>
  <si>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</si>
  <si>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</si>
  <si>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</t>
  </si>
  <si>
    <t>Otras consultas</t>
  </si>
  <si>
    <t>Fuente : Linea Ayuda Amiga</t>
  </si>
  <si>
    <t>Promedio Mensual</t>
  </si>
  <si>
    <t>Lima</t>
  </si>
  <si>
    <t>Prov</t>
  </si>
  <si>
    <t>Sub Total</t>
  </si>
  <si>
    <t>Violencia Familiar</t>
  </si>
  <si>
    <t>Origen</t>
  </si>
  <si>
    <t>Orientación y/o información</t>
  </si>
  <si>
    <t>Derivación</t>
  </si>
  <si>
    <t>Referencia</t>
  </si>
  <si>
    <t>Contención Emocional</t>
  </si>
  <si>
    <t>Coordinación de Urgencia</t>
  </si>
  <si>
    <t>Consultorio MINJUS</t>
  </si>
  <si>
    <t>Fiscalía</t>
  </si>
  <si>
    <t>ONG</t>
  </si>
  <si>
    <t>Comisaría</t>
  </si>
  <si>
    <t>Demuna</t>
  </si>
  <si>
    <t>Defensoria del Pueblo</t>
  </si>
  <si>
    <t>Otros</t>
  </si>
  <si>
    <t>Filiación</t>
  </si>
  <si>
    <t>Régimen de Visitas</t>
  </si>
  <si>
    <t>Separación/divorcio por maltrato</t>
  </si>
  <si>
    <t>Departamento</t>
  </si>
  <si>
    <t>Provincia</t>
  </si>
  <si>
    <t>Distrito</t>
  </si>
  <si>
    <t>SAN JUAN DE LURIGANCHO</t>
  </si>
  <si>
    <t>ANCASH</t>
  </si>
  <si>
    <t>AREQUIPA</t>
  </si>
  <si>
    <t>AYACUCHO</t>
  </si>
  <si>
    <t>HUAMANGA</t>
  </si>
  <si>
    <t>INDEPENDENCIA</t>
  </si>
  <si>
    <t>CALLAO</t>
  </si>
  <si>
    <t>BELLAVISTA</t>
  </si>
  <si>
    <t>LA PERLA</t>
  </si>
  <si>
    <t>VENTANILLA</t>
  </si>
  <si>
    <t>CUSCO</t>
  </si>
  <si>
    <t>ICA</t>
  </si>
  <si>
    <t>JUNIN</t>
  </si>
  <si>
    <t>HUANCAYO</t>
  </si>
  <si>
    <t>LA LIBERTAD</t>
  </si>
  <si>
    <t>TRUJILLO</t>
  </si>
  <si>
    <t>LAMBAYEQUE</t>
  </si>
  <si>
    <t>CHICLAYO</t>
  </si>
  <si>
    <t>LA VICTORIA</t>
  </si>
  <si>
    <t>LIMA</t>
  </si>
  <si>
    <t>ATE</t>
  </si>
  <si>
    <t>BARRANCO</t>
  </si>
  <si>
    <t>BREÐA</t>
  </si>
  <si>
    <t>CARABAYLLO</t>
  </si>
  <si>
    <t>CHORRILLOS</t>
  </si>
  <si>
    <t>COMAS</t>
  </si>
  <si>
    <t>EL AGUSTINO</t>
  </si>
  <si>
    <t>JESUS MARIA</t>
  </si>
  <si>
    <t>LA MOLINA</t>
  </si>
  <si>
    <t>LINCE</t>
  </si>
  <si>
    <t>LOS OLIVOS</t>
  </si>
  <si>
    <t>MAGDALENA DEL MAR</t>
  </si>
  <si>
    <t>MAGDALENA VIEJA</t>
  </si>
  <si>
    <t>MIRAFLORES</t>
  </si>
  <si>
    <t>PUENTE PIEDRA</t>
  </si>
  <si>
    <t>RIMAC</t>
  </si>
  <si>
    <t>SAN BORJA</t>
  </si>
  <si>
    <t>SAN ISIDRO</t>
  </si>
  <si>
    <t>SAN JUAN DE MIRAFLORES</t>
  </si>
  <si>
    <t>SAN LUIS</t>
  </si>
  <si>
    <t>SAN MARTIN DE PORRES</t>
  </si>
  <si>
    <t>SAN MIGUEL</t>
  </si>
  <si>
    <t>SANTA ANITA</t>
  </si>
  <si>
    <t>SANTIAGO DE SURCO</t>
  </si>
  <si>
    <t>SURQUILLO</t>
  </si>
  <si>
    <t>VILLA EL SALVADOR</t>
  </si>
  <si>
    <t>VILLA MARIA DEL TRIUNFO</t>
  </si>
  <si>
    <t>PIURA</t>
  </si>
  <si>
    <t>TACNA</t>
  </si>
  <si>
    <t xml:space="preserve">COMPARATIVO DE LLAMADAS RECIBIDAS </t>
  </si>
  <si>
    <t>A TRAVES DE LA LINEA AYUDA AMIGA</t>
  </si>
  <si>
    <t>Mes</t>
  </si>
  <si>
    <t xml:space="preserve">Llamadas Recibidas </t>
  </si>
  <si>
    <t>Diferencia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</si>
  <si>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</si>
  <si>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</si>
  <si>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</si>
  <si>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</si>
  <si>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</si>
  <si>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</si>
  <si>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</si>
  <si>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</si>
  <si>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</si>
  <si>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</si>
  <si>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</si>
  <si>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</si>
  <si>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2004 - 2003</t>
  </si>
  <si>
    <t>2005 - 2004</t>
  </si>
  <si>
    <t>VF</t>
  </si>
  <si>
    <t>Otras</t>
  </si>
  <si>
    <t>REGISTRO DE ORIENTACIONES TELEFONICAS A TRAVES DE LA LINEA AYUDA AMIGA 0-800-16-800</t>
  </si>
  <si>
    <t>Elaboración : PNCVFS - UGDS</t>
  </si>
  <si>
    <t>Elaboración : UGDS - PNCVFS</t>
  </si>
  <si>
    <t>acum</t>
  </si>
  <si>
    <r>
      <t>Variación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%</t>
    </r>
  </si>
  <si>
    <r>
      <t>(1)</t>
    </r>
    <r>
      <rPr>
        <sz val="8"/>
        <rFont val="Arial Narrow"/>
        <family val="2"/>
      </rPr>
      <t xml:space="preserve"> Cifra de un determinado mes y año comparado con el mismo mes del año anterior.</t>
    </r>
  </si>
  <si>
    <r>
      <t>(2)</t>
    </r>
    <r>
      <rPr>
        <sz val="8"/>
        <rFont val="Arial Narrow"/>
        <family val="2"/>
      </rPr>
      <t xml:space="preserve"> Cifra acumulada en el periodo especificado de un determinado año comparado con el mismo periodo del año anterior.</t>
    </r>
  </si>
  <si>
    <t>HUARAZ</t>
  </si>
  <si>
    <t>PAITA</t>
  </si>
  <si>
    <t>PUNO</t>
  </si>
  <si>
    <t>CHILCA</t>
  </si>
  <si>
    <t>LURIGANCHO</t>
  </si>
  <si>
    <t>CAÑETE</t>
  </si>
  <si>
    <t>PASCO</t>
  </si>
  <si>
    <t>YANACANCHA</t>
  </si>
  <si>
    <t xml:space="preserve"> </t>
  </si>
  <si>
    <t>Periodo : Enero - Diciembre 2007</t>
  </si>
  <si>
    <t>LUCANAS</t>
  </si>
  <si>
    <t>CABANA</t>
  </si>
  <si>
    <t>2003 - 2002</t>
  </si>
  <si>
    <t>2006 -2005</t>
  </si>
  <si>
    <t>2007 - 2006</t>
  </si>
  <si>
    <t>Total</t>
  </si>
  <si>
    <t>Distrito del Consultante</t>
  </si>
  <si>
    <t>MES</t>
  </si>
  <si>
    <t>Consultas atendidas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</si>
  <si>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</si>
  <si>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</si>
  <si>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</si>
  <si>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</si>
  <si>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</si>
  <si>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</si>
  <si>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</si>
  <si>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</si>
  <si>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</si>
  <si>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</si>
  <si>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</si>
  <si>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</si>
  <si>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</si>
  <si>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Violencia</t>
  </si>
  <si>
    <t>Violencia Psicológica</t>
  </si>
  <si>
    <t>Violencia Física</t>
  </si>
  <si>
    <t>Violencia Sexual</t>
  </si>
  <si>
    <t>Edad de las personas consultantes</t>
  </si>
  <si>
    <t xml:space="preserve"> 0-5</t>
  </si>
  <si>
    <t xml:space="preserve"> 6-11</t>
  </si>
  <si>
    <t xml:space="preserve"> 12-17</t>
  </si>
  <si>
    <t xml:space="preserve"> 18-25</t>
  </si>
  <si>
    <t xml:space="preserve"> 26-35</t>
  </si>
  <si>
    <t xml:space="preserve"> 36-45</t>
  </si>
  <si>
    <t>46-59</t>
  </si>
  <si>
    <t>60-+</t>
  </si>
  <si>
    <t>Sexo personas consultantes</t>
  </si>
  <si>
    <t>Vínculo con la persona afectada</t>
  </si>
  <si>
    <t>Conyugue/conviviente</t>
  </si>
  <si>
    <t>Ex conyugue/ex conviviente</t>
  </si>
  <si>
    <t>Padre</t>
  </si>
  <si>
    <t>Madre</t>
  </si>
  <si>
    <t>Hija/Hijo</t>
  </si>
  <si>
    <t>Afectado / afectada</t>
  </si>
  <si>
    <t>Vecinos / amigos</t>
  </si>
  <si>
    <t>Otros Familiares</t>
  </si>
  <si>
    <t>No refiere / anónimo</t>
  </si>
  <si>
    <t>Edad de las personas afectadas</t>
  </si>
  <si>
    <t>Sexo personas afectadas</t>
  </si>
  <si>
    <t>Cobertura Distrital de Llamadas ( las 24 primeras)</t>
  </si>
  <si>
    <t>Cobertura Departamental de Llamadas a nivel Nacional</t>
  </si>
  <si>
    <t>Otros distritos</t>
  </si>
  <si>
    <t>Lugar de Derivación y/o referencia*</t>
  </si>
  <si>
    <t>No Especificado</t>
  </si>
  <si>
    <t>* Respuesta Múltiple: Las personas consultantes pueden ser derivadas o referidas a mas de un lugar de apoyo.</t>
  </si>
  <si>
    <t>Acciones realizadas*</t>
  </si>
  <si>
    <t xml:space="preserve">* Respuesta Múltiple: Se puede realizar mas de una acción por persona consultante </t>
  </si>
  <si>
    <t>¿Como se enteró del servicio?*</t>
  </si>
  <si>
    <t>Televisión</t>
  </si>
  <si>
    <t>Revistas</t>
  </si>
  <si>
    <t>Materiales de Difusión</t>
  </si>
  <si>
    <t>Familiares / Amigos</t>
  </si>
  <si>
    <t>Radio</t>
  </si>
  <si>
    <t>Diarios</t>
  </si>
  <si>
    <t>Inst. Privadas</t>
  </si>
  <si>
    <t>Guía Telefónica</t>
  </si>
  <si>
    <t>Org. de Base</t>
  </si>
  <si>
    <t>Ferias / Campañas</t>
  </si>
  <si>
    <t>Inst. Públicas</t>
  </si>
  <si>
    <t>* Respuesta Múltiple: La persona consultante se ha podido haber enterado del servicio por mas de un medio, institución o persona.</t>
  </si>
  <si>
    <t>LÍNEA GRATUITA AYUDA AMIGA: 0-800-16-800</t>
  </si>
  <si>
    <t>SAN BARTOLO</t>
  </si>
  <si>
    <t>MALA</t>
  </si>
  <si>
    <t>Nº Consultas</t>
  </si>
  <si>
    <t>(Distrito del Consultante por VFS y Otras Consultas)</t>
  </si>
  <si>
    <t>Año 2007</t>
  </si>
  <si>
    <t>Distcons</t>
  </si>
  <si>
    <t>Frequency</t>
  </si>
  <si>
    <t>Percent</t>
  </si>
  <si>
    <t>Valid</t>
  </si>
  <si>
    <t>020101</t>
  </si>
  <si>
    <t>040101</t>
  </si>
  <si>
    <t>050101</t>
  </si>
  <si>
    <t>050603</t>
  </si>
  <si>
    <t>070101</t>
  </si>
  <si>
    <t>070102</t>
  </si>
  <si>
    <t>070104</t>
  </si>
  <si>
    <t>070106</t>
  </si>
  <si>
    <t>080101</t>
  </si>
  <si>
    <t>110101</t>
  </si>
  <si>
    <t>120101</t>
  </si>
  <si>
    <t>120501</t>
  </si>
  <si>
    <t>130101</t>
  </si>
  <si>
    <t>140101</t>
  </si>
  <si>
    <t>150101</t>
  </si>
  <si>
    <t>150103</t>
  </si>
  <si>
    <t>150104</t>
  </si>
  <si>
    <t>150105</t>
  </si>
  <si>
    <t>150106</t>
  </si>
  <si>
    <t>150108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</si>
  <si>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</si>
  <si>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</si>
  <si>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</si>
  <si>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</si>
  <si>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</si>
  <si>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</si>
  <si>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</si>
  <si>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</si>
  <si>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</si>
  <si>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150120</t>
  </si>
  <si>
    <t>150121</t>
  </si>
  <si>
    <t>150122</t>
  </si>
  <si>
    <t>150125</t>
  </si>
  <si>
    <t>150128</t>
  </si>
  <si>
    <t>150129</t>
  </si>
  <si>
    <t>150130</t>
  </si>
  <si>
    <t>150131</t>
  </si>
  <si>
    <t>150132</t>
  </si>
  <si>
    <t>150133</t>
  </si>
  <si>
    <t>150134</t>
  </si>
  <si>
    <t>150135</t>
  </si>
  <si>
    <t>150136</t>
  </si>
  <si>
    <t>150137</t>
  </si>
  <si>
    <t>150140</t>
  </si>
  <si>
    <t>150141</t>
  </si>
  <si>
    <t>150142</t>
  </si>
  <si>
    <t>150143</t>
  </si>
  <si>
    <t>150505</t>
  </si>
  <si>
    <t>150509</t>
  </si>
  <si>
    <t>190113</t>
  </si>
  <si>
    <t>200101</t>
  </si>
  <si>
    <t>200501</t>
  </si>
  <si>
    <t>210101</t>
  </si>
  <si>
    <t>230101</t>
  </si>
  <si>
    <t>Nº de Distritos que registran consultas</t>
  </si>
  <si>
    <t>Departamentos</t>
  </si>
  <si>
    <t>Provincias</t>
  </si>
  <si>
    <t>Distritos</t>
  </si>
  <si>
    <t>Nº</t>
  </si>
  <si>
    <t>Procedencia de las consultas</t>
  </si>
  <si>
    <t>CAJAMARCA</t>
  </si>
  <si>
    <t>HUANUCO</t>
  </si>
  <si>
    <t>LORETO</t>
  </si>
  <si>
    <t>SAN MARTIN</t>
  </si>
  <si>
    <t>TUMBES</t>
  </si>
  <si>
    <t>UCAYALI</t>
  </si>
  <si>
    <t>CHACLACAYO</t>
  </si>
  <si>
    <t>ANCON</t>
  </si>
  <si>
    <t>PUCUSANA</t>
  </si>
  <si>
    <t>HUAURA</t>
  </si>
  <si>
    <t>HUACHO</t>
  </si>
  <si>
    <t>MAYNAS</t>
  </si>
  <si>
    <t>IQUITOS</t>
  </si>
  <si>
    <t>CORONEL PORTILLO</t>
  </si>
  <si>
    <t>CALLERIA</t>
  </si>
  <si>
    <t>JAEN</t>
  </si>
  <si>
    <t>NAZCA</t>
  </si>
  <si>
    <t>MARCONA</t>
  </si>
  <si>
    <t>JAUJA</t>
  </si>
  <si>
    <t>HUARIPAMPA</t>
  </si>
  <si>
    <t>TARMA</t>
  </si>
  <si>
    <t>CIENEGUILLA</t>
  </si>
  <si>
    <t>LURIN</t>
  </si>
  <si>
    <t>PACHACAMAC</t>
  </si>
  <si>
    <t>PUNTA HERMOSA</t>
  </si>
  <si>
    <t>SANTA ROSA</t>
  </si>
  <si>
    <t>BARRANCA</t>
  </si>
  <si>
    <t>SAN VICENTE DE CAÐETE</t>
  </si>
  <si>
    <t>ALTO AMAZONAS</t>
  </si>
  <si>
    <t>YURIMAGUAS</t>
  </si>
  <si>
    <t>MORROPON</t>
  </si>
  <si>
    <t>TARAPOTO</t>
  </si>
  <si>
    <t>Valid Percent</t>
  </si>
  <si>
    <t>Cumulative Percent</t>
  </si>
  <si>
    <t>060802</t>
  </si>
  <si>
    <t>100101</t>
  </si>
  <si>
    <t>110304</t>
  </si>
  <si>
    <t>120409</t>
  </si>
  <si>
    <t>120701</t>
  </si>
  <si>
    <t>150102</t>
  </si>
  <si>
    <t>150107</t>
  </si>
  <si>
    <t>150109</t>
  </si>
  <si>
    <t>150119</t>
  </si>
  <si>
    <t>150123</t>
  </si>
  <si>
    <t>150124</t>
  </si>
  <si>
    <t>150126</t>
  </si>
  <si>
    <t>150139</t>
  </si>
  <si>
    <t>150201</t>
  </si>
  <si>
    <t>150501</t>
  </si>
  <si>
    <t>150801</t>
  </si>
  <si>
    <t>160101</t>
  </si>
  <si>
    <t>160201</t>
  </si>
  <si>
    <t>200405</t>
  </si>
  <si>
    <t>220901</t>
  </si>
  <si>
    <t>240101</t>
  </si>
  <si>
    <t>250101</t>
  </si>
  <si>
    <t>8.1</t>
  </si>
  <si>
    <t>CASMA</t>
  </si>
  <si>
    <t>PISCO</t>
  </si>
  <si>
    <t>SANTIAGO DE CHUCO</t>
  </si>
  <si>
    <t>APURIMAC</t>
  </si>
  <si>
    <t>MADRE DE DIOS</t>
  </si>
  <si>
    <t>MOQUEGUA</t>
  </si>
  <si>
    <t>SANTA</t>
  </si>
  <si>
    <t>CHIMBOTE</t>
  </si>
  <si>
    <t>ABANCAY</t>
  </si>
  <si>
    <t>CAYMA</t>
  </si>
  <si>
    <t>HUAROCHIRI</t>
  </si>
  <si>
    <t>TAMBOPATA</t>
  </si>
  <si>
    <t>ILO</t>
  </si>
  <si>
    <t>Periodo : Enero 2002 - Diciembre 2007</t>
  </si>
  <si>
    <t>HUANCAVELICA</t>
  </si>
  <si>
    <t>AMAZONAS</t>
  </si>
  <si>
    <t>FERREÑAFE</t>
  </si>
  <si>
    <t>FERREÐAFE</t>
  </si>
  <si>
    <t>MARISCAL NIETO</t>
  </si>
  <si>
    <t>SULLANA</t>
  </si>
  <si>
    <t>POMABAMBA</t>
  </si>
  <si>
    <t>CHINCHA</t>
  </si>
  <si>
    <t>CHINCHA BAJA</t>
  </si>
  <si>
    <t>MOYOBAMBA</t>
  </si>
  <si>
    <t>CORONEL GREGORIO ALBARRAC-N LANCHIPA</t>
  </si>
  <si>
    <t>CHINCHA ALTA</t>
  </si>
  <si>
    <t>HUARAL</t>
  </si>
  <si>
    <t>CHANCAY</t>
  </si>
  <si>
    <t>CARMEN DE LA LEGUA REYNOSO</t>
  </si>
  <si>
    <t>CONCEPCION</t>
  </si>
  <si>
    <t>PUNTA NEGRA</t>
  </si>
  <si>
    <r>
      <t xml:space="preserve">PROCEDENCIA DE LAS CONSULTAS ATENDIDAS POR EL SERVICIO LÍNEA GRATUITA AYUDA AMIGA: </t>
    </r>
    <r>
      <rPr>
        <b/>
        <sz val="18"/>
        <color indexed="9"/>
        <rFont val="Arial"/>
        <family val="2"/>
      </rPr>
      <t>0-800-16-800</t>
    </r>
  </si>
  <si>
    <t>CHARACATO</t>
  </si>
  <si>
    <t>CAJABAMBA</t>
  </si>
  <si>
    <t>RICARDO PALMA</t>
  </si>
  <si>
    <t>CHONGOYAPE</t>
  </si>
  <si>
    <r>
      <t>Variación Acumulada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                         Diciembre</t>
    </r>
  </si>
  <si>
    <t>VILCAS HUAMAN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</si>
</sst>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%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* #,##0_ ;_ * \-#,##0_ ;_ * &quot;-&quot;_ ;_ @_ "/>
    <numFmt numFmtId="206" formatCode="_ &quot;S/&quot;* #,##0.00_ ;_ &quot;S/&quot;* \-#,##0.00_ ;_ &quot;S/&quot;* &quot;-&quot;??_ ;_ @_ "/>
    <numFmt numFmtId="207" formatCode="_ * #,##0.00_ ;_ * \-#,##0.00_ ;_ * &quot;-&quot;??_ ;_ @_ "/>
    <numFmt numFmtId="208" formatCode="&quot;S/.&quot;#,##0;\-&quot;S/.&quot;#,##0"/>
    <numFmt numFmtId="209" formatCode="&quot;S/.&quot;#,##0;[Red]\-&quot;S/.&quot;#,##0"/>
    <numFmt numFmtId="210" formatCode="&quot;S/.&quot;#,##0.00;\-&quot;S/.&quot;#,##0.00"/>
    <numFmt numFmtId="211" formatCode="&quot;S/.&quot;#,##0.00;[Red]\-&quot;S/.&quot;#,##0.00"/>
    <numFmt numFmtId="212" formatCode="_-&quot;S/.&quot;* #,##0_-;\-&quot;S/.&quot;* #,##0_-;_-&quot;S/.&quot;* &quot;-&quot;_-;_-@_-"/>
    <numFmt numFmtId="213" formatCode="_-&quot;S/.&quot;* #,##0.00_-;\-&quot;S/.&quot;* #,##0.00_-;_-&quot;S/.&quot;* &quot;-&quot;??_-;_-@_-"/>
    <numFmt numFmtId="214" formatCode="0.000000"/>
    <numFmt numFmtId="215" formatCode="0.0000000"/>
  </numFmts>
  <fonts count="56">
    <font>
      <sz val="10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"/>
      <family val="0"/>
    </font>
    <font>
      <sz val="11"/>
      <color indexed="48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b/>
      <sz val="11"/>
      <color indexed="12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.5"/>
      <name val="Arial"/>
      <family val="2"/>
    </font>
    <font>
      <sz val="17.25"/>
      <name val="Arial"/>
      <family val="0"/>
    </font>
    <font>
      <sz val="17.75"/>
      <name val="Arial"/>
      <family val="0"/>
    </font>
    <font>
      <b/>
      <u val="single"/>
      <sz val="10"/>
      <name val="Arial"/>
      <family val="2"/>
    </font>
    <font>
      <sz val="8"/>
      <color indexed="9"/>
      <name val="Arial Narrow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8"/>
      <name val="Arial Narrow"/>
      <family val="2"/>
    </font>
    <font>
      <b/>
      <vertAlign val="superscript"/>
      <sz val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9.75"/>
      <color indexed="48"/>
      <name val="Arial"/>
      <family val="2"/>
    </font>
    <font>
      <b/>
      <sz val="19.75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.5"/>
      <name val="Arial"/>
      <family val="2"/>
    </font>
    <font>
      <sz val="8.25"/>
      <name val="Arial"/>
      <family val="2"/>
    </font>
    <font>
      <sz val="10"/>
      <name val="Arial Narrow"/>
      <family val="2"/>
    </font>
    <font>
      <sz val="25"/>
      <color indexed="9"/>
      <name val="Arial"/>
      <family val="2"/>
    </font>
    <font>
      <b/>
      <sz val="25"/>
      <color indexed="9"/>
      <name val="Arial"/>
      <family val="2"/>
    </font>
    <font>
      <sz val="10"/>
      <color indexed="62"/>
      <name val="Arial"/>
      <family val="2"/>
    </font>
    <font>
      <b/>
      <sz val="20"/>
      <color indexed="9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4"/>
      <color indexed="16"/>
      <name val="Arial"/>
      <family val="2"/>
    </font>
    <font>
      <b/>
      <sz val="10"/>
      <name val="Arial Narrow"/>
      <family val="2"/>
    </font>
    <font>
      <b/>
      <sz val="16"/>
      <color indexed="9"/>
      <name val="Arial"/>
      <family val="2"/>
    </font>
    <font>
      <sz val="8"/>
      <color indexed="43"/>
      <name val="Arial Narrow"/>
      <family val="2"/>
    </font>
    <font>
      <b/>
      <sz val="9"/>
      <color indexed="16"/>
      <name val="Arial Narrow"/>
      <family val="2"/>
    </font>
    <font>
      <sz val="8"/>
      <name val="Tahoma"/>
      <family val="2"/>
    </font>
    <font>
      <sz val="8"/>
      <color indexed="10"/>
      <name val="Arial Narrow"/>
      <family val="2"/>
    </font>
    <font>
      <b/>
      <sz val="14"/>
      <color indexed="12"/>
      <name val="Arial"/>
      <family val="2"/>
    </font>
    <font>
      <b/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thin"/>
      <right style="dotted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87" fontId="0" fillId="0" borderId="1" xfId="0" applyNumberFormat="1" applyFont="1" applyBorder="1" applyAlignment="1">
      <alignment vertical="center" wrapText="1"/>
    </xf>
    <xf numFmtId="1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0" fillId="0" borderId="3" xfId="0" applyNumberFormat="1" applyFont="1" applyBorder="1" applyAlignment="1">
      <alignment vertical="center" wrapText="1"/>
    </xf>
    <xf numFmtId="187" fontId="1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Border="1" applyAlignment="1">
      <alignment horizontal="centerContinuous" vertical="center" wrapText="1"/>
    </xf>
    <xf numFmtId="187" fontId="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Continuous" vertical="center" wrapText="1"/>
    </xf>
    <xf numFmtId="3" fontId="1" fillId="4" borderId="1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Continuous" vertical="center" wrapText="1"/>
    </xf>
    <xf numFmtId="187" fontId="1" fillId="4" borderId="1" xfId="0" applyNumberFormat="1" applyFont="1" applyFill="1" applyBorder="1" applyAlignment="1">
      <alignment horizontal="centerContinuous" vertical="center" wrapText="1"/>
    </xf>
    <xf numFmtId="187" fontId="1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187" fontId="0" fillId="0" borderId="1" xfId="21" applyNumberFormat="1" applyFont="1" applyBorder="1" applyAlignment="1">
      <alignment vertical="center" wrapText="1"/>
    </xf>
    <xf numFmtId="187" fontId="1" fillId="4" borderId="1" xfId="21" applyNumberFormat="1" applyFont="1" applyFill="1" applyBorder="1" applyAlignment="1">
      <alignment horizontal="centerContinuous" vertical="center" wrapText="1"/>
    </xf>
    <xf numFmtId="0" fontId="40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5" borderId="0" xfId="0" applyFont="1" applyFill="1" applyAlignment="1">
      <alignment/>
    </xf>
    <xf numFmtId="0" fontId="16" fillId="0" borderId="6" xfId="0" applyFont="1" applyBorder="1" applyAlignment="1">
      <alignment/>
    </xf>
    <xf numFmtId="0" fontId="0" fillId="2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1" fillId="6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8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center" wrapText="1"/>
    </xf>
    <xf numFmtId="183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183" fontId="0" fillId="2" borderId="9" xfId="0" applyNumberFormat="1" applyFont="1" applyFill="1" applyBorder="1" applyAlignment="1">
      <alignment horizontal="center"/>
    </xf>
    <xf numFmtId="183" fontId="0" fillId="7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1" fillId="6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183" fontId="0" fillId="2" borderId="0" xfId="0" applyNumberFormat="1" applyFont="1" applyFill="1" applyAlignment="1">
      <alignment horizontal="center"/>
    </xf>
    <xf numFmtId="183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1" fillId="6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183" fontId="0" fillId="2" borderId="1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183" fontId="0" fillId="0" borderId="1" xfId="0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183" fontId="0" fillId="0" borderId="22" xfId="0" applyNumberFormat="1" applyFont="1" applyBorder="1" applyAlignment="1">
      <alignment horizont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183" fontId="0" fillId="0" borderId="9" xfId="0" applyNumberFormat="1" applyFont="1" applyBorder="1" applyAlignment="1">
      <alignment horizontal="center"/>
    </xf>
    <xf numFmtId="0" fontId="1" fillId="2" borderId="27" xfId="0" applyFont="1" applyFill="1" applyBorder="1" applyAlignment="1">
      <alignment horizontal="left" wrapText="1"/>
    </xf>
    <xf numFmtId="0" fontId="0" fillId="2" borderId="28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183" fontId="0" fillId="0" borderId="30" xfId="0" applyNumberFormat="1" applyFont="1" applyBorder="1" applyAlignment="1">
      <alignment horizontal="center"/>
    </xf>
    <xf numFmtId="0" fontId="0" fillId="2" borderId="3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1" fillId="2" borderId="3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42" fillId="6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2" borderId="32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4" fillId="2" borderId="0" xfId="0" applyFont="1" applyFill="1" applyAlignment="1">
      <alignment vertical="top"/>
    </xf>
    <xf numFmtId="183" fontId="0" fillId="2" borderId="3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centerContinuous"/>
    </xf>
    <xf numFmtId="0" fontId="0" fillId="4" borderId="1" xfId="0" applyFont="1" applyFill="1" applyBorder="1" applyAlignment="1">
      <alignment horizontal="center" wrapText="1"/>
    </xf>
    <xf numFmtId="0" fontId="42" fillId="8" borderId="0" xfId="0" applyFon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/>
    </xf>
    <xf numFmtId="0" fontId="48" fillId="0" borderId="3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/>
    </xf>
    <xf numFmtId="0" fontId="40" fillId="0" borderId="35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Fill="1" applyBorder="1" applyAlignment="1">
      <alignment/>
    </xf>
    <xf numFmtId="17" fontId="26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33" xfId="0" applyBorder="1" applyAlignment="1">
      <alignment horizontal="right"/>
    </xf>
    <xf numFmtId="0" fontId="4" fillId="0" borderId="0" xfId="0" applyFont="1" applyAlignment="1">
      <alignment horizontal="centerContinuous"/>
    </xf>
    <xf numFmtId="0" fontId="40" fillId="0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48" fillId="4" borderId="36" xfId="0" applyFont="1" applyFill="1" applyBorder="1" applyAlignment="1">
      <alignment horizontal="center" vertical="center" wrapText="1"/>
    </xf>
    <xf numFmtId="0" fontId="48" fillId="4" borderId="37" xfId="0" applyFont="1" applyFill="1" applyBorder="1" applyAlignment="1">
      <alignment horizontal="center" vertical="center" wrapText="1"/>
    </xf>
    <xf numFmtId="0" fontId="48" fillId="4" borderId="38" xfId="0" applyFont="1" applyFill="1" applyBorder="1" applyAlignment="1">
      <alignment horizontal="center" vertical="center" wrapText="1"/>
    </xf>
    <xf numFmtId="0" fontId="48" fillId="4" borderId="39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3" fontId="53" fillId="0" borderId="0" xfId="0" applyNumberFormat="1" applyFont="1" applyAlignment="1">
      <alignment/>
    </xf>
    <xf numFmtId="0" fontId="54" fillId="0" borderId="0" xfId="0" applyFont="1" applyFill="1" applyBorder="1" applyAlignment="1">
      <alignment horizontal="centerContinuous"/>
    </xf>
    <xf numFmtId="0" fontId="0" fillId="0" borderId="43" xfId="0" applyFont="1" applyBorder="1" applyAlignment="1">
      <alignment horizontal="left"/>
    </xf>
    <xf numFmtId="0" fontId="1" fillId="2" borderId="4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4" borderId="4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justify" vertical="center" wrapText="1"/>
    </xf>
    <xf numFmtId="0" fontId="1" fillId="2" borderId="58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60" xfId="0" applyFont="1" applyFill="1" applyBorder="1" applyAlignment="1">
      <alignment horizontal="justify" vertical="center" wrapText="1"/>
    </xf>
    <xf numFmtId="0" fontId="1" fillId="2" borderId="6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wrapText="1"/>
    </xf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>
      <alignment horizontal="justify" wrapText="1"/>
    </xf>
    <xf numFmtId="0" fontId="44" fillId="8" borderId="37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6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87" fontId="0" fillId="2" borderId="1" xfId="0" applyNumberFormat="1" applyFont="1" applyFill="1" applyBorder="1" applyAlignment="1">
      <alignment horizontal="center" vertical="center"/>
    </xf>
    <xf numFmtId="187" fontId="0" fillId="2" borderId="8" xfId="0" applyNumberFormat="1" applyFont="1" applyFill="1" applyBorder="1" applyAlignment="1">
      <alignment horizontal="center" vertical="center"/>
    </xf>
    <xf numFmtId="187" fontId="0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49" fillId="8" borderId="37" xfId="0" applyFont="1" applyFill="1" applyBorder="1" applyAlignment="1">
      <alignment horizontal="center" vertical="center" wrapText="1"/>
    </xf>
    <xf numFmtId="0" fontId="48" fillId="4" borderId="64" xfId="0" applyFont="1" applyFill="1" applyBorder="1" applyAlignment="1">
      <alignment horizontal="center"/>
    </xf>
    <xf numFmtId="0" fontId="48" fillId="4" borderId="39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Atención de llamadas Linea Ayuda Amiga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Enero 2003 - Diciembre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95"/>
          <c:w val="0.93275"/>
          <c:h val="0.80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Total!$R$39:$R$98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Total!$S$39:$S$98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Total!$R$39:$R$98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Total!$T$39:$T$98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44753"/>
        <c:crosses val="autoZero"/>
        <c:auto val="1"/>
        <c:lblOffset val="100"/>
        <c:noMultiLvlLbl val="0"/>
      </c:catAx>
      <c:valAx>
        <c:axId val="3894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LLamadas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9681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01075"/>
          <c:w val="0.2095"/>
          <c:h val="0.1432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Atención de llamadas Linea Ayuda Amiga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Enero 2002 - Diciembre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9075"/>
          <c:w val="0.93425"/>
          <c:h val="0.7667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Comparativo!$R$33:$R$92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Comparativo!$S$33:$S$92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1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8395"/>
        <c:crosses val="autoZero"/>
        <c:auto val="1"/>
        <c:lblOffset val="100"/>
        <c:noMultiLvlLbl val="0"/>
      </c:catAx>
      <c:valAx>
        <c:axId val="408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LLamadas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5845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371475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104775</xdr:rowOff>
    </xdr:from>
    <xdr:to>
      <xdr:col>15</xdr:col>
      <xdr:colOff>561975</xdr:colOff>
      <xdr:row>57</xdr:row>
      <xdr:rowOff>95250</xdr:rowOff>
    </xdr:to>
    <xdr:graphicFrame>
      <xdr:nvGraphicFramePr>
        <xdr:cNvPr id="2" name="Chart 2"/>
        <xdr:cNvGraphicFramePr/>
      </xdr:nvGraphicFramePr>
      <xdr:xfrm>
        <a:off x="0" y="4791075"/>
        <a:ext cx="76104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57150</xdr:rowOff>
    </xdr:from>
    <xdr:to>
      <xdr:col>6</xdr:col>
      <xdr:colOff>0</xdr:colOff>
      <xdr:row>53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3152775" y="5715000"/>
          <a:ext cx="0" cy="392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85725</xdr:rowOff>
    </xdr:from>
    <xdr:to>
      <xdr:col>9</xdr:col>
      <xdr:colOff>104775</xdr:colOff>
      <xdr:row>53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4514850" y="5743575"/>
          <a:ext cx="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76200</xdr:rowOff>
    </xdr:from>
    <xdr:to>
      <xdr:col>5</xdr:col>
      <xdr:colOff>342900</xdr:colOff>
      <xdr:row>31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895475" y="5734050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6</xdr:col>
      <xdr:colOff>85725</xdr:colOff>
      <xdr:row>29</xdr:row>
      <xdr:rowOff>57150</xdr:rowOff>
    </xdr:from>
    <xdr:to>
      <xdr:col>9</xdr:col>
      <xdr:colOff>9525</xdr:colOff>
      <xdr:row>31</xdr:row>
      <xdr:rowOff>85725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238500" y="5715000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12</xdr:col>
      <xdr:colOff>238125</xdr:colOff>
      <xdr:row>29</xdr:row>
      <xdr:rowOff>76200</xdr:rowOff>
    </xdr:from>
    <xdr:to>
      <xdr:col>15</xdr:col>
      <xdr:colOff>38100</xdr:colOff>
      <xdr:row>31</xdr:row>
      <xdr:rowOff>104775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905500" y="5734050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  <xdr:twoCellAnchor>
    <xdr:from>
      <xdr:col>2</xdr:col>
      <xdr:colOff>342900</xdr:colOff>
      <xdr:row>29</xdr:row>
      <xdr:rowOff>76200</xdr:rowOff>
    </xdr:from>
    <xdr:to>
      <xdr:col>2</xdr:col>
      <xdr:colOff>342900</xdr:colOff>
      <xdr:row>53</xdr:row>
      <xdr:rowOff>95250</xdr:rowOff>
    </xdr:to>
    <xdr:sp>
      <xdr:nvSpPr>
        <xdr:cNvPr id="8" name="Line 10"/>
        <xdr:cNvSpPr>
          <a:spLocks/>
        </xdr:cNvSpPr>
      </xdr:nvSpPr>
      <xdr:spPr>
        <a:xfrm flipV="1">
          <a:off x="1819275" y="5734050"/>
          <a:ext cx="0" cy="390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76200</xdr:rowOff>
    </xdr:from>
    <xdr:to>
      <xdr:col>12</xdr:col>
      <xdr:colOff>66675</xdr:colOff>
      <xdr:row>31</xdr:row>
      <xdr:rowOff>104775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552950" y="5734050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12</xdr:col>
      <xdr:colOff>152400</xdr:colOff>
      <xdr:row>29</xdr:row>
      <xdr:rowOff>76200</xdr:rowOff>
    </xdr:from>
    <xdr:to>
      <xdr:col>12</xdr:col>
      <xdr:colOff>152400</xdr:colOff>
      <xdr:row>53</xdr:row>
      <xdr:rowOff>123825</xdr:rowOff>
    </xdr:to>
    <xdr:sp>
      <xdr:nvSpPr>
        <xdr:cNvPr id="10" name="Line 12"/>
        <xdr:cNvSpPr>
          <a:spLocks/>
        </xdr:cNvSpPr>
      </xdr:nvSpPr>
      <xdr:spPr>
        <a:xfrm flipV="1">
          <a:off x="5819775" y="5734050"/>
          <a:ext cx="0" cy="393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29</xdr:row>
      <xdr:rowOff>76200</xdr:rowOff>
    </xdr:from>
    <xdr:to>
      <xdr:col>2</xdr:col>
      <xdr:colOff>333375</xdr:colOff>
      <xdr:row>31</xdr:row>
      <xdr:rowOff>104775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28650" y="5734050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</xdr:col>
      <xdr:colOff>304800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28575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152400</xdr:rowOff>
    </xdr:from>
    <xdr:to>
      <xdr:col>5</xdr:col>
      <xdr:colOff>19050</xdr:colOff>
      <xdr:row>27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27040" t="4263" r="26020" b="4457"/>
        <a:stretch>
          <a:fillRect/>
        </a:stretch>
      </xdr:blipFill>
      <xdr:spPr>
        <a:xfrm>
          <a:off x="1095375" y="1057275"/>
          <a:ext cx="35052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85725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57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95250</xdr:rowOff>
    </xdr:from>
    <xdr:to>
      <xdr:col>17</xdr:col>
      <xdr:colOff>9525</xdr:colOff>
      <xdr:row>67</xdr:row>
      <xdr:rowOff>152400</xdr:rowOff>
    </xdr:to>
    <xdr:graphicFrame>
      <xdr:nvGraphicFramePr>
        <xdr:cNvPr id="2" name="Chart 3"/>
        <xdr:cNvGraphicFramePr/>
      </xdr:nvGraphicFramePr>
      <xdr:xfrm>
        <a:off x="0" y="6019800"/>
        <a:ext cx="87249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41</xdr:row>
      <xdr:rowOff>28575</xdr:rowOff>
    </xdr:from>
    <xdr:to>
      <xdr:col>3</xdr:col>
      <xdr:colOff>390525</xdr:colOff>
      <xdr:row>63</xdr:row>
      <xdr:rowOff>142875</xdr:rowOff>
    </xdr:to>
    <xdr:sp>
      <xdr:nvSpPr>
        <xdr:cNvPr id="3" name="Line 5"/>
        <xdr:cNvSpPr>
          <a:spLocks/>
        </xdr:cNvSpPr>
      </xdr:nvSpPr>
      <xdr:spPr>
        <a:xfrm>
          <a:off x="2409825" y="7248525"/>
          <a:ext cx="0" cy="3676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41</xdr:row>
      <xdr:rowOff>38100</xdr:rowOff>
    </xdr:from>
    <xdr:to>
      <xdr:col>3</xdr:col>
      <xdr:colOff>38100</xdr:colOff>
      <xdr:row>43</xdr:row>
      <xdr:rowOff>9525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466850" y="7258050"/>
          <a:ext cx="590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2003</a:t>
          </a:r>
        </a:p>
      </xdr:txBody>
    </xdr:sp>
    <xdr:clientData/>
  </xdr:twoCellAnchor>
  <xdr:twoCellAnchor>
    <xdr:from>
      <xdr:col>5</xdr:col>
      <xdr:colOff>104775</xdr:colOff>
      <xdr:row>41</xdr:row>
      <xdr:rowOff>47625</xdr:rowOff>
    </xdr:from>
    <xdr:to>
      <xdr:col>6</xdr:col>
      <xdr:colOff>76200</xdr:colOff>
      <xdr:row>43</xdr:row>
      <xdr:rowOff>19050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019425" y="72675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8</xdr:col>
      <xdr:colOff>180975</xdr:colOff>
      <xdr:row>41</xdr:row>
      <xdr:rowOff>76200</xdr:rowOff>
    </xdr:from>
    <xdr:to>
      <xdr:col>9</xdr:col>
      <xdr:colOff>228600</xdr:colOff>
      <xdr:row>43</xdr:row>
      <xdr:rowOff>47625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438650" y="7296150"/>
          <a:ext cx="495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17</xdr:col>
      <xdr:colOff>0</xdr:colOff>
      <xdr:row>39</xdr:row>
      <xdr:rowOff>9525</xdr:rowOff>
    </xdr:from>
    <xdr:to>
      <xdr:col>17</xdr:col>
      <xdr:colOff>0</xdr:colOff>
      <xdr:row>40</xdr:row>
      <xdr:rowOff>142875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8715375" y="6905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7</xdr:col>
      <xdr:colOff>104775</xdr:colOff>
      <xdr:row>41</xdr:row>
      <xdr:rowOff>28575</xdr:rowOff>
    </xdr:from>
    <xdr:to>
      <xdr:col>7</xdr:col>
      <xdr:colOff>104775</xdr:colOff>
      <xdr:row>63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3914775" y="7248525"/>
          <a:ext cx="0" cy="3648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41</xdr:row>
      <xdr:rowOff>38100</xdr:rowOff>
    </xdr:from>
    <xdr:to>
      <xdr:col>10</xdr:col>
      <xdr:colOff>238125</xdr:colOff>
      <xdr:row>63</xdr:row>
      <xdr:rowOff>95250</xdr:rowOff>
    </xdr:to>
    <xdr:sp>
      <xdr:nvSpPr>
        <xdr:cNvPr id="9" name="Line 21"/>
        <xdr:cNvSpPr>
          <a:spLocks/>
        </xdr:cNvSpPr>
      </xdr:nvSpPr>
      <xdr:spPr>
        <a:xfrm>
          <a:off x="5391150" y="7258050"/>
          <a:ext cx="0" cy="3619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41</xdr:row>
      <xdr:rowOff>85725</xdr:rowOff>
    </xdr:from>
    <xdr:to>
      <xdr:col>15</xdr:col>
      <xdr:colOff>247650</xdr:colOff>
      <xdr:row>43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496175" y="73056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  <xdr:twoCellAnchor>
    <xdr:from>
      <xdr:col>13</xdr:col>
      <xdr:colOff>190500</xdr:colOff>
      <xdr:row>41</xdr:row>
      <xdr:rowOff>28575</xdr:rowOff>
    </xdr:from>
    <xdr:to>
      <xdr:col>13</xdr:col>
      <xdr:colOff>190500</xdr:colOff>
      <xdr:row>64</xdr:row>
      <xdr:rowOff>0</xdr:rowOff>
    </xdr:to>
    <xdr:sp>
      <xdr:nvSpPr>
        <xdr:cNvPr id="11" name="Line 25"/>
        <xdr:cNvSpPr>
          <a:spLocks/>
        </xdr:cNvSpPr>
      </xdr:nvSpPr>
      <xdr:spPr>
        <a:xfrm>
          <a:off x="6858000" y="7248525"/>
          <a:ext cx="0" cy="3695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41</xdr:row>
      <xdr:rowOff>66675</xdr:rowOff>
    </xdr:from>
    <xdr:to>
      <xdr:col>12</xdr:col>
      <xdr:colOff>342900</xdr:colOff>
      <xdr:row>43</xdr:row>
      <xdr:rowOff>38100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5972175" y="7286625"/>
          <a:ext cx="495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98"/>
  <sheetViews>
    <sheetView showGridLines="0" zoomScale="80" zoomScaleNormal="80" workbookViewId="0" topLeftCell="A1">
      <selection activeCell="P23" sqref="P23"/>
    </sheetView>
  </sheetViews>
  <sheetFormatPr defaultColWidth="11.421875" defaultRowHeight="12.75"/>
  <cols>
    <col min="2" max="2" width="10.7109375" style="0" customWidth="1"/>
    <col min="3" max="14" width="6.28125" style="0" customWidth="1"/>
    <col min="15" max="15" width="8.140625" style="0" customWidth="1"/>
    <col min="16" max="16" width="10.8515625" style="61" customWidth="1"/>
    <col min="17" max="17" width="0.71875" style="47" customWidth="1"/>
    <col min="18" max="18" width="11.421875" style="67" customWidth="1"/>
    <col min="19" max="19" width="8.8515625" style="67" customWidth="1"/>
    <col min="20" max="20" width="11.421875" style="67" customWidth="1"/>
    <col min="21" max="28" width="11.421875" style="64" customWidth="1"/>
    <col min="29" max="44" width="11.421875" style="47" customWidth="1"/>
  </cols>
  <sheetData>
    <row r="5" spans="1:44" s="3" customFormat="1" ht="18">
      <c r="A5" s="158" t="s">
        <v>117</v>
      </c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1"/>
      <c r="Q5" s="46"/>
      <c r="R5" s="193"/>
      <c r="S5" s="193"/>
      <c r="T5" s="193"/>
      <c r="U5" s="63"/>
      <c r="V5" s="63"/>
      <c r="W5" s="63"/>
      <c r="X5" s="63"/>
      <c r="Y5" s="63"/>
      <c r="Z5" s="63"/>
      <c r="AA5" s="63"/>
      <c r="AB5" s="63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15" ht="15.75">
      <c r="A6" s="159" t="s">
        <v>133</v>
      </c>
      <c r="B6" s="5"/>
      <c r="C6" s="6"/>
      <c r="D6" s="6"/>
      <c r="E6" s="6"/>
      <c r="F6" s="6"/>
      <c r="G6" s="6"/>
      <c r="H6" s="6"/>
      <c r="I6" s="5"/>
      <c r="J6" s="5"/>
      <c r="K6" s="5"/>
      <c r="L6" s="5"/>
      <c r="M6" s="7"/>
      <c r="N6" s="7"/>
      <c r="O6" s="7"/>
    </row>
    <row r="7" spans="1:2" ht="12.75">
      <c r="A7" s="13"/>
      <c r="B7" s="13"/>
    </row>
    <row r="8" spans="1:44" s="2" customFormat="1" ht="34.5" customHeight="1">
      <c r="A8" s="50" t="s">
        <v>7</v>
      </c>
      <c r="B8" s="50" t="s">
        <v>28</v>
      </c>
      <c r="C8" s="50" t="s">
        <v>9</v>
      </c>
      <c r="D8" s="50" t="s">
        <v>10</v>
      </c>
      <c r="E8" s="50" t="s">
        <v>11</v>
      </c>
      <c r="F8" s="50" t="s">
        <v>12</v>
      </c>
      <c r="G8" s="50" t="s">
        <v>13</v>
      </c>
      <c r="H8" s="50" t="s">
        <v>14</v>
      </c>
      <c r="I8" s="50" t="s">
        <v>15</v>
      </c>
      <c r="J8" s="50" t="s">
        <v>16</v>
      </c>
      <c r="K8" s="50" t="s">
        <v>20</v>
      </c>
      <c r="L8" s="50" t="s">
        <v>17</v>
      </c>
      <c r="M8" s="50" t="s">
        <v>18</v>
      </c>
      <c r="N8" s="50" t="s">
        <v>19</v>
      </c>
      <c r="O8" s="50" t="s">
        <v>0</v>
      </c>
      <c r="P8" s="50" t="s">
        <v>23</v>
      </c>
      <c r="Q8" s="48"/>
      <c r="R8" s="194"/>
      <c r="S8" s="194"/>
      <c r="T8" s="194"/>
      <c r="U8" s="65"/>
      <c r="V8" s="65"/>
      <c r="W8" s="65"/>
      <c r="X8" s="65"/>
      <c r="Y8" s="65"/>
      <c r="Z8" s="65"/>
      <c r="AA8" s="65"/>
      <c r="AB8" s="65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s="2" customFormat="1" ht="4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8"/>
      <c r="R9" s="194"/>
      <c r="S9" s="194"/>
      <c r="T9" s="194"/>
      <c r="U9" s="65"/>
      <c r="V9" s="65"/>
      <c r="W9" s="65"/>
      <c r="X9" s="65"/>
      <c r="Y9" s="65"/>
      <c r="Z9" s="65"/>
      <c r="AA9" s="65"/>
      <c r="AB9" s="65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17" ht="19.5" customHeight="1">
      <c r="A10" s="230" t="s">
        <v>27</v>
      </c>
      <c r="B10" s="12" t="s">
        <v>24</v>
      </c>
      <c r="C10" s="17">
        <v>453</v>
      </c>
      <c r="D10" s="17">
        <v>426</v>
      </c>
      <c r="E10" s="17">
        <v>418</v>
      </c>
      <c r="F10" s="17">
        <v>432</v>
      </c>
      <c r="G10" s="17">
        <v>444</v>
      </c>
      <c r="H10" s="18">
        <v>385</v>
      </c>
      <c r="I10" s="17">
        <v>337</v>
      </c>
      <c r="J10" s="17">
        <v>375</v>
      </c>
      <c r="K10" s="18">
        <v>321</v>
      </c>
      <c r="L10" s="18">
        <v>435</v>
      </c>
      <c r="M10" s="18">
        <v>420</v>
      </c>
      <c r="N10" s="18">
        <v>311</v>
      </c>
      <c r="O10" s="17">
        <f>SUM(C10:N10)</f>
        <v>4757</v>
      </c>
      <c r="P10" s="19">
        <f aca="true" t="shared" si="0" ref="P10:P15">+O10/Q10</f>
        <v>396.4166666666667</v>
      </c>
      <c r="Q10" s="47">
        <f>COUNTIF(C10:N10,"&gt;0")</f>
        <v>12</v>
      </c>
    </row>
    <row r="11" spans="1:17" ht="19.5" customHeight="1">
      <c r="A11" s="231"/>
      <c r="B11" s="12" t="s">
        <v>25</v>
      </c>
      <c r="C11" s="17">
        <v>29</v>
      </c>
      <c r="D11" s="17">
        <v>57</v>
      </c>
      <c r="E11" s="17">
        <v>58</v>
      </c>
      <c r="F11" s="17">
        <v>31</v>
      </c>
      <c r="G11" s="17">
        <v>45</v>
      </c>
      <c r="H11" s="18">
        <v>43</v>
      </c>
      <c r="I11" s="17">
        <v>54</v>
      </c>
      <c r="J11" s="17">
        <v>59</v>
      </c>
      <c r="K11" s="18">
        <v>50</v>
      </c>
      <c r="L11" s="18">
        <v>32</v>
      </c>
      <c r="M11" s="18">
        <v>39</v>
      </c>
      <c r="N11" s="18">
        <v>33</v>
      </c>
      <c r="O11" s="17">
        <f>SUM(C11:N11)</f>
        <v>530</v>
      </c>
      <c r="P11" s="19">
        <f t="shared" si="0"/>
        <v>44.166666666666664</v>
      </c>
      <c r="Q11" s="47">
        <f aca="true" t="shared" si="1" ref="Q11:Q17">COUNTIF(C11:N11,"&gt;0")</f>
        <v>12</v>
      </c>
    </row>
    <row r="12" spans="1:17" ht="19.5" customHeight="1">
      <c r="A12" s="232"/>
      <c r="B12" s="22" t="s">
        <v>26</v>
      </c>
      <c r="C12" s="23">
        <f aca="true" t="shared" si="2" ref="C12:N12">SUM(C10:C11)</f>
        <v>482</v>
      </c>
      <c r="D12" s="23">
        <f t="shared" si="2"/>
        <v>483</v>
      </c>
      <c r="E12" s="23">
        <f t="shared" si="2"/>
        <v>476</v>
      </c>
      <c r="F12" s="23">
        <f t="shared" si="2"/>
        <v>463</v>
      </c>
      <c r="G12" s="23">
        <f t="shared" si="2"/>
        <v>489</v>
      </c>
      <c r="H12" s="23">
        <f t="shared" si="2"/>
        <v>428</v>
      </c>
      <c r="I12" s="23">
        <f t="shared" si="2"/>
        <v>391</v>
      </c>
      <c r="J12" s="23">
        <f t="shared" si="2"/>
        <v>434</v>
      </c>
      <c r="K12" s="23">
        <f t="shared" si="2"/>
        <v>371</v>
      </c>
      <c r="L12" s="23">
        <f t="shared" si="2"/>
        <v>467</v>
      </c>
      <c r="M12" s="23">
        <f t="shared" si="2"/>
        <v>459</v>
      </c>
      <c r="N12" s="23">
        <f t="shared" si="2"/>
        <v>344</v>
      </c>
      <c r="O12" s="23">
        <f>SUM(O10:O11)</f>
        <v>5287</v>
      </c>
      <c r="P12" s="24">
        <f t="shared" si="0"/>
        <v>440.5833333333333</v>
      </c>
      <c r="Q12" s="47">
        <f t="shared" si="1"/>
        <v>12</v>
      </c>
    </row>
    <row r="13" spans="1:17" ht="19.5" customHeight="1">
      <c r="A13" s="230" t="s">
        <v>6</v>
      </c>
      <c r="B13" s="12" t="s">
        <v>24</v>
      </c>
      <c r="C13" s="17">
        <v>62</v>
      </c>
      <c r="D13" s="17">
        <v>66</v>
      </c>
      <c r="E13" s="17">
        <v>73</v>
      </c>
      <c r="F13" s="17">
        <v>68</v>
      </c>
      <c r="G13" s="17">
        <v>77</v>
      </c>
      <c r="H13" s="17">
        <v>67</v>
      </c>
      <c r="I13" s="17">
        <v>44</v>
      </c>
      <c r="J13" s="17">
        <v>66</v>
      </c>
      <c r="K13" s="17">
        <v>56</v>
      </c>
      <c r="L13" s="17">
        <v>32</v>
      </c>
      <c r="M13" s="17">
        <v>31</v>
      </c>
      <c r="N13" s="17">
        <v>27</v>
      </c>
      <c r="O13" s="17">
        <f>SUM(C13:N13)</f>
        <v>669</v>
      </c>
      <c r="P13" s="19">
        <f t="shared" si="0"/>
        <v>55.75</v>
      </c>
      <c r="Q13" s="47">
        <f t="shared" si="1"/>
        <v>12</v>
      </c>
    </row>
    <row r="14" spans="1:17" ht="19.5" customHeight="1">
      <c r="A14" s="231"/>
      <c r="B14" s="12" t="s">
        <v>25</v>
      </c>
      <c r="C14" s="17">
        <v>3</v>
      </c>
      <c r="D14" s="17">
        <v>4</v>
      </c>
      <c r="E14" s="17">
        <v>10</v>
      </c>
      <c r="F14" s="17">
        <v>5</v>
      </c>
      <c r="G14" s="17">
        <v>9</v>
      </c>
      <c r="H14" s="17">
        <v>6</v>
      </c>
      <c r="I14" s="17">
        <v>3</v>
      </c>
      <c r="J14" s="17">
        <v>2</v>
      </c>
      <c r="K14" s="17">
        <v>4</v>
      </c>
      <c r="L14" s="17">
        <v>0</v>
      </c>
      <c r="M14" s="17">
        <v>7</v>
      </c>
      <c r="N14" s="17">
        <v>1</v>
      </c>
      <c r="O14" s="17">
        <f>SUM(C14:N14)</f>
        <v>54</v>
      </c>
      <c r="P14" s="19">
        <f t="shared" si="0"/>
        <v>4.909090909090909</v>
      </c>
      <c r="Q14" s="47">
        <f t="shared" si="1"/>
        <v>11</v>
      </c>
    </row>
    <row r="15" spans="1:17" ht="19.5" customHeight="1">
      <c r="A15" s="232"/>
      <c r="B15" s="22" t="s">
        <v>26</v>
      </c>
      <c r="C15" s="23">
        <f aca="true" t="shared" si="3" ref="C15:N15">SUM(C13:C14)</f>
        <v>65</v>
      </c>
      <c r="D15" s="23">
        <f t="shared" si="3"/>
        <v>70</v>
      </c>
      <c r="E15" s="23">
        <f t="shared" si="3"/>
        <v>83</v>
      </c>
      <c r="F15" s="23">
        <f t="shared" si="3"/>
        <v>73</v>
      </c>
      <c r="G15" s="23">
        <f t="shared" si="3"/>
        <v>86</v>
      </c>
      <c r="H15" s="23">
        <f t="shared" si="3"/>
        <v>73</v>
      </c>
      <c r="I15" s="23">
        <f t="shared" si="3"/>
        <v>47</v>
      </c>
      <c r="J15" s="23">
        <f t="shared" si="3"/>
        <v>68</v>
      </c>
      <c r="K15" s="23">
        <f t="shared" si="3"/>
        <v>60</v>
      </c>
      <c r="L15" s="23">
        <f t="shared" si="3"/>
        <v>32</v>
      </c>
      <c r="M15" s="23">
        <f t="shared" si="3"/>
        <v>38</v>
      </c>
      <c r="N15" s="23">
        <f t="shared" si="3"/>
        <v>28</v>
      </c>
      <c r="O15" s="23">
        <f>SUM(O13:O14)</f>
        <v>723</v>
      </c>
      <c r="P15" s="24">
        <f t="shared" si="0"/>
        <v>60.25</v>
      </c>
      <c r="Q15" s="47">
        <f t="shared" si="1"/>
        <v>12</v>
      </c>
    </row>
    <row r="16" spans="1:16" ht="4.5" customHeight="1">
      <c r="A16" s="16"/>
      <c r="B16" s="1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44" s="1" customFormat="1" ht="34.5" customHeight="1">
      <c r="A17" s="51" t="s">
        <v>0</v>
      </c>
      <c r="B17" s="51"/>
      <c r="C17" s="52">
        <f aca="true" t="shared" si="4" ref="C17:N17">+C12+C15</f>
        <v>547</v>
      </c>
      <c r="D17" s="52">
        <f t="shared" si="4"/>
        <v>553</v>
      </c>
      <c r="E17" s="52">
        <f t="shared" si="4"/>
        <v>559</v>
      </c>
      <c r="F17" s="52">
        <f t="shared" si="4"/>
        <v>536</v>
      </c>
      <c r="G17" s="52">
        <f t="shared" si="4"/>
        <v>575</v>
      </c>
      <c r="H17" s="52">
        <f t="shared" si="4"/>
        <v>501</v>
      </c>
      <c r="I17" s="52">
        <f t="shared" si="4"/>
        <v>438</v>
      </c>
      <c r="J17" s="52">
        <f t="shared" si="4"/>
        <v>502</v>
      </c>
      <c r="K17" s="52">
        <f t="shared" si="4"/>
        <v>431</v>
      </c>
      <c r="L17" s="52">
        <f t="shared" si="4"/>
        <v>499</v>
      </c>
      <c r="M17" s="52">
        <f t="shared" si="4"/>
        <v>497</v>
      </c>
      <c r="N17" s="52">
        <f t="shared" si="4"/>
        <v>372</v>
      </c>
      <c r="O17" s="52">
        <f>+O12+O15</f>
        <v>6010</v>
      </c>
      <c r="P17" s="53">
        <f>+O17/Q17</f>
        <v>500.8333333333333</v>
      </c>
      <c r="Q17" s="47">
        <f t="shared" si="1"/>
        <v>12</v>
      </c>
      <c r="R17" s="195"/>
      <c r="S17" s="195"/>
      <c r="T17" s="195"/>
      <c r="U17" s="66"/>
      <c r="V17" s="66"/>
      <c r="W17" s="66"/>
      <c r="X17" s="66"/>
      <c r="Y17" s="66"/>
      <c r="Z17" s="66"/>
      <c r="AA17" s="66"/>
      <c r="AB17" s="6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16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62"/>
    </row>
    <row r="19" spans="1:2" ht="12.75">
      <c r="A19" s="14" t="s">
        <v>22</v>
      </c>
      <c r="B19" s="14"/>
    </row>
    <row r="20" spans="1:2" ht="12.75">
      <c r="A20" s="14" t="s">
        <v>118</v>
      </c>
      <c r="B20" s="14"/>
    </row>
    <row r="26" spans="19:20" ht="12.75">
      <c r="S26" s="67" t="s">
        <v>115</v>
      </c>
      <c r="T26" s="67" t="s">
        <v>116</v>
      </c>
    </row>
    <row r="27" spans="18:20" ht="12.75">
      <c r="R27" s="196">
        <v>37257</v>
      </c>
      <c r="S27" s="67">
        <v>100</v>
      </c>
      <c r="T27" s="67">
        <v>149</v>
      </c>
    </row>
    <row r="28" spans="18:20" ht="12.75">
      <c r="R28" s="196">
        <v>37288</v>
      </c>
      <c r="S28" s="67">
        <v>104</v>
      </c>
      <c r="T28" s="67">
        <v>100</v>
      </c>
    </row>
    <row r="29" spans="18:20" ht="12.75">
      <c r="R29" s="196">
        <v>37316</v>
      </c>
      <c r="S29" s="67">
        <v>101</v>
      </c>
      <c r="T29" s="67">
        <v>81</v>
      </c>
    </row>
    <row r="30" spans="18:20" ht="12.75">
      <c r="R30" s="196">
        <v>37347</v>
      </c>
      <c r="S30" s="67">
        <v>156</v>
      </c>
      <c r="T30" s="67">
        <v>126</v>
      </c>
    </row>
    <row r="31" spans="18:20" ht="12.75">
      <c r="R31" s="196">
        <v>37377</v>
      </c>
      <c r="S31" s="67">
        <v>84</v>
      </c>
      <c r="T31" s="67">
        <v>115</v>
      </c>
    </row>
    <row r="32" spans="18:20" ht="12.75">
      <c r="R32" s="196">
        <v>37408</v>
      </c>
      <c r="S32" s="67">
        <v>62</v>
      </c>
      <c r="T32" s="67">
        <v>121</v>
      </c>
    </row>
    <row r="33" spans="18:20" ht="12.75">
      <c r="R33" s="196">
        <v>37438</v>
      </c>
      <c r="S33" s="67">
        <v>79</v>
      </c>
      <c r="T33" s="67">
        <v>156</v>
      </c>
    </row>
    <row r="34" spans="18:20" ht="12.75">
      <c r="R34" s="196">
        <v>37469</v>
      </c>
      <c r="S34" s="67">
        <v>183</v>
      </c>
      <c r="T34" s="67">
        <v>62</v>
      </c>
    </row>
    <row r="35" spans="18:20" ht="12.75">
      <c r="R35" s="196">
        <v>37500</v>
      </c>
      <c r="S35" s="67">
        <v>170</v>
      </c>
      <c r="T35" s="67">
        <v>64</v>
      </c>
    </row>
    <row r="36" spans="18:20" ht="12.75">
      <c r="R36" s="196">
        <v>37530</v>
      </c>
      <c r="S36" s="67">
        <v>226</v>
      </c>
      <c r="T36" s="67">
        <v>123</v>
      </c>
    </row>
    <row r="37" spans="18:20" ht="12.75">
      <c r="R37" s="196">
        <v>37561</v>
      </c>
      <c r="S37" s="67">
        <v>279</v>
      </c>
      <c r="T37" s="67">
        <v>83</v>
      </c>
    </row>
    <row r="38" spans="18:20" ht="12.75">
      <c r="R38" s="196">
        <v>37591</v>
      </c>
      <c r="S38" s="67">
        <v>245</v>
      </c>
      <c r="T38" s="67">
        <v>52</v>
      </c>
    </row>
    <row r="39" spans="18:20" ht="12.75">
      <c r="R39" s="196">
        <v>37622</v>
      </c>
      <c r="S39" s="67">
        <v>203</v>
      </c>
      <c r="T39" s="67">
        <v>92</v>
      </c>
    </row>
    <row r="40" spans="18:20" ht="12.75">
      <c r="R40" s="196">
        <v>37653</v>
      </c>
      <c r="S40" s="67">
        <v>194</v>
      </c>
      <c r="T40" s="67">
        <v>60</v>
      </c>
    </row>
    <row r="41" spans="18:20" ht="12.75">
      <c r="R41" s="196">
        <v>37681</v>
      </c>
      <c r="S41" s="67">
        <v>336</v>
      </c>
      <c r="T41" s="67">
        <v>123</v>
      </c>
    </row>
    <row r="42" spans="18:20" ht="12.75">
      <c r="R42" s="196">
        <v>37712</v>
      </c>
      <c r="S42" s="67">
        <v>426</v>
      </c>
      <c r="T42" s="67">
        <v>162</v>
      </c>
    </row>
    <row r="43" spans="18:20" ht="12.75">
      <c r="R43" s="196">
        <v>37742</v>
      </c>
      <c r="S43" s="67">
        <v>352</v>
      </c>
      <c r="T43" s="67">
        <v>106</v>
      </c>
    </row>
    <row r="44" spans="18:20" ht="12.75">
      <c r="R44" s="196">
        <v>37773</v>
      </c>
      <c r="S44" s="67">
        <v>297</v>
      </c>
      <c r="T44" s="67">
        <v>120</v>
      </c>
    </row>
    <row r="45" spans="18:20" ht="12.75">
      <c r="R45" s="196">
        <v>37803</v>
      </c>
      <c r="S45" s="67">
        <v>318</v>
      </c>
      <c r="T45" s="67">
        <v>107</v>
      </c>
    </row>
    <row r="46" spans="18:20" ht="12.75">
      <c r="R46" s="196">
        <v>37834</v>
      </c>
      <c r="S46" s="67">
        <v>342</v>
      </c>
      <c r="T46" s="67">
        <v>115</v>
      </c>
    </row>
    <row r="47" spans="18:20" ht="12.75">
      <c r="R47" s="196">
        <v>37865</v>
      </c>
      <c r="S47" s="67">
        <v>408</v>
      </c>
      <c r="T47" s="67">
        <v>118</v>
      </c>
    </row>
    <row r="48" spans="18:20" ht="12.75">
      <c r="R48" s="196">
        <v>37895</v>
      </c>
      <c r="S48" s="67">
        <v>591</v>
      </c>
      <c r="T48" s="67">
        <v>110</v>
      </c>
    </row>
    <row r="49" spans="18:20" ht="12.75">
      <c r="R49" s="196">
        <v>37926</v>
      </c>
      <c r="S49" s="67">
        <v>721</v>
      </c>
      <c r="T49" s="67">
        <v>127</v>
      </c>
    </row>
    <row r="50" spans="18:20" ht="12.75">
      <c r="R50" s="196">
        <v>37956</v>
      </c>
      <c r="S50" s="67">
        <v>604</v>
      </c>
      <c r="T50" s="67">
        <v>81</v>
      </c>
    </row>
    <row r="51" spans="18:20" ht="12.75">
      <c r="R51" s="196">
        <v>37987</v>
      </c>
      <c r="S51" s="67">
        <v>549</v>
      </c>
      <c r="T51" s="67">
        <v>140</v>
      </c>
    </row>
    <row r="52" spans="18:20" ht="12.75">
      <c r="R52" s="196">
        <v>38018</v>
      </c>
      <c r="S52" s="67">
        <v>586</v>
      </c>
      <c r="T52" s="67">
        <v>171</v>
      </c>
    </row>
    <row r="53" spans="18:20" ht="12.75">
      <c r="R53" s="196">
        <v>38047</v>
      </c>
      <c r="S53" s="67">
        <v>825</v>
      </c>
      <c r="T53" s="67">
        <v>223</v>
      </c>
    </row>
    <row r="54" spans="18:20" ht="12.75">
      <c r="R54" s="196">
        <v>38078</v>
      </c>
      <c r="S54" s="67">
        <v>576</v>
      </c>
      <c r="T54" s="67">
        <v>138</v>
      </c>
    </row>
    <row r="55" spans="18:20" ht="12.75">
      <c r="R55" s="196">
        <v>38108</v>
      </c>
      <c r="S55" s="67">
        <v>453</v>
      </c>
      <c r="T55" s="67">
        <v>121</v>
      </c>
    </row>
    <row r="56" spans="18:20" ht="12.75">
      <c r="R56" s="196">
        <v>38139</v>
      </c>
      <c r="S56" s="67">
        <v>444</v>
      </c>
      <c r="T56" s="67">
        <v>113</v>
      </c>
    </row>
    <row r="57" spans="18:20" ht="12.75">
      <c r="R57" s="196">
        <v>38169</v>
      </c>
      <c r="S57" s="67">
        <v>442</v>
      </c>
      <c r="T57" s="67">
        <v>109</v>
      </c>
    </row>
    <row r="58" spans="18:20" ht="12.75">
      <c r="R58" s="196">
        <v>38200</v>
      </c>
      <c r="S58" s="67">
        <v>457</v>
      </c>
      <c r="T58" s="67">
        <v>117</v>
      </c>
    </row>
    <row r="59" spans="18:20" ht="12.75">
      <c r="R59" s="196">
        <v>38231</v>
      </c>
      <c r="S59" s="67">
        <v>521</v>
      </c>
      <c r="T59" s="67">
        <v>105</v>
      </c>
    </row>
    <row r="60" spans="18:20" ht="12.75">
      <c r="R60" s="196">
        <v>38261</v>
      </c>
      <c r="S60" s="67">
        <v>479</v>
      </c>
      <c r="T60" s="67">
        <v>86</v>
      </c>
    </row>
    <row r="61" spans="18:20" ht="12.75">
      <c r="R61" s="196">
        <v>38292</v>
      </c>
      <c r="S61" s="67">
        <v>639</v>
      </c>
      <c r="T61" s="67">
        <v>94</v>
      </c>
    </row>
    <row r="62" spans="18:20" ht="12.75">
      <c r="R62" s="196">
        <v>38322</v>
      </c>
      <c r="S62" s="67">
        <v>428</v>
      </c>
      <c r="T62" s="67">
        <v>79</v>
      </c>
    </row>
    <row r="63" spans="18:20" ht="12.75">
      <c r="R63" s="196">
        <v>38353</v>
      </c>
      <c r="S63" s="197">
        <v>592</v>
      </c>
      <c r="T63" s="197">
        <v>128</v>
      </c>
    </row>
    <row r="64" spans="18:20" ht="12.75">
      <c r="R64" s="196">
        <v>38384</v>
      </c>
      <c r="S64" s="197">
        <v>620</v>
      </c>
      <c r="T64" s="197">
        <v>147</v>
      </c>
    </row>
    <row r="65" spans="18:20" ht="12.75">
      <c r="R65" s="196">
        <v>38412</v>
      </c>
      <c r="S65" s="197">
        <v>658</v>
      </c>
      <c r="T65" s="197">
        <v>107</v>
      </c>
    </row>
    <row r="66" spans="18:20" ht="12.75">
      <c r="R66" s="196">
        <v>38443</v>
      </c>
      <c r="S66" s="197">
        <v>665</v>
      </c>
      <c r="T66" s="197">
        <v>113</v>
      </c>
    </row>
    <row r="67" spans="18:20" ht="12.75">
      <c r="R67" s="196">
        <v>38473</v>
      </c>
      <c r="S67" s="197">
        <v>701</v>
      </c>
      <c r="T67" s="197">
        <v>72</v>
      </c>
    </row>
    <row r="68" spans="18:20" ht="12.75">
      <c r="R68" s="196">
        <v>38504</v>
      </c>
      <c r="S68" s="197">
        <v>616</v>
      </c>
      <c r="T68" s="197">
        <v>141</v>
      </c>
    </row>
    <row r="69" spans="18:20" ht="12.75">
      <c r="R69" s="196">
        <v>38534</v>
      </c>
      <c r="S69" s="197">
        <v>631</v>
      </c>
      <c r="T69" s="197">
        <v>136</v>
      </c>
    </row>
    <row r="70" spans="18:20" ht="12.75">
      <c r="R70" s="196">
        <v>38565</v>
      </c>
      <c r="S70" s="197">
        <v>717</v>
      </c>
      <c r="T70" s="197">
        <v>140</v>
      </c>
    </row>
    <row r="71" spans="18:20" ht="12.75">
      <c r="R71" s="196">
        <v>38596</v>
      </c>
      <c r="S71" s="197">
        <v>691</v>
      </c>
      <c r="T71" s="197">
        <v>132</v>
      </c>
    </row>
    <row r="72" spans="18:20" ht="12.75">
      <c r="R72" s="196">
        <v>38626</v>
      </c>
      <c r="S72" s="197">
        <v>550</v>
      </c>
      <c r="T72" s="197">
        <v>127</v>
      </c>
    </row>
    <row r="73" spans="18:20" ht="12.75">
      <c r="R73" s="196">
        <v>38657</v>
      </c>
      <c r="S73" s="197">
        <v>602</v>
      </c>
      <c r="T73" s="67">
        <v>121</v>
      </c>
    </row>
    <row r="74" spans="18:20" ht="12.75">
      <c r="R74" s="196">
        <v>38687</v>
      </c>
      <c r="S74" s="67">
        <v>406</v>
      </c>
      <c r="T74" s="67">
        <v>79</v>
      </c>
    </row>
    <row r="75" spans="18:20" ht="12.75">
      <c r="R75" s="196">
        <v>38718</v>
      </c>
      <c r="S75" s="197">
        <v>383</v>
      </c>
      <c r="T75" s="197">
        <v>100</v>
      </c>
    </row>
    <row r="76" spans="18:20" ht="12.75">
      <c r="R76" s="196">
        <v>38749</v>
      </c>
      <c r="S76" s="197">
        <v>451</v>
      </c>
      <c r="T76" s="197">
        <v>85</v>
      </c>
    </row>
    <row r="77" spans="18:20" ht="12.75">
      <c r="R77" s="196">
        <v>38777</v>
      </c>
      <c r="S77" s="197">
        <v>518</v>
      </c>
      <c r="T77" s="197">
        <v>103</v>
      </c>
    </row>
    <row r="78" spans="18:20" ht="12.75">
      <c r="R78" s="196">
        <v>38808</v>
      </c>
      <c r="S78" s="197">
        <v>440</v>
      </c>
      <c r="T78" s="197">
        <v>79</v>
      </c>
    </row>
    <row r="79" spans="18:20" ht="12.75">
      <c r="R79" s="196">
        <v>38838</v>
      </c>
      <c r="S79" s="67">
        <v>458</v>
      </c>
      <c r="T79" s="67">
        <v>94</v>
      </c>
    </row>
    <row r="80" spans="18:20" ht="12.75">
      <c r="R80" s="196">
        <v>38869</v>
      </c>
      <c r="S80" s="67">
        <v>431</v>
      </c>
      <c r="T80" s="67">
        <v>73</v>
      </c>
    </row>
    <row r="81" spans="18:20" ht="12.75">
      <c r="R81" s="196">
        <v>38899</v>
      </c>
      <c r="S81" s="67">
        <v>427</v>
      </c>
      <c r="T81" s="67">
        <v>70</v>
      </c>
    </row>
    <row r="82" spans="18:20" ht="12.75">
      <c r="R82" s="196">
        <v>38930</v>
      </c>
      <c r="S82" s="197">
        <v>510</v>
      </c>
      <c r="T82" s="197">
        <v>86</v>
      </c>
    </row>
    <row r="83" spans="18:20" ht="12.75">
      <c r="R83" s="196">
        <v>38961</v>
      </c>
      <c r="S83" s="197">
        <v>449</v>
      </c>
      <c r="T83" s="197">
        <v>72</v>
      </c>
    </row>
    <row r="84" spans="18:20" ht="12.75">
      <c r="R84" s="196">
        <v>38991</v>
      </c>
      <c r="S84" s="197">
        <v>551</v>
      </c>
      <c r="T84" s="197">
        <v>71</v>
      </c>
    </row>
    <row r="85" spans="18:20" ht="12.75">
      <c r="R85" s="196">
        <v>39022</v>
      </c>
      <c r="S85" s="197">
        <v>486</v>
      </c>
      <c r="T85" s="197">
        <v>57</v>
      </c>
    </row>
    <row r="86" spans="18:20" ht="12.75">
      <c r="R86" s="196">
        <v>39052</v>
      </c>
      <c r="S86" s="197">
        <v>369</v>
      </c>
      <c r="T86" s="197">
        <v>35</v>
      </c>
    </row>
    <row r="87" spans="18:20" ht="12.75">
      <c r="R87" s="196">
        <v>39083</v>
      </c>
      <c r="S87" s="197">
        <f>C$12</f>
        <v>482</v>
      </c>
      <c r="T87" s="197">
        <f>C$15</f>
        <v>65</v>
      </c>
    </row>
    <row r="88" spans="18:20" ht="12.75">
      <c r="R88" s="196">
        <v>39114</v>
      </c>
      <c r="S88" s="197">
        <f>+D12</f>
        <v>483</v>
      </c>
      <c r="T88" s="197">
        <f>+D15</f>
        <v>70</v>
      </c>
    </row>
    <row r="89" spans="18:20" ht="12.75">
      <c r="R89" s="196">
        <v>39142</v>
      </c>
      <c r="S89" s="197">
        <f>+E12</f>
        <v>476</v>
      </c>
      <c r="T89" s="197">
        <f>+E15</f>
        <v>83</v>
      </c>
    </row>
    <row r="90" spans="18:20" ht="12.75">
      <c r="R90" s="196">
        <v>39173</v>
      </c>
      <c r="S90" s="197">
        <f>F$12</f>
        <v>463</v>
      </c>
      <c r="T90" s="197">
        <f>+F15</f>
        <v>73</v>
      </c>
    </row>
    <row r="91" spans="18:20" ht="12.75">
      <c r="R91" s="196">
        <v>39203</v>
      </c>
      <c r="S91" s="197">
        <f>+G12</f>
        <v>489</v>
      </c>
      <c r="T91" s="197">
        <f>+G15</f>
        <v>86</v>
      </c>
    </row>
    <row r="92" spans="18:20" ht="12.75">
      <c r="R92" s="196">
        <v>39234</v>
      </c>
      <c r="S92" s="197">
        <f>+H12</f>
        <v>428</v>
      </c>
      <c r="T92" s="197">
        <f>+H15</f>
        <v>73</v>
      </c>
    </row>
    <row r="93" spans="18:20" ht="12.75">
      <c r="R93" s="196">
        <v>39264</v>
      </c>
      <c r="S93" s="197">
        <f>+I12</f>
        <v>391</v>
      </c>
      <c r="T93" s="197">
        <f>+I15</f>
        <v>47</v>
      </c>
    </row>
    <row r="94" spans="18:20" ht="12.75">
      <c r="R94" s="196">
        <v>39295</v>
      </c>
      <c r="S94" s="197">
        <f>+J12</f>
        <v>434</v>
      </c>
      <c r="T94" s="197">
        <f>+J15</f>
        <v>68</v>
      </c>
    </row>
    <row r="95" spans="18:20" ht="12.75">
      <c r="R95" s="196">
        <v>39326</v>
      </c>
      <c r="S95" s="197">
        <f>+K12</f>
        <v>371</v>
      </c>
      <c r="T95" s="197">
        <f>+K15</f>
        <v>60</v>
      </c>
    </row>
    <row r="96" spans="18:20" ht="12.75">
      <c r="R96" s="196">
        <v>39356</v>
      </c>
      <c r="S96" s="197">
        <f>+L12</f>
        <v>467</v>
      </c>
      <c r="T96" s="197">
        <f>+L15</f>
        <v>32</v>
      </c>
    </row>
    <row r="97" spans="18:20" ht="12.75">
      <c r="R97" s="196">
        <v>39387</v>
      </c>
      <c r="S97" s="197">
        <f>+M12</f>
        <v>459</v>
      </c>
      <c r="T97" s="197">
        <f>+M15</f>
        <v>38</v>
      </c>
    </row>
    <row r="98" spans="18:20" ht="12.75">
      <c r="R98" s="196">
        <v>39417</v>
      </c>
      <c r="S98" s="197">
        <f>+N12</f>
        <v>344</v>
      </c>
      <c r="T98" s="197">
        <f>+N15</f>
        <v>28</v>
      </c>
    </row>
  </sheetData>
  <mergeCells count="2">
    <mergeCell ref="A10:A12"/>
    <mergeCell ref="A13:A15"/>
  </mergeCells>
  <printOptions horizontalCentered="1" verticalCentered="1"/>
  <pageMargins left="0.5905511811023623" right="0.75" top="0.5905511811023623" bottom="0.5905511811023623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91"/>
  <sheetViews>
    <sheetView showGridLines="0" tabSelected="1" zoomScale="75" zoomScaleNormal="75" zoomScaleSheetLayoutView="78" workbookViewId="0" topLeftCell="A4">
      <selection activeCell="K12" sqref="K12"/>
    </sheetView>
  </sheetViews>
  <sheetFormatPr defaultColWidth="11.421875" defaultRowHeight="12.75"/>
  <cols>
    <col min="1" max="1" width="7.28125" style="74" customWidth="1"/>
    <col min="2" max="2" width="13.140625" style="74" customWidth="1"/>
    <col min="3" max="3" width="25.140625" style="74" customWidth="1"/>
    <col min="4" max="4" width="4.8515625" style="74" customWidth="1"/>
    <col min="5" max="5" width="4.140625" style="74" customWidth="1"/>
    <col min="6" max="13" width="4.28125" style="74" customWidth="1"/>
    <col min="14" max="14" width="5.00390625" style="74" customWidth="1"/>
    <col min="15" max="15" width="4.28125" style="74" customWidth="1"/>
    <col min="16" max="16" width="7.00390625" style="74" customWidth="1"/>
    <col min="17" max="17" width="6.57421875" style="74" customWidth="1"/>
    <col min="18" max="18" width="6.7109375" style="74" customWidth="1"/>
    <col min="19" max="19" width="9.00390625" style="74" customWidth="1"/>
    <col min="20" max="20" width="26.140625" style="74" customWidth="1"/>
    <col min="21" max="32" width="4.8515625" style="74" customWidth="1"/>
    <col min="33" max="33" width="5.28125" style="74" customWidth="1"/>
    <col min="34" max="16384" width="11.421875" style="74" customWidth="1"/>
  </cols>
  <sheetData>
    <row r="1" ht="14.25" customHeight="1" thickBot="1"/>
    <row r="2" spans="1:18" ht="48" customHeight="1" thickBot="1">
      <c r="A2" s="253" t="s">
        <v>203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ht="19.5" customHeight="1">
      <c r="A3" s="75"/>
      <c r="B3" s="254" t="s">
        <v>133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ht="27" customHeight="1"/>
    <row r="5" spans="1:18" ht="31.5" customHeight="1">
      <c r="A5" s="76">
        <v>1</v>
      </c>
      <c r="B5" s="255" t="s">
        <v>142</v>
      </c>
      <c r="C5" s="255"/>
      <c r="D5" s="160" t="s">
        <v>143</v>
      </c>
      <c r="E5" s="160" t="s">
        <v>144</v>
      </c>
      <c r="F5" s="160" t="s">
        <v>145</v>
      </c>
      <c r="G5" s="160" t="s">
        <v>146</v>
      </c>
      <c r="H5" s="160" t="s">
        <v>147</v>
      </c>
      <c r="I5" s="160" t="s">
        <v>148</v>
      </c>
      <c r="J5" s="160" t="s">
        <v>149</v>
      </c>
      <c r="K5" s="160" t="s">
        <v>150</v>
      </c>
      <c r="L5" s="160" t="s">
        <v>151</v>
      </c>
      <c r="M5" s="160" t="s">
        <v>152</v>
      </c>
      <c r="N5" s="160" t="s">
        <v>153</v>
      </c>
      <c r="O5" s="160" t="s">
        <v>154</v>
      </c>
      <c r="P5" s="160" t="s">
        <v>139</v>
      </c>
      <c r="Q5" s="233" t="s">
        <v>155</v>
      </c>
      <c r="R5" s="234"/>
    </row>
    <row r="6" spans="1:18" ht="15.75" customHeight="1">
      <c r="A6" s="173"/>
      <c r="B6" s="258" t="s">
        <v>156</v>
      </c>
      <c r="C6" s="77" t="s">
        <v>157</v>
      </c>
      <c r="D6" s="78">
        <v>279</v>
      </c>
      <c r="E6" s="78">
        <v>284</v>
      </c>
      <c r="F6" s="78">
        <v>289</v>
      </c>
      <c r="G6" s="79">
        <v>249</v>
      </c>
      <c r="H6" s="79">
        <v>268</v>
      </c>
      <c r="I6" s="78">
        <v>282</v>
      </c>
      <c r="J6" s="78">
        <v>208</v>
      </c>
      <c r="K6" s="198">
        <v>270</v>
      </c>
      <c r="L6" s="198">
        <v>196</v>
      </c>
      <c r="M6" s="78">
        <v>257</v>
      </c>
      <c r="N6" s="78">
        <v>240</v>
      </c>
      <c r="O6" s="78">
        <v>197</v>
      </c>
      <c r="P6" s="78">
        <f>SUM(D6:O6)</f>
        <v>3019</v>
      </c>
      <c r="Q6" s="80">
        <f>P6/P$10*100</f>
        <v>57.10232646113108</v>
      </c>
      <c r="R6" s="260">
        <f>P10/P18</f>
        <v>0.8797004991680533</v>
      </c>
    </row>
    <row r="7" spans="2:18" ht="12.75">
      <c r="B7" s="258"/>
      <c r="C7" s="81" t="s">
        <v>158</v>
      </c>
      <c r="D7" s="82">
        <v>182</v>
      </c>
      <c r="E7" s="82">
        <v>176</v>
      </c>
      <c r="F7" s="78">
        <v>181</v>
      </c>
      <c r="G7" s="79">
        <v>185</v>
      </c>
      <c r="H7" s="79">
        <v>194</v>
      </c>
      <c r="I7" s="78">
        <v>133</v>
      </c>
      <c r="J7" s="78">
        <v>169</v>
      </c>
      <c r="K7" s="198">
        <v>157</v>
      </c>
      <c r="L7" s="198">
        <v>164</v>
      </c>
      <c r="M7" s="78">
        <v>194</v>
      </c>
      <c r="N7" s="78">
        <v>213</v>
      </c>
      <c r="O7" s="78">
        <v>134</v>
      </c>
      <c r="P7" s="78">
        <f>SUM(D7:O7)</f>
        <v>2082</v>
      </c>
      <c r="Q7" s="80">
        <f>P7/P$10*100</f>
        <v>39.37961036504634</v>
      </c>
      <c r="R7" s="260"/>
    </row>
    <row r="8" spans="2:18" ht="12.75">
      <c r="B8" s="258"/>
      <c r="C8" s="81" t="s">
        <v>159</v>
      </c>
      <c r="D8" s="82">
        <v>19</v>
      </c>
      <c r="E8" s="82">
        <v>20</v>
      </c>
      <c r="F8" s="78">
        <v>5</v>
      </c>
      <c r="G8" s="79">
        <v>27</v>
      </c>
      <c r="H8" s="79">
        <v>22</v>
      </c>
      <c r="I8" s="78">
        <v>12</v>
      </c>
      <c r="J8" s="78">
        <v>14</v>
      </c>
      <c r="K8" s="198">
        <v>5</v>
      </c>
      <c r="L8" s="198">
        <v>6</v>
      </c>
      <c r="M8" s="78">
        <v>15</v>
      </c>
      <c r="N8" s="78">
        <v>6</v>
      </c>
      <c r="O8" s="78">
        <v>13</v>
      </c>
      <c r="P8" s="78">
        <f>SUM(D8:O8)</f>
        <v>164</v>
      </c>
      <c r="Q8" s="80">
        <f>P8/P$10*100</f>
        <v>3.1019481747682995</v>
      </c>
      <c r="R8" s="260"/>
    </row>
    <row r="9" spans="2:18" ht="12.75">
      <c r="B9" s="258"/>
      <c r="C9" s="81" t="s">
        <v>8</v>
      </c>
      <c r="D9" s="82">
        <v>2</v>
      </c>
      <c r="E9" s="82">
        <v>3</v>
      </c>
      <c r="F9" s="78">
        <v>1</v>
      </c>
      <c r="G9" s="79">
        <v>2</v>
      </c>
      <c r="H9" s="79">
        <v>5</v>
      </c>
      <c r="I9" s="78">
        <v>1</v>
      </c>
      <c r="J9" s="78">
        <v>0</v>
      </c>
      <c r="K9" s="198">
        <v>2</v>
      </c>
      <c r="L9" s="198">
        <v>5</v>
      </c>
      <c r="M9" s="78">
        <v>1</v>
      </c>
      <c r="N9" s="78">
        <v>0</v>
      </c>
      <c r="O9" s="78">
        <v>0</v>
      </c>
      <c r="P9" s="78">
        <f>SUM(D9:O9)</f>
        <v>22</v>
      </c>
      <c r="Q9" s="80">
        <f>P9/P$10*100</f>
        <v>0.41611499905428406</v>
      </c>
      <c r="R9" s="260"/>
    </row>
    <row r="10" spans="2:18" ht="13.5" thickBot="1">
      <c r="B10" s="259"/>
      <c r="C10" s="83" t="s">
        <v>26</v>
      </c>
      <c r="D10" s="84">
        <f aca="true" t="shared" si="0" ref="D10:Q10">SUM(D6:D9)</f>
        <v>482</v>
      </c>
      <c r="E10" s="84">
        <f t="shared" si="0"/>
        <v>483</v>
      </c>
      <c r="F10" s="84">
        <f t="shared" si="0"/>
        <v>476</v>
      </c>
      <c r="G10" s="84">
        <f t="shared" si="0"/>
        <v>463</v>
      </c>
      <c r="H10" s="84">
        <f t="shared" si="0"/>
        <v>489</v>
      </c>
      <c r="I10" s="101">
        <f t="shared" si="0"/>
        <v>428</v>
      </c>
      <c r="J10" s="101">
        <f t="shared" si="0"/>
        <v>391</v>
      </c>
      <c r="K10" s="101">
        <f t="shared" si="0"/>
        <v>434</v>
      </c>
      <c r="L10" s="101">
        <f t="shared" si="0"/>
        <v>371</v>
      </c>
      <c r="M10" s="101">
        <f t="shared" si="0"/>
        <v>467</v>
      </c>
      <c r="N10" s="101">
        <f t="shared" si="0"/>
        <v>459</v>
      </c>
      <c r="O10" s="101">
        <f t="shared" si="0"/>
        <v>344</v>
      </c>
      <c r="P10" s="84">
        <f t="shared" si="0"/>
        <v>5287</v>
      </c>
      <c r="Q10" s="85">
        <f t="shared" si="0"/>
        <v>100</v>
      </c>
      <c r="R10" s="261"/>
    </row>
    <row r="11" spans="2:18" ht="14.25" customHeight="1" thickTop="1">
      <c r="B11" s="263" t="s">
        <v>6</v>
      </c>
      <c r="C11" s="86" t="s">
        <v>1</v>
      </c>
      <c r="D11" s="87">
        <v>27</v>
      </c>
      <c r="E11" s="87">
        <v>36</v>
      </c>
      <c r="F11" s="88">
        <v>41</v>
      </c>
      <c r="G11" s="88">
        <v>33</v>
      </c>
      <c r="H11" s="88">
        <v>39</v>
      </c>
      <c r="I11" s="97">
        <v>35</v>
      </c>
      <c r="J11" s="97">
        <v>20</v>
      </c>
      <c r="K11" s="199">
        <v>26</v>
      </c>
      <c r="L11" s="199">
        <v>26</v>
      </c>
      <c r="M11" s="97">
        <v>16</v>
      </c>
      <c r="N11" s="97">
        <v>14</v>
      </c>
      <c r="O11" s="97">
        <v>16</v>
      </c>
      <c r="P11" s="88">
        <f aca="true" t="shared" si="1" ref="P11:P16">SUM(D11:O11)</f>
        <v>329</v>
      </c>
      <c r="Q11" s="89">
        <f aca="true" t="shared" si="2" ref="Q11:Q17">P11/$P$17*100</f>
        <v>45.50484094052559</v>
      </c>
      <c r="R11" s="262">
        <f>P17/P18</f>
        <v>0.12029950083194675</v>
      </c>
    </row>
    <row r="12" spans="2:18" ht="12.75">
      <c r="B12" s="258"/>
      <c r="C12" s="81" t="s">
        <v>41</v>
      </c>
      <c r="D12" s="82">
        <v>1</v>
      </c>
      <c r="E12" s="82">
        <v>5</v>
      </c>
      <c r="F12" s="78">
        <v>2</v>
      </c>
      <c r="G12" s="78">
        <v>8</v>
      </c>
      <c r="H12" s="78">
        <v>6</v>
      </c>
      <c r="I12" s="78">
        <v>3</v>
      </c>
      <c r="J12" s="78">
        <v>1</v>
      </c>
      <c r="K12" s="198">
        <v>0</v>
      </c>
      <c r="L12" s="198">
        <v>1</v>
      </c>
      <c r="M12" s="78">
        <v>2</v>
      </c>
      <c r="N12" s="78">
        <v>0</v>
      </c>
      <c r="O12" s="78">
        <v>0</v>
      </c>
      <c r="P12" s="78">
        <f t="shared" si="1"/>
        <v>29</v>
      </c>
      <c r="Q12" s="80">
        <f t="shared" si="2"/>
        <v>4.011065006915629</v>
      </c>
      <c r="R12" s="260"/>
    </row>
    <row r="13" spans="2:18" ht="12.75">
      <c r="B13" s="258"/>
      <c r="C13" s="81" t="s">
        <v>42</v>
      </c>
      <c r="D13" s="82">
        <v>3</v>
      </c>
      <c r="E13" s="82">
        <v>2</v>
      </c>
      <c r="F13" s="78">
        <v>0</v>
      </c>
      <c r="G13" s="78">
        <v>0</v>
      </c>
      <c r="H13" s="78">
        <v>2</v>
      </c>
      <c r="I13" s="78">
        <v>0</v>
      </c>
      <c r="J13" s="78">
        <v>0</v>
      </c>
      <c r="K13" s="198">
        <v>0</v>
      </c>
      <c r="L13" s="198">
        <v>1</v>
      </c>
      <c r="M13" s="78">
        <v>1</v>
      </c>
      <c r="N13" s="78">
        <v>1</v>
      </c>
      <c r="O13" s="78">
        <v>0</v>
      </c>
      <c r="P13" s="78">
        <f t="shared" si="1"/>
        <v>10</v>
      </c>
      <c r="Q13" s="80">
        <f t="shared" si="2"/>
        <v>1.3831258644536653</v>
      </c>
      <c r="R13" s="260"/>
    </row>
    <row r="14" spans="2:18" ht="12.75">
      <c r="B14" s="258"/>
      <c r="C14" s="81" t="s">
        <v>4</v>
      </c>
      <c r="D14" s="82">
        <v>25</v>
      </c>
      <c r="E14" s="82">
        <v>24</v>
      </c>
      <c r="F14" s="78">
        <v>30</v>
      </c>
      <c r="G14" s="78">
        <v>23</v>
      </c>
      <c r="H14" s="78">
        <v>30</v>
      </c>
      <c r="I14" s="78">
        <v>24</v>
      </c>
      <c r="J14" s="78">
        <v>16</v>
      </c>
      <c r="K14" s="198">
        <v>28</v>
      </c>
      <c r="L14" s="198">
        <v>17</v>
      </c>
      <c r="M14" s="78">
        <v>5</v>
      </c>
      <c r="N14" s="78">
        <v>15</v>
      </c>
      <c r="O14" s="78">
        <v>11</v>
      </c>
      <c r="P14" s="78">
        <f t="shared" si="1"/>
        <v>248</v>
      </c>
      <c r="Q14" s="80">
        <f t="shared" si="2"/>
        <v>34.3015214384509</v>
      </c>
      <c r="R14" s="260"/>
    </row>
    <row r="15" spans="2:18" ht="25.5">
      <c r="B15" s="258"/>
      <c r="C15" s="81" t="s">
        <v>43</v>
      </c>
      <c r="D15" s="82">
        <v>9</v>
      </c>
      <c r="E15" s="82">
        <v>3</v>
      </c>
      <c r="F15" s="78">
        <v>10</v>
      </c>
      <c r="G15" s="78">
        <v>9</v>
      </c>
      <c r="H15" s="78">
        <v>9</v>
      </c>
      <c r="I15" s="78">
        <v>11</v>
      </c>
      <c r="J15" s="78">
        <v>10</v>
      </c>
      <c r="K15" s="198">
        <v>14</v>
      </c>
      <c r="L15" s="198">
        <v>15</v>
      </c>
      <c r="M15" s="78">
        <v>8</v>
      </c>
      <c r="N15" s="78">
        <v>8</v>
      </c>
      <c r="O15" s="78">
        <v>1</v>
      </c>
      <c r="P15" s="78">
        <f t="shared" si="1"/>
        <v>107</v>
      </c>
      <c r="Q15" s="80">
        <f t="shared" si="2"/>
        <v>14.79944674965422</v>
      </c>
      <c r="R15" s="260"/>
    </row>
    <row r="16" spans="2:18" ht="12.75">
      <c r="B16" s="258"/>
      <c r="C16" s="81" t="s">
        <v>21</v>
      </c>
      <c r="D16" s="82">
        <v>0</v>
      </c>
      <c r="E16" s="82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f t="shared" si="1"/>
        <v>0</v>
      </c>
      <c r="Q16" s="80">
        <f t="shared" si="2"/>
        <v>0</v>
      </c>
      <c r="R16" s="260"/>
    </row>
    <row r="17" spans="2:18" ht="13.5" thickBot="1">
      <c r="B17" s="259"/>
      <c r="C17" s="83" t="s">
        <v>26</v>
      </c>
      <c r="D17" s="84">
        <f aca="true" t="shared" si="3" ref="D17:P17">SUM(D11:D16)</f>
        <v>65</v>
      </c>
      <c r="E17" s="84">
        <f t="shared" si="3"/>
        <v>70</v>
      </c>
      <c r="F17" s="84">
        <f t="shared" si="3"/>
        <v>83</v>
      </c>
      <c r="G17" s="84">
        <f t="shared" si="3"/>
        <v>73</v>
      </c>
      <c r="H17" s="84">
        <f t="shared" si="3"/>
        <v>86</v>
      </c>
      <c r="I17" s="84">
        <f t="shared" si="3"/>
        <v>73</v>
      </c>
      <c r="J17" s="84">
        <f t="shared" si="3"/>
        <v>47</v>
      </c>
      <c r="K17" s="84">
        <f t="shared" si="3"/>
        <v>68</v>
      </c>
      <c r="L17" s="84">
        <f t="shared" si="3"/>
        <v>60</v>
      </c>
      <c r="M17" s="84">
        <f t="shared" si="3"/>
        <v>32</v>
      </c>
      <c r="N17" s="84">
        <f t="shared" si="3"/>
        <v>38</v>
      </c>
      <c r="O17" s="84">
        <f t="shared" si="3"/>
        <v>28</v>
      </c>
      <c r="P17" s="84">
        <f t="shared" si="3"/>
        <v>723</v>
      </c>
      <c r="Q17" s="85">
        <f t="shared" si="2"/>
        <v>100</v>
      </c>
      <c r="R17" s="261"/>
    </row>
    <row r="18" spans="2:18" ht="13.5" thickTop="1">
      <c r="B18" s="203" t="s">
        <v>139</v>
      </c>
      <c r="C18" s="248"/>
      <c r="D18" s="87">
        <f aca="true" t="shared" si="4" ref="D18:P18">SUM(D17,D10)</f>
        <v>547</v>
      </c>
      <c r="E18" s="87">
        <f t="shared" si="4"/>
        <v>553</v>
      </c>
      <c r="F18" s="87">
        <f t="shared" si="4"/>
        <v>559</v>
      </c>
      <c r="G18" s="87">
        <f t="shared" si="4"/>
        <v>536</v>
      </c>
      <c r="H18" s="87">
        <f t="shared" si="4"/>
        <v>575</v>
      </c>
      <c r="I18" s="87">
        <f t="shared" si="4"/>
        <v>501</v>
      </c>
      <c r="J18" s="87">
        <f t="shared" si="4"/>
        <v>438</v>
      </c>
      <c r="K18" s="87">
        <f t="shared" si="4"/>
        <v>502</v>
      </c>
      <c r="L18" s="87">
        <f t="shared" si="4"/>
        <v>431</v>
      </c>
      <c r="M18" s="87">
        <f t="shared" si="4"/>
        <v>499</v>
      </c>
      <c r="N18" s="87">
        <f t="shared" si="4"/>
        <v>497</v>
      </c>
      <c r="O18" s="87">
        <f t="shared" si="4"/>
        <v>372</v>
      </c>
      <c r="P18" s="87">
        <f t="shared" si="4"/>
        <v>6010</v>
      </c>
      <c r="Q18" s="90"/>
      <c r="R18" s="91">
        <f>P18/P18</f>
        <v>1</v>
      </c>
    </row>
    <row r="19" spans="4:18" ht="48" customHeight="1"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92"/>
      <c r="R19" s="92"/>
    </row>
    <row r="20" spans="1:18" ht="35.25" customHeight="1">
      <c r="A20" s="93">
        <v>2</v>
      </c>
      <c r="B20" s="212" t="s">
        <v>160</v>
      </c>
      <c r="C20" s="213"/>
      <c r="D20" s="160" t="s">
        <v>143</v>
      </c>
      <c r="E20" s="160" t="s">
        <v>144</v>
      </c>
      <c r="F20" s="160" t="s">
        <v>145</v>
      </c>
      <c r="G20" s="160" t="s">
        <v>146</v>
      </c>
      <c r="H20" s="160" t="s">
        <v>147</v>
      </c>
      <c r="I20" s="160" t="s">
        <v>148</v>
      </c>
      <c r="J20" s="160" t="s">
        <v>149</v>
      </c>
      <c r="K20" s="160" t="s">
        <v>150</v>
      </c>
      <c r="L20" s="160" t="s">
        <v>151</v>
      </c>
      <c r="M20" s="160" t="s">
        <v>152</v>
      </c>
      <c r="N20" s="160" t="s">
        <v>153</v>
      </c>
      <c r="O20" s="160" t="s">
        <v>154</v>
      </c>
      <c r="P20" s="160" t="s">
        <v>139</v>
      </c>
      <c r="Q20" s="160" t="s">
        <v>155</v>
      </c>
      <c r="R20" s="92"/>
    </row>
    <row r="21" spans="1:18" ht="12.75">
      <c r="A21" s="174"/>
      <c r="B21" s="246" t="s">
        <v>156</v>
      </c>
      <c r="C21" s="81" t="s">
        <v>161</v>
      </c>
      <c r="D21" s="82">
        <v>0</v>
      </c>
      <c r="E21" s="82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f aca="true" t="shared" si="5" ref="P21:P39">SUM(D21:O21)</f>
        <v>0</v>
      </c>
      <c r="Q21" s="80">
        <f aca="true" t="shared" si="6" ref="Q21:Q28">P21/P$29*100</f>
        <v>0</v>
      </c>
      <c r="R21" s="92"/>
    </row>
    <row r="22" spans="2:18" ht="12.75">
      <c r="B22" s="242"/>
      <c r="C22" s="81" t="s">
        <v>162</v>
      </c>
      <c r="D22" s="82">
        <v>1</v>
      </c>
      <c r="E22" s="82">
        <v>0</v>
      </c>
      <c r="F22" s="78">
        <v>0</v>
      </c>
      <c r="G22" s="78">
        <v>0</v>
      </c>
      <c r="H22" s="78">
        <v>0</v>
      </c>
      <c r="I22" s="78">
        <v>2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f t="shared" si="5"/>
        <v>3</v>
      </c>
      <c r="Q22" s="80">
        <f t="shared" si="6"/>
        <v>0.05674295441649329</v>
      </c>
      <c r="R22" s="92"/>
    </row>
    <row r="23" spans="2:18" ht="12.75">
      <c r="B23" s="242"/>
      <c r="C23" s="81" t="s">
        <v>163</v>
      </c>
      <c r="D23" s="82">
        <v>1</v>
      </c>
      <c r="E23" s="82">
        <v>3</v>
      </c>
      <c r="F23" s="78">
        <v>1</v>
      </c>
      <c r="G23" s="78">
        <v>0</v>
      </c>
      <c r="H23" s="78">
        <v>2</v>
      </c>
      <c r="I23" s="78">
        <v>0</v>
      </c>
      <c r="J23" s="78">
        <v>0</v>
      </c>
      <c r="K23" s="78">
        <v>0</v>
      </c>
      <c r="L23" s="78">
        <v>0</v>
      </c>
      <c r="M23" s="78">
        <v>2</v>
      </c>
      <c r="N23" s="78">
        <v>0</v>
      </c>
      <c r="O23" s="78">
        <v>1</v>
      </c>
      <c r="P23" s="78">
        <f t="shared" si="5"/>
        <v>10</v>
      </c>
      <c r="Q23" s="80">
        <f t="shared" si="6"/>
        <v>0.18914318138831096</v>
      </c>
      <c r="R23" s="92"/>
    </row>
    <row r="24" spans="2:18" ht="12.75">
      <c r="B24" s="242"/>
      <c r="C24" s="81" t="s">
        <v>164</v>
      </c>
      <c r="D24" s="82">
        <v>79</v>
      </c>
      <c r="E24" s="82">
        <v>82</v>
      </c>
      <c r="F24" s="78">
        <v>78</v>
      </c>
      <c r="G24" s="78">
        <v>68</v>
      </c>
      <c r="H24" s="78">
        <v>71</v>
      </c>
      <c r="I24" s="78">
        <v>65</v>
      </c>
      <c r="J24" s="78">
        <v>72</v>
      </c>
      <c r="K24" s="78">
        <v>74</v>
      </c>
      <c r="L24" s="78">
        <v>67</v>
      </c>
      <c r="M24" s="78">
        <v>81</v>
      </c>
      <c r="N24" s="78">
        <v>97</v>
      </c>
      <c r="O24" s="78">
        <v>63</v>
      </c>
      <c r="P24" s="78">
        <f t="shared" si="5"/>
        <v>897</v>
      </c>
      <c r="Q24" s="80">
        <f t="shared" si="6"/>
        <v>16.96614337053149</v>
      </c>
      <c r="R24" s="92"/>
    </row>
    <row r="25" spans="2:18" ht="12.75">
      <c r="B25" s="242"/>
      <c r="C25" s="81" t="s">
        <v>165</v>
      </c>
      <c r="D25" s="82">
        <v>137</v>
      </c>
      <c r="E25" s="82">
        <v>180</v>
      </c>
      <c r="F25" s="78">
        <v>133</v>
      </c>
      <c r="G25" s="78">
        <v>132</v>
      </c>
      <c r="H25" s="78">
        <v>148</v>
      </c>
      <c r="I25" s="78">
        <v>152</v>
      </c>
      <c r="J25" s="78">
        <v>129</v>
      </c>
      <c r="K25" s="78">
        <v>137</v>
      </c>
      <c r="L25" s="78">
        <v>138</v>
      </c>
      <c r="M25" s="78">
        <v>127</v>
      </c>
      <c r="N25" s="78">
        <v>140</v>
      </c>
      <c r="O25" s="78">
        <v>93</v>
      </c>
      <c r="P25" s="78">
        <f t="shared" si="5"/>
        <v>1646</v>
      </c>
      <c r="Q25" s="80">
        <f t="shared" si="6"/>
        <v>31.13296765651598</v>
      </c>
      <c r="R25" s="92"/>
    </row>
    <row r="26" spans="2:18" ht="12.75">
      <c r="B26" s="242"/>
      <c r="C26" s="81" t="s">
        <v>166</v>
      </c>
      <c r="D26" s="82">
        <v>167</v>
      </c>
      <c r="E26" s="82">
        <v>129</v>
      </c>
      <c r="F26" s="78">
        <v>156</v>
      </c>
      <c r="G26" s="78">
        <v>172</v>
      </c>
      <c r="H26" s="78">
        <v>166</v>
      </c>
      <c r="I26" s="78">
        <v>130</v>
      </c>
      <c r="J26" s="78">
        <v>111</v>
      </c>
      <c r="K26" s="78">
        <v>137</v>
      </c>
      <c r="L26" s="78">
        <v>96</v>
      </c>
      <c r="M26" s="78">
        <v>159</v>
      </c>
      <c r="N26" s="78">
        <v>125</v>
      </c>
      <c r="O26" s="78">
        <v>102</v>
      </c>
      <c r="P26" s="78">
        <f t="shared" si="5"/>
        <v>1650</v>
      </c>
      <c r="Q26" s="80">
        <f t="shared" si="6"/>
        <v>31.208624929071306</v>
      </c>
      <c r="R26" s="92"/>
    </row>
    <row r="27" spans="2:18" ht="12.75">
      <c r="B27" s="242"/>
      <c r="C27" s="81" t="s">
        <v>167</v>
      </c>
      <c r="D27" s="82">
        <v>70</v>
      </c>
      <c r="E27" s="82">
        <v>67</v>
      </c>
      <c r="F27" s="78">
        <v>82</v>
      </c>
      <c r="G27" s="78">
        <v>75</v>
      </c>
      <c r="H27" s="78">
        <v>81</v>
      </c>
      <c r="I27" s="78">
        <v>58</v>
      </c>
      <c r="J27" s="78">
        <v>61</v>
      </c>
      <c r="K27" s="78">
        <v>61</v>
      </c>
      <c r="L27" s="78">
        <v>49</v>
      </c>
      <c r="M27" s="78">
        <v>63</v>
      </c>
      <c r="N27" s="78">
        <v>79</v>
      </c>
      <c r="O27" s="78">
        <v>69</v>
      </c>
      <c r="P27" s="78">
        <f t="shared" si="5"/>
        <v>815</v>
      </c>
      <c r="Q27" s="80">
        <f t="shared" si="6"/>
        <v>15.415169283147343</v>
      </c>
      <c r="R27" s="92"/>
    </row>
    <row r="28" spans="2:18" ht="12.75">
      <c r="B28" s="242"/>
      <c r="C28" s="81" t="s">
        <v>168</v>
      </c>
      <c r="D28" s="82">
        <v>27</v>
      </c>
      <c r="E28" s="82">
        <v>22</v>
      </c>
      <c r="F28" s="78">
        <v>26</v>
      </c>
      <c r="G28" s="78">
        <v>16</v>
      </c>
      <c r="H28" s="78">
        <v>21</v>
      </c>
      <c r="I28" s="78">
        <v>21</v>
      </c>
      <c r="J28" s="78">
        <v>18</v>
      </c>
      <c r="K28" s="78">
        <v>25</v>
      </c>
      <c r="L28" s="78">
        <v>21</v>
      </c>
      <c r="M28" s="78">
        <v>35</v>
      </c>
      <c r="N28" s="78">
        <v>18</v>
      </c>
      <c r="O28" s="78">
        <v>16</v>
      </c>
      <c r="P28" s="78">
        <f t="shared" si="5"/>
        <v>266</v>
      </c>
      <c r="Q28" s="80">
        <f t="shared" si="6"/>
        <v>5.0312086249290715</v>
      </c>
      <c r="R28" s="92"/>
    </row>
    <row r="29" spans="2:18" ht="13.5" thickBot="1">
      <c r="B29" s="242"/>
      <c r="C29" s="83" t="s">
        <v>26</v>
      </c>
      <c r="D29" s="84">
        <f aca="true" t="shared" si="7" ref="D29:O29">SUM(D21:D28)</f>
        <v>482</v>
      </c>
      <c r="E29" s="84">
        <f t="shared" si="7"/>
        <v>483</v>
      </c>
      <c r="F29" s="84">
        <f t="shared" si="7"/>
        <v>476</v>
      </c>
      <c r="G29" s="84">
        <f t="shared" si="7"/>
        <v>463</v>
      </c>
      <c r="H29" s="84">
        <f t="shared" si="7"/>
        <v>489</v>
      </c>
      <c r="I29" s="84">
        <f t="shared" si="7"/>
        <v>428</v>
      </c>
      <c r="J29" s="84">
        <f t="shared" si="7"/>
        <v>391</v>
      </c>
      <c r="K29" s="84">
        <f t="shared" si="7"/>
        <v>434</v>
      </c>
      <c r="L29" s="84">
        <f t="shared" si="7"/>
        <v>371</v>
      </c>
      <c r="M29" s="84">
        <f t="shared" si="7"/>
        <v>467</v>
      </c>
      <c r="N29" s="84">
        <f t="shared" si="7"/>
        <v>459</v>
      </c>
      <c r="O29" s="84">
        <f t="shared" si="7"/>
        <v>344</v>
      </c>
      <c r="P29" s="94">
        <f t="shared" si="5"/>
        <v>5287</v>
      </c>
      <c r="Q29" s="85"/>
      <c r="R29" s="95"/>
    </row>
    <row r="30" spans="2:18" ht="13.5" thickTop="1">
      <c r="B30" s="241" t="s">
        <v>6</v>
      </c>
      <c r="C30" s="86" t="s">
        <v>161</v>
      </c>
      <c r="D30" s="87">
        <v>0</v>
      </c>
      <c r="E30" s="87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f t="shared" si="5"/>
        <v>0</v>
      </c>
      <c r="Q30" s="89">
        <f aca="true" t="shared" si="8" ref="Q30:Q37">P30/P$38*100</f>
        <v>0</v>
      </c>
      <c r="R30" s="92"/>
    </row>
    <row r="31" spans="2:18" ht="12.75">
      <c r="B31" s="242"/>
      <c r="C31" s="81" t="s">
        <v>162</v>
      </c>
      <c r="D31" s="82">
        <v>0</v>
      </c>
      <c r="E31" s="82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f t="shared" si="5"/>
        <v>0</v>
      </c>
      <c r="Q31" s="80">
        <f t="shared" si="8"/>
        <v>0</v>
      </c>
      <c r="R31" s="92"/>
    </row>
    <row r="32" spans="2:18" ht="12.75">
      <c r="B32" s="242"/>
      <c r="C32" s="81" t="s">
        <v>163</v>
      </c>
      <c r="D32" s="82">
        <v>1</v>
      </c>
      <c r="E32" s="82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f t="shared" si="5"/>
        <v>1</v>
      </c>
      <c r="Q32" s="80">
        <f t="shared" si="8"/>
        <v>0.13831258644536654</v>
      </c>
      <c r="R32" s="92"/>
    </row>
    <row r="33" spans="2:18" ht="12.75">
      <c r="B33" s="242"/>
      <c r="C33" s="81" t="s">
        <v>164</v>
      </c>
      <c r="D33" s="82">
        <v>13</v>
      </c>
      <c r="E33" s="82">
        <v>19</v>
      </c>
      <c r="F33" s="78">
        <v>20</v>
      </c>
      <c r="G33" s="78">
        <v>12</v>
      </c>
      <c r="H33" s="78">
        <v>22</v>
      </c>
      <c r="I33" s="78">
        <v>28</v>
      </c>
      <c r="J33" s="78">
        <v>13</v>
      </c>
      <c r="K33" s="78">
        <v>24</v>
      </c>
      <c r="L33" s="78">
        <v>9</v>
      </c>
      <c r="M33" s="78">
        <v>6</v>
      </c>
      <c r="N33" s="78">
        <v>11</v>
      </c>
      <c r="O33" s="78">
        <v>5</v>
      </c>
      <c r="P33" s="78">
        <f t="shared" si="5"/>
        <v>182</v>
      </c>
      <c r="Q33" s="80">
        <f t="shared" si="8"/>
        <v>25.172890733056708</v>
      </c>
      <c r="R33" s="92"/>
    </row>
    <row r="34" spans="2:18" ht="12.75">
      <c r="B34" s="242"/>
      <c r="C34" s="81" t="s">
        <v>165</v>
      </c>
      <c r="D34" s="82">
        <v>25</v>
      </c>
      <c r="E34" s="82">
        <v>26</v>
      </c>
      <c r="F34" s="78">
        <v>27</v>
      </c>
      <c r="G34" s="78">
        <v>26</v>
      </c>
      <c r="H34" s="78">
        <v>29</v>
      </c>
      <c r="I34" s="78">
        <v>18</v>
      </c>
      <c r="J34" s="78">
        <v>15</v>
      </c>
      <c r="K34" s="78">
        <v>12</v>
      </c>
      <c r="L34" s="78">
        <v>21</v>
      </c>
      <c r="M34" s="78">
        <v>9</v>
      </c>
      <c r="N34" s="78">
        <v>9</v>
      </c>
      <c r="O34" s="78">
        <v>13</v>
      </c>
      <c r="P34" s="78">
        <f t="shared" si="5"/>
        <v>230</v>
      </c>
      <c r="Q34" s="80">
        <f t="shared" si="8"/>
        <v>31.8118948824343</v>
      </c>
      <c r="R34" s="92"/>
    </row>
    <row r="35" spans="2:18" ht="12.75">
      <c r="B35" s="242"/>
      <c r="C35" s="81" t="s">
        <v>166</v>
      </c>
      <c r="D35" s="82">
        <v>23</v>
      </c>
      <c r="E35" s="82">
        <v>21</v>
      </c>
      <c r="F35" s="78">
        <v>27</v>
      </c>
      <c r="G35" s="78">
        <v>27</v>
      </c>
      <c r="H35" s="78">
        <v>27</v>
      </c>
      <c r="I35" s="78">
        <v>15</v>
      </c>
      <c r="J35" s="78">
        <v>13</v>
      </c>
      <c r="K35" s="78">
        <v>20</v>
      </c>
      <c r="L35" s="78">
        <v>21</v>
      </c>
      <c r="M35" s="78">
        <v>13</v>
      </c>
      <c r="N35" s="78">
        <v>14</v>
      </c>
      <c r="O35" s="78">
        <v>3</v>
      </c>
      <c r="P35" s="78">
        <f t="shared" si="5"/>
        <v>224</v>
      </c>
      <c r="Q35" s="80">
        <f t="shared" si="8"/>
        <v>30.982019363762102</v>
      </c>
      <c r="R35" s="92"/>
    </row>
    <row r="36" spans="2:18" ht="12.75">
      <c r="B36" s="242"/>
      <c r="C36" s="81" t="s">
        <v>167</v>
      </c>
      <c r="D36" s="82">
        <v>3</v>
      </c>
      <c r="E36" s="82">
        <v>3</v>
      </c>
      <c r="F36" s="78">
        <v>8</v>
      </c>
      <c r="G36" s="78">
        <v>8</v>
      </c>
      <c r="H36" s="78">
        <v>8</v>
      </c>
      <c r="I36" s="78">
        <v>11</v>
      </c>
      <c r="J36" s="78">
        <v>5</v>
      </c>
      <c r="K36" s="78">
        <v>9</v>
      </c>
      <c r="L36" s="78">
        <v>8</v>
      </c>
      <c r="M36" s="78">
        <v>4</v>
      </c>
      <c r="N36" s="78">
        <v>4</v>
      </c>
      <c r="O36" s="78">
        <v>6</v>
      </c>
      <c r="P36" s="78">
        <f t="shared" si="5"/>
        <v>77</v>
      </c>
      <c r="Q36" s="80">
        <f t="shared" si="8"/>
        <v>10.650069156293222</v>
      </c>
      <c r="R36" s="92"/>
    </row>
    <row r="37" spans="2:18" ht="12.75">
      <c r="B37" s="242"/>
      <c r="C37" s="81" t="s">
        <v>168</v>
      </c>
      <c r="D37" s="82">
        <v>0</v>
      </c>
      <c r="E37" s="82">
        <v>1</v>
      </c>
      <c r="F37" s="78">
        <v>1</v>
      </c>
      <c r="G37" s="78">
        <v>0</v>
      </c>
      <c r="H37" s="78">
        <v>0</v>
      </c>
      <c r="I37" s="78">
        <v>1</v>
      </c>
      <c r="J37" s="78">
        <v>1</v>
      </c>
      <c r="K37" s="78">
        <v>3</v>
      </c>
      <c r="L37" s="78">
        <v>1</v>
      </c>
      <c r="M37" s="78">
        <v>0</v>
      </c>
      <c r="N37" s="78">
        <v>0</v>
      </c>
      <c r="O37" s="78">
        <v>1</v>
      </c>
      <c r="P37" s="78">
        <f t="shared" si="5"/>
        <v>9</v>
      </c>
      <c r="Q37" s="80">
        <f t="shared" si="8"/>
        <v>1.2448132780082988</v>
      </c>
      <c r="R37" s="92"/>
    </row>
    <row r="38" spans="2:18" ht="13.5" thickBot="1">
      <c r="B38" s="242"/>
      <c r="C38" s="83" t="s">
        <v>26</v>
      </c>
      <c r="D38" s="84">
        <f aca="true" t="shared" si="9" ref="D38:O38">SUM(D30:D37)</f>
        <v>65</v>
      </c>
      <c r="E38" s="84">
        <f t="shared" si="9"/>
        <v>70</v>
      </c>
      <c r="F38" s="84">
        <f t="shared" si="9"/>
        <v>83</v>
      </c>
      <c r="G38" s="84">
        <f t="shared" si="9"/>
        <v>73</v>
      </c>
      <c r="H38" s="84">
        <f t="shared" si="9"/>
        <v>86</v>
      </c>
      <c r="I38" s="84">
        <f t="shared" si="9"/>
        <v>73</v>
      </c>
      <c r="J38" s="84">
        <f t="shared" si="9"/>
        <v>47</v>
      </c>
      <c r="K38" s="84">
        <f t="shared" si="9"/>
        <v>68</v>
      </c>
      <c r="L38" s="84">
        <f t="shared" si="9"/>
        <v>60</v>
      </c>
      <c r="M38" s="84">
        <f t="shared" si="9"/>
        <v>32</v>
      </c>
      <c r="N38" s="84">
        <f t="shared" si="9"/>
        <v>38</v>
      </c>
      <c r="O38" s="84">
        <f t="shared" si="9"/>
        <v>28</v>
      </c>
      <c r="P38" s="94">
        <f t="shared" si="5"/>
        <v>723</v>
      </c>
      <c r="Q38" s="96"/>
      <c r="R38" s="92"/>
    </row>
    <row r="39" spans="2:18" ht="13.5" thickTop="1">
      <c r="B39" s="203" t="s">
        <v>139</v>
      </c>
      <c r="C39" s="248"/>
      <c r="D39" s="87">
        <f aca="true" t="shared" si="10" ref="D39:O39">D29+D38</f>
        <v>547</v>
      </c>
      <c r="E39" s="87">
        <f t="shared" si="10"/>
        <v>553</v>
      </c>
      <c r="F39" s="87">
        <f t="shared" si="10"/>
        <v>559</v>
      </c>
      <c r="G39" s="87">
        <f t="shared" si="10"/>
        <v>536</v>
      </c>
      <c r="H39" s="87">
        <f t="shared" si="10"/>
        <v>575</v>
      </c>
      <c r="I39" s="87">
        <f t="shared" si="10"/>
        <v>501</v>
      </c>
      <c r="J39" s="87">
        <f t="shared" si="10"/>
        <v>438</v>
      </c>
      <c r="K39" s="87">
        <f t="shared" si="10"/>
        <v>502</v>
      </c>
      <c r="L39" s="87">
        <f t="shared" si="10"/>
        <v>431</v>
      </c>
      <c r="M39" s="87">
        <f t="shared" si="10"/>
        <v>499</v>
      </c>
      <c r="N39" s="87">
        <f t="shared" si="10"/>
        <v>497</v>
      </c>
      <c r="O39" s="87">
        <f t="shared" si="10"/>
        <v>372</v>
      </c>
      <c r="P39" s="88">
        <f t="shared" si="5"/>
        <v>6010</v>
      </c>
      <c r="Q39" s="97"/>
      <c r="R39" s="92"/>
    </row>
    <row r="40" spans="4:18" ht="45" customHeight="1"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35.25" customHeight="1">
      <c r="A41" s="98">
        <v>3</v>
      </c>
      <c r="B41" s="212" t="s">
        <v>169</v>
      </c>
      <c r="C41" s="213"/>
      <c r="D41" s="160" t="s">
        <v>143</v>
      </c>
      <c r="E41" s="160" t="s">
        <v>144</v>
      </c>
      <c r="F41" s="160" t="s">
        <v>145</v>
      </c>
      <c r="G41" s="160" t="s">
        <v>146</v>
      </c>
      <c r="H41" s="160" t="s">
        <v>147</v>
      </c>
      <c r="I41" s="160" t="s">
        <v>148</v>
      </c>
      <c r="J41" s="160" t="s">
        <v>149</v>
      </c>
      <c r="K41" s="160" t="s">
        <v>150</v>
      </c>
      <c r="L41" s="160" t="s">
        <v>151</v>
      </c>
      <c r="M41" s="160" t="s">
        <v>152</v>
      </c>
      <c r="N41" s="160" t="s">
        <v>153</v>
      </c>
      <c r="O41" s="160" t="s">
        <v>154</v>
      </c>
      <c r="P41" s="160" t="s">
        <v>139</v>
      </c>
      <c r="Q41" s="160" t="s">
        <v>155</v>
      </c>
      <c r="R41" s="92"/>
    </row>
    <row r="42" spans="1:18" ht="12.75">
      <c r="A42" s="174"/>
      <c r="B42" s="249" t="s">
        <v>156</v>
      </c>
      <c r="C42" s="81" t="s">
        <v>2</v>
      </c>
      <c r="D42" s="82">
        <v>449</v>
      </c>
      <c r="E42" s="82">
        <v>442</v>
      </c>
      <c r="F42" s="78">
        <v>433</v>
      </c>
      <c r="G42" s="79">
        <v>432</v>
      </c>
      <c r="H42" s="79">
        <v>459</v>
      </c>
      <c r="I42" s="78">
        <v>395</v>
      </c>
      <c r="J42" s="78">
        <v>362</v>
      </c>
      <c r="K42" s="78">
        <v>418</v>
      </c>
      <c r="L42" s="78">
        <v>347</v>
      </c>
      <c r="M42" s="78">
        <v>434</v>
      </c>
      <c r="N42" s="78">
        <v>445</v>
      </c>
      <c r="O42" s="78">
        <v>326</v>
      </c>
      <c r="P42" s="78">
        <f aca="true" t="shared" si="11" ref="P42:P48">SUM(D42:O42)</f>
        <v>4942</v>
      </c>
      <c r="Q42" s="80">
        <f>P42/P44*100</f>
        <v>93.47456024210328</v>
      </c>
      <c r="R42" s="92"/>
    </row>
    <row r="43" spans="2:18" ht="12.75">
      <c r="B43" s="249"/>
      <c r="C43" s="81" t="s">
        <v>3</v>
      </c>
      <c r="D43" s="82">
        <v>33</v>
      </c>
      <c r="E43" s="82">
        <v>41</v>
      </c>
      <c r="F43" s="78">
        <v>43</v>
      </c>
      <c r="G43" s="79">
        <v>31</v>
      </c>
      <c r="H43" s="79">
        <v>30</v>
      </c>
      <c r="I43" s="78">
        <v>33</v>
      </c>
      <c r="J43" s="78">
        <v>29</v>
      </c>
      <c r="K43" s="78">
        <v>16</v>
      </c>
      <c r="L43" s="78">
        <v>24</v>
      </c>
      <c r="M43" s="78">
        <v>33</v>
      </c>
      <c r="N43" s="78">
        <v>14</v>
      </c>
      <c r="O43" s="78">
        <v>18</v>
      </c>
      <c r="P43" s="78">
        <f t="shared" si="11"/>
        <v>345</v>
      </c>
      <c r="Q43" s="80">
        <f>P43/P44*100</f>
        <v>6.525439757896728</v>
      </c>
      <c r="R43" s="92"/>
    </row>
    <row r="44" spans="2:18" ht="13.5" thickBot="1">
      <c r="B44" s="250"/>
      <c r="C44" s="83" t="s">
        <v>26</v>
      </c>
      <c r="D44" s="84">
        <f aca="true" t="shared" si="12" ref="D44:O44">SUM(D42:D43)</f>
        <v>482</v>
      </c>
      <c r="E44" s="84">
        <f t="shared" si="12"/>
        <v>483</v>
      </c>
      <c r="F44" s="84">
        <f t="shared" si="12"/>
        <v>476</v>
      </c>
      <c r="G44" s="84">
        <f t="shared" si="12"/>
        <v>463</v>
      </c>
      <c r="H44" s="84">
        <f t="shared" si="12"/>
        <v>489</v>
      </c>
      <c r="I44" s="84">
        <f t="shared" si="12"/>
        <v>428</v>
      </c>
      <c r="J44" s="84">
        <f t="shared" si="12"/>
        <v>391</v>
      </c>
      <c r="K44" s="84">
        <f t="shared" si="12"/>
        <v>434</v>
      </c>
      <c r="L44" s="84">
        <f t="shared" si="12"/>
        <v>371</v>
      </c>
      <c r="M44" s="84">
        <f t="shared" si="12"/>
        <v>467</v>
      </c>
      <c r="N44" s="84">
        <f t="shared" si="12"/>
        <v>459</v>
      </c>
      <c r="O44" s="84">
        <f t="shared" si="12"/>
        <v>344</v>
      </c>
      <c r="P44" s="94">
        <f t="shared" si="11"/>
        <v>5287</v>
      </c>
      <c r="Q44" s="85"/>
      <c r="R44" s="92"/>
    </row>
    <row r="45" spans="2:18" ht="13.5" thickTop="1">
      <c r="B45" s="251" t="s">
        <v>6</v>
      </c>
      <c r="C45" s="86" t="s">
        <v>2</v>
      </c>
      <c r="D45" s="87">
        <v>54</v>
      </c>
      <c r="E45" s="87">
        <v>52</v>
      </c>
      <c r="F45" s="88">
        <v>68</v>
      </c>
      <c r="G45" s="99">
        <v>64</v>
      </c>
      <c r="H45" s="99">
        <v>66</v>
      </c>
      <c r="I45" s="88">
        <v>62</v>
      </c>
      <c r="J45" s="88">
        <v>39</v>
      </c>
      <c r="K45" s="88">
        <v>52</v>
      </c>
      <c r="L45" s="88">
        <v>42</v>
      </c>
      <c r="M45" s="88">
        <v>26</v>
      </c>
      <c r="N45" s="88">
        <v>32</v>
      </c>
      <c r="O45" s="88">
        <v>23</v>
      </c>
      <c r="P45" s="88">
        <f t="shared" si="11"/>
        <v>580</v>
      </c>
      <c r="Q45" s="89">
        <f>P45/P47*100</f>
        <v>80.22130013831259</v>
      </c>
      <c r="R45" s="92"/>
    </row>
    <row r="46" spans="2:17" ht="12.75">
      <c r="B46" s="249"/>
      <c r="C46" s="81" t="s">
        <v>3</v>
      </c>
      <c r="D46" s="82">
        <v>11</v>
      </c>
      <c r="E46" s="82">
        <v>18</v>
      </c>
      <c r="F46" s="78">
        <v>15</v>
      </c>
      <c r="G46" s="79">
        <v>9</v>
      </c>
      <c r="H46" s="79">
        <v>20</v>
      </c>
      <c r="I46" s="78">
        <v>11</v>
      </c>
      <c r="J46" s="78">
        <v>8</v>
      </c>
      <c r="K46" s="78">
        <v>16</v>
      </c>
      <c r="L46" s="78">
        <v>18</v>
      </c>
      <c r="M46" s="78">
        <v>6</v>
      </c>
      <c r="N46" s="78">
        <v>6</v>
      </c>
      <c r="O46" s="78">
        <v>5</v>
      </c>
      <c r="P46" s="78">
        <f t="shared" si="11"/>
        <v>143</v>
      </c>
      <c r="Q46" s="80">
        <f>P46/P47*100</f>
        <v>19.778699861687414</v>
      </c>
    </row>
    <row r="47" spans="2:18" ht="13.5" thickBot="1">
      <c r="B47" s="252"/>
      <c r="C47" s="100" t="s">
        <v>26</v>
      </c>
      <c r="D47" s="101">
        <f aca="true" t="shared" si="13" ref="D47:O47">SUM(D45:D46)</f>
        <v>65</v>
      </c>
      <c r="E47" s="101">
        <f t="shared" si="13"/>
        <v>70</v>
      </c>
      <c r="F47" s="101">
        <f t="shared" si="13"/>
        <v>83</v>
      </c>
      <c r="G47" s="101">
        <f t="shared" si="13"/>
        <v>73</v>
      </c>
      <c r="H47" s="101">
        <f t="shared" si="13"/>
        <v>86</v>
      </c>
      <c r="I47" s="101">
        <f t="shared" si="13"/>
        <v>73</v>
      </c>
      <c r="J47" s="101">
        <f t="shared" si="13"/>
        <v>47</v>
      </c>
      <c r="K47" s="101">
        <f t="shared" si="13"/>
        <v>68</v>
      </c>
      <c r="L47" s="101">
        <f t="shared" si="13"/>
        <v>60</v>
      </c>
      <c r="M47" s="101">
        <f t="shared" si="13"/>
        <v>32</v>
      </c>
      <c r="N47" s="101">
        <f t="shared" si="13"/>
        <v>38</v>
      </c>
      <c r="O47" s="101">
        <f t="shared" si="13"/>
        <v>28</v>
      </c>
      <c r="P47" s="102">
        <f t="shared" si="11"/>
        <v>723</v>
      </c>
      <c r="Q47" s="96"/>
      <c r="R47" s="92"/>
    </row>
    <row r="48" spans="2:18" ht="13.5" thickTop="1">
      <c r="B48" s="214" t="s">
        <v>139</v>
      </c>
      <c r="C48" s="215"/>
      <c r="D48" s="103">
        <f aca="true" t="shared" si="14" ref="D48:O48">D44+D47</f>
        <v>547</v>
      </c>
      <c r="E48" s="103">
        <f t="shared" si="14"/>
        <v>553</v>
      </c>
      <c r="F48" s="103">
        <f t="shared" si="14"/>
        <v>559</v>
      </c>
      <c r="G48" s="103">
        <f t="shared" si="14"/>
        <v>536</v>
      </c>
      <c r="H48" s="103">
        <f t="shared" si="14"/>
        <v>575</v>
      </c>
      <c r="I48" s="103">
        <f t="shared" si="14"/>
        <v>501</v>
      </c>
      <c r="J48" s="103">
        <f t="shared" si="14"/>
        <v>438</v>
      </c>
      <c r="K48" s="103">
        <f t="shared" si="14"/>
        <v>502</v>
      </c>
      <c r="L48" s="103">
        <f t="shared" si="14"/>
        <v>431</v>
      </c>
      <c r="M48" s="103">
        <f t="shared" si="14"/>
        <v>499</v>
      </c>
      <c r="N48" s="103">
        <f t="shared" si="14"/>
        <v>497</v>
      </c>
      <c r="O48" s="103">
        <f t="shared" si="14"/>
        <v>372</v>
      </c>
      <c r="P48" s="97">
        <f t="shared" si="11"/>
        <v>6010</v>
      </c>
      <c r="Q48" s="104"/>
      <c r="R48" s="92"/>
    </row>
    <row r="49" spans="4:18" ht="12.75"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4:18" ht="29.25" customHeight="1"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35.25" customHeight="1">
      <c r="A51" s="98">
        <v>4</v>
      </c>
      <c r="B51" s="212" t="s">
        <v>170</v>
      </c>
      <c r="C51" s="213"/>
      <c r="D51" s="160" t="s">
        <v>143</v>
      </c>
      <c r="E51" s="160" t="s">
        <v>144</v>
      </c>
      <c r="F51" s="160" t="s">
        <v>145</v>
      </c>
      <c r="G51" s="160" t="s">
        <v>146</v>
      </c>
      <c r="H51" s="160" t="s">
        <v>147</v>
      </c>
      <c r="I51" s="160" t="s">
        <v>148</v>
      </c>
      <c r="J51" s="160" t="s">
        <v>149</v>
      </c>
      <c r="K51" s="160" t="s">
        <v>150</v>
      </c>
      <c r="L51" s="160" t="s">
        <v>151</v>
      </c>
      <c r="M51" s="160" t="s">
        <v>152</v>
      </c>
      <c r="N51" s="160" t="s">
        <v>153</v>
      </c>
      <c r="O51" s="160" t="s">
        <v>154</v>
      </c>
      <c r="P51" s="160" t="s">
        <v>139</v>
      </c>
      <c r="Q51" s="160" t="s">
        <v>155</v>
      </c>
      <c r="R51" s="92"/>
    </row>
    <row r="52" spans="2:18" s="61" customFormat="1" ht="14.25" customHeight="1">
      <c r="B52" s="237" t="s">
        <v>156</v>
      </c>
      <c r="C52" s="105" t="s">
        <v>171</v>
      </c>
      <c r="D52" s="106">
        <v>1</v>
      </c>
      <c r="E52" s="107">
        <v>0</v>
      </c>
      <c r="F52" s="108">
        <v>0</v>
      </c>
      <c r="G52" s="25">
        <v>1</v>
      </c>
      <c r="H52" s="25">
        <v>0</v>
      </c>
      <c r="I52" s="109">
        <v>0</v>
      </c>
      <c r="J52" s="107">
        <v>1</v>
      </c>
      <c r="K52" s="107">
        <v>0</v>
      </c>
      <c r="L52" s="107">
        <v>0</v>
      </c>
      <c r="M52" s="107">
        <v>0</v>
      </c>
      <c r="N52" s="107">
        <v>1</v>
      </c>
      <c r="O52" s="107">
        <v>1</v>
      </c>
      <c r="P52" s="108">
        <f aca="true" t="shared" si="15" ref="P52:P61">SUM(D52:O52)</f>
        <v>5</v>
      </c>
      <c r="Q52" s="110">
        <f aca="true" t="shared" si="16" ref="Q52:Q61">P52/P$62*100</f>
        <v>0.09457159069415548</v>
      </c>
      <c r="R52" s="62"/>
    </row>
    <row r="53" spans="2:18" s="61" customFormat="1" ht="12.75">
      <c r="B53" s="238"/>
      <c r="C53" s="105" t="s">
        <v>172</v>
      </c>
      <c r="D53" s="82">
        <v>0</v>
      </c>
      <c r="E53" s="109">
        <v>0</v>
      </c>
      <c r="F53" s="108">
        <v>0</v>
      </c>
      <c r="G53" s="25">
        <v>0</v>
      </c>
      <c r="H53" s="25">
        <v>0</v>
      </c>
      <c r="I53" s="109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8">
        <f t="shared" si="15"/>
        <v>0</v>
      </c>
      <c r="Q53" s="110">
        <f t="shared" si="16"/>
        <v>0</v>
      </c>
      <c r="R53" s="62"/>
    </row>
    <row r="54" spans="2:18" s="61" customFormat="1" ht="12.75">
      <c r="B54" s="238"/>
      <c r="C54" s="111" t="s">
        <v>173</v>
      </c>
      <c r="D54" s="112">
        <v>5</v>
      </c>
      <c r="E54" s="107">
        <v>7</v>
      </c>
      <c r="F54" s="108">
        <v>5</v>
      </c>
      <c r="G54" s="25">
        <v>6</v>
      </c>
      <c r="H54" s="25">
        <v>3</v>
      </c>
      <c r="I54" s="109">
        <v>2</v>
      </c>
      <c r="J54" s="107">
        <v>4</v>
      </c>
      <c r="K54" s="107">
        <v>0</v>
      </c>
      <c r="L54" s="107">
        <v>5</v>
      </c>
      <c r="M54" s="107">
        <v>1</v>
      </c>
      <c r="N54" s="107">
        <v>1</v>
      </c>
      <c r="O54" s="107">
        <v>0</v>
      </c>
      <c r="P54" s="108">
        <f t="shared" si="15"/>
        <v>39</v>
      </c>
      <c r="Q54" s="110">
        <f t="shared" si="16"/>
        <v>0.7376584074144127</v>
      </c>
      <c r="R54" s="62"/>
    </row>
    <row r="55" spans="2:18" s="61" customFormat="1" ht="12.75">
      <c r="B55" s="238"/>
      <c r="C55" s="113" t="s">
        <v>174</v>
      </c>
      <c r="D55" s="107">
        <v>12</v>
      </c>
      <c r="E55" s="107">
        <v>25</v>
      </c>
      <c r="F55" s="108">
        <v>13</v>
      </c>
      <c r="G55" s="25">
        <v>22</v>
      </c>
      <c r="H55" s="25">
        <v>13</v>
      </c>
      <c r="I55" s="109">
        <v>13</v>
      </c>
      <c r="J55" s="107">
        <v>11</v>
      </c>
      <c r="K55" s="107">
        <v>12</v>
      </c>
      <c r="L55" s="107">
        <v>7</v>
      </c>
      <c r="M55" s="107">
        <v>7</v>
      </c>
      <c r="N55" s="107">
        <v>14</v>
      </c>
      <c r="O55" s="107">
        <v>37</v>
      </c>
      <c r="P55" s="108">
        <f t="shared" si="15"/>
        <v>186</v>
      </c>
      <c r="Q55" s="110">
        <f t="shared" si="16"/>
        <v>3.518063173822584</v>
      </c>
      <c r="R55" s="62"/>
    </row>
    <row r="56" spans="2:18" s="61" customFormat="1" ht="12.75">
      <c r="B56" s="238"/>
      <c r="C56" s="113" t="s">
        <v>175</v>
      </c>
      <c r="D56" s="107">
        <v>5</v>
      </c>
      <c r="E56" s="107">
        <v>8</v>
      </c>
      <c r="F56" s="108">
        <v>2</v>
      </c>
      <c r="G56" s="25">
        <v>12</v>
      </c>
      <c r="H56" s="25">
        <v>6</v>
      </c>
      <c r="I56" s="109">
        <v>11</v>
      </c>
      <c r="J56" s="107">
        <v>3</v>
      </c>
      <c r="K56" s="107">
        <v>4</v>
      </c>
      <c r="L56" s="107">
        <v>3</v>
      </c>
      <c r="M56" s="107">
        <v>7</v>
      </c>
      <c r="N56" s="107">
        <v>4</v>
      </c>
      <c r="O56" s="107">
        <v>5</v>
      </c>
      <c r="P56" s="108">
        <f t="shared" si="15"/>
        <v>70</v>
      </c>
      <c r="Q56" s="110">
        <f t="shared" si="16"/>
        <v>1.3240022697181766</v>
      </c>
      <c r="R56" s="62"/>
    </row>
    <row r="57" spans="2:18" s="61" customFormat="1" ht="12.75">
      <c r="B57" s="238"/>
      <c r="C57" s="113" t="s">
        <v>176</v>
      </c>
      <c r="D57" s="107">
        <v>385</v>
      </c>
      <c r="E57" s="107">
        <v>389</v>
      </c>
      <c r="F57" s="108">
        <v>383</v>
      </c>
      <c r="G57" s="25">
        <v>353</v>
      </c>
      <c r="H57" s="25">
        <v>399</v>
      </c>
      <c r="I57" s="109">
        <v>362</v>
      </c>
      <c r="J57" s="107">
        <v>313</v>
      </c>
      <c r="K57" s="107">
        <v>381</v>
      </c>
      <c r="L57" s="107">
        <v>325</v>
      </c>
      <c r="M57" s="107">
        <v>374</v>
      </c>
      <c r="N57" s="107">
        <v>398</v>
      </c>
      <c r="O57" s="107">
        <v>237</v>
      </c>
      <c r="P57" s="108">
        <f t="shared" si="15"/>
        <v>4299</v>
      </c>
      <c r="Q57" s="110">
        <f t="shared" si="16"/>
        <v>81.31265367883488</v>
      </c>
      <c r="R57" s="62"/>
    </row>
    <row r="58" spans="2:18" s="61" customFormat="1" ht="12.75">
      <c r="B58" s="238"/>
      <c r="C58" s="113" t="s">
        <v>177</v>
      </c>
      <c r="D58" s="107">
        <v>25</v>
      </c>
      <c r="E58" s="107">
        <v>19</v>
      </c>
      <c r="F58" s="108">
        <v>12</v>
      </c>
      <c r="G58" s="25">
        <v>25</v>
      </c>
      <c r="H58" s="25">
        <v>14</v>
      </c>
      <c r="I58" s="109">
        <v>12</v>
      </c>
      <c r="J58" s="107">
        <v>18</v>
      </c>
      <c r="K58" s="107">
        <v>10</v>
      </c>
      <c r="L58" s="107">
        <v>6</v>
      </c>
      <c r="M58" s="107">
        <v>16</v>
      </c>
      <c r="N58" s="107">
        <v>12</v>
      </c>
      <c r="O58" s="107">
        <v>18</v>
      </c>
      <c r="P58" s="108">
        <f t="shared" si="15"/>
        <v>187</v>
      </c>
      <c r="Q58" s="110">
        <f t="shared" si="16"/>
        <v>3.536977491961415</v>
      </c>
      <c r="R58" s="62"/>
    </row>
    <row r="59" spans="2:18" s="61" customFormat="1" ht="12.75">
      <c r="B59" s="238"/>
      <c r="C59" s="113" t="s">
        <v>178</v>
      </c>
      <c r="D59" s="107">
        <v>48</v>
      </c>
      <c r="E59" s="107">
        <v>31</v>
      </c>
      <c r="F59" s="108">
        <v>58</v>
      </c>
      <c r="G59" s="25">
        <v>41</v>
      </c>
      <c r="H59" s="25">
        <v>49</v>
      </c>
      <c r="I59" s="109">
        <v>27</v>
      </c>
      <c r="J59" s="107">
        <v>39</v>
      </c>
      <c r="K59" s="107">
        <v>26</v>
      </c>
      <c r="L59" s="107">
        <v>24</v>
      </c>
      <c r="M59" s="107">
        <v>54</v>
      </c>
      <c r="N59" s="107">
        <v>29</v>
      </c>
      <c r="O59" s="107">
        <v>42</v>
      </c>
      <c r="P59" s="108">
        <f t="shared" si="15"/>
        <v>468</v>
      </c>
      <c r="Q59" s="110">
        <f t="shared" si="16"/>
        <v>8.851900888972953</v>
      </c>
      <c r="R59" s="92"/>
    </row>
    <row r="60" spans="2:18" s="61" customFormat="1" ht="12.75">
      <c r="B60" s="238"/>
      <c r="C60" s="113" t="s">
        <v>179</v>
      </c>
      <c r="D60" s="107">
        <v>0</v>
      </c>
      <c r="E60" s="107">
        <v>0</v>
      </c>
      <c r="F60" s="108">
        <v>0</v>
      </c>
      <c r="G60" s="25">
        <v>1</v>
      </c>
      <c r="H60" s="25">
        <v>0</v>
      </c>
      <c r="I60" s="109">
        <v>0</v>
      </c>
      <c r="J60" s="107">
        <v>0</v>
      </c>
      <c r="K60" s="107">
        <v>0</v>
      </c>
      <c r="L60" s="107">
        <v>0</v>
      </c>
      <c r="M60" s="107">
        <v>1</v>
      </c>
      <c r="N60" s="107">
        <v>0</v>
      </c>
      <c r="O60" s="107">
        <v>0</v>
      </c>
      <c r="P60" s="108">
        <f t="shared" si="15"/>
        <v>2</v>
      </c>
      <c r="Q60" s="110">
        <f t="shared" si="16"/>
        <v>0.03782863627766219</v>
      </c>
      <c r="R60" s="92"/>
    </row>
    <row r="61" spans="2:18" s="61" customFormat="1" ht="12.75">
      <c r="B61" s="238"/>
      <c r="C61" s="113" t="s">
        <v>40</v>
      </c>
      <c r="D61" s="107">
        <v>1</v>
      </c>
      <c r="E61" s="107">
        <v>4</v>
      </c>
      <c r="F61" s="108">
        <v>3</v>
      </c>
      <c r="G61" s="25">
        <v>2</v>
      </c>
      <c r="H61" s="25">
        <v>5</v>
      </c>
      <c r="I61" s="109">
        <v>1</v>
      </c>
      <c r="J61" s="107">
        <v>2</v>
      </c>
      <c r="K61" s="107">
        <v>1</v>
      </c>
      <c r="L61" s="107">
        <v>1</v>
      </c>
      <c r="M61" s="107">
        <v>7</v>
      </c>
      <c r="N61" s="107">
        <v>0</v>
      </c>
      <c r="O61" s="107">
        <v>4</v>
      </c>
      <c r="P61" s="108">
        <f t="shared" si="15"/>
        <v>31</v>
      </c>
      <c r="Q61" s="110">
        <f t="shared" si="16"/>
        <v>0.5863438623037639</v>
      </c>
      <c r="R61" s="92"/>
    </row>
    <row r="62" spans="2:18" s="61" customFormat="1" ht="13.5" thickBot="1">
      <c r="B62" s="238"/>
      <c r="C62" s="114" t="s">
        <v>26</v>
      </c>
      <c r="D62" s="106">
        <f aca="true" t="shared" si="17" ref="D62:P62">SUM(D52:D61)</f>
        <v>482</v>
      </c>
      <c r="E62" s="106">
        <f t="shared" si="17"/>
        <v>483</v>
      </c>
      <c r="F62" s="106">
        <f t="shared" si="17"/>
        <v>476</v>
      </c>
      <c r="G62" s="115">
        <f t="shared" si="17"/>
        <v>463</v>
      </c>
      <c r="H62" s="115">
        <f t="shared" si="17"/>
        <v>489</v>
      </c>
      <c r="I62" s="106">
        <f t="shared" si="17"/>
        <v>428</v>
      </c>
      <c r="J62" s="106">
        <f t="shared" si="17"/>
        <v>391</v>
      </c>
      <c r="K62" s="106">
        <f t="shared" si="17"/>
        <v>434</v>
      </c>
      <c r="L62" s="106">
        <f t="shared" si="17"/>
        <v>371</v>
      </c>
      <c r="M62" s="106">
        <f t="shared" si="17"/>
        <v>467</v>
      </c>
      <c r="N62" s="106">
        <f t="shared" si="17"/>
        <v>459</v>
      </c>
      <c r="O62" s="106">
        <f t="shared" si="17"/>
        <v>344</v>
      </c>
      <c r="P62" s="116">
        <f t="shared" si="17"/>
        <v>5287</v>
      </c>
      <c r="Q62" s="117"/>
      <c r="R62" s="92"/>
    </row>
    <row r="63" spans="2:18" s="61" customFormat="1" ht="14.25" customHeight="1" thickTop="1">
      <c r="B63" s="239" t="s">
        <v>21</v>
      </c>
      <c r="C63" s="118" t="s">
        <v>171</v>
      </c>
      <c r="D63" s="119">
        <v>0</v>
      </c>
      <c r="E63" s="120">
        <v>0</v>
      </c>
      <c r="F63" s="120">
        <v>0</v>
      </c>
      <c r="G63" s="120">
        <v>0</v>
      </c>
      <c r="H63" s="120">
        <v>1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1">
        <f aca="true" t="shared" si="18" ref="P63:P72">SUM(D63:O63)</f>
        <v>1</v>
      </c>
      <c r="Q63" s="122">
        <f aca="true" t="shared" si="19" ref="Q63:Q72">P63/P$73*100</f>
        <v>0.13831258644536654</v>
      </c>
      <c r="R63" s="62"/>
    </row>
    <row r="64" spans="2:18" s="61" customFormat="1" ht="12.75">
      <c r="B64" s="238"/>
      <c r="C64" s="105" t="s">
        <v>172</v>
      </c>
      <c r="D64" s="82">
        <v>0</v>
      </c>
      <c r="E64" s="109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8">
        <f t="shared" si="18"/>
        <v>0</v>
      </c>
      <c r="Q64" s="110">
        <f t="shared" si="19"/>
        <v>0</v>
      </c>
      <c r="R64" s="62"/>
    </row>
    <row r="65" spans="2:18" s="61" customFormat="1" ht="12.75">
      <c r="B65" s="238"/>
      <c r="C65" s="111" t="s">
        <v>173</v>
      </c>
      <c r="D65" s="112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1</v>
      </c>
      <c r="M65" s="107">
        <v>0</v>
      </c>
      <c r="N65" s="107">
        <v>0</v>
      </c>
      <c r="O65" s="107">
        <v>1</v>
      </c>
      <c r="P65" s="108">
        <f t="shared" si="18"/>
        <v>2</v>
      </c>
      <c r="Q65" s="110">
        <f t="shared" si="19"/>
        <v>0.2766251728907331</v>
      </c>
      <c r="R65" s="62"/>
    </row>
    <row r="66" spans="2:18" s="61" customFormat="1" ht="12.75">
      <c r="B66" s="238"/>
      <c r="C66" s="113" t="s">
        <v>174</v>
      </c>
      <c r="D66" s="107">
        <v>27</v>
      </c>
      <c r="E66" s="107">
        <v>35</v>
      </c>
      <c r="F66" s="107">
        <v>38</v>
      </c>
      <c r="G66" s="107">
        <v>38</v>
      </c>
      <c r="H66" s="107">
        <v>44</v>
      </c>
      <c r="I66" s="107">
        <v>40</v>
      </c>
      <c r="J66" s="107">
        <v>21</v>
      </c>
      <c r="K66" s="107">
        <v>26</v>
      </c>
      <c r="L66" s="107">
        <v>26</v>
      </c>
      <c r="M66" s="107">
        <v>17</v>
      </c>
      <c r="N66" s="107">
        <v>14</v>
      </c>
      <c r="O66" s="107">
        <v>17</v>
      </c>
      <c r="P66" s="108">
        <f t="shared" si="18"/>
        <v>343</v>
      </c>
      <c r="Q66" s="110">
        <f t="shared" si="19"/>
        <v>47.441217150760714</v>
      </c>
      <c r="R66" s="62"/>
    </row>
    <row r="67" spans="2:18" s="61" customFormat="1" ht="12.75">
      <c r="B67" s="238"/>
      <c r="C67" s="113" t="s">
        <v>175</v>
      </c>
      <c r="D67" s="107">
        <v>0</v>
      </c>
      <c r="E67" s="107">
        <v>0</v>
      </c>
      <c r="F67" s="107">
        <v>0</v>
      </c>
      <c r="G67" s="107">
        <v>0</v>
      </c>
      <c r="H67" s="107">
        <v>1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8">
        <f t="shared" si="18"/>
        <v>1</v>
      </c>
      <c r="Q67" s="110">
        <f t="shared" si="19"/>
        <v>0.13831258644536654</v>
      </c>
      <c r="R67" s="62"/>
    </row>
    <row r="68" spans="2:18" s="61" customFormat="1" ht="12.75">
      <c r="B68" s="238"/>
      <c r="C68" s="113" t="s">
        <v>176</v>
      </c>
      <c r="D68" s="107">
        <v>32</v>
      </c>
      <c r="E68" s="107">
        <v>26</v>
      </c>
      <c r="F68" s="107">
        <v>37</v>
      </c>
      <c r="G68" s="107">
        <v>26</v>
      </c>
      <c r="H68" s="107">
        <v>39</v>
      </c>
      <c r="I68" s="107">
        <v>33</v>
      </c>
      <c r="J68" s="107">
        <v>22</v>
      </c>
      <c r="K68" s="107">
        <v>38</v>
      </c>
      <c r="L68" s="107">
        <v>32</v>
      </c>
      <c r="M68" s="107">
        <v>13</v>
      </c>
      <c r="N68" s="107">
        <v>22</v>
      </c>
      <c r="O68" s="107">
        <v>8</v>
      </c>
      <c r="P68" s="108">
        <f t="shared" si="18"/>
        <v>328</v>
      </c>
      <c r="Q68" s="110">
        <f t="shared" si="19"/>
        <v>45.36652835408022</v>
      </c>
      <c r="R68" s="62"/>
    </row>
    <row r="69" spans="2:18" s="61" customFormat="1" ht="12.75">
      <c r="B69" s="238"/>
      <c r="C69" s="113" t="s">
        <v>177</v>
      </c>
      <c r="D69" s="107">
        <v>1</v>
      </c>
      <c r="E69" s="107">
        <v>0</v>
      </c>
      <c r="F69" s="107">
        <v>1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1</v>
      </c>
      <c r="N69" s="107">
        <v>1</v>
      </c>
      <c r="O69" s="107">
        <v>0</v>
      </c>
      <c r="P69" s="108">
        <f t="shared" si="18"/>
        <v>4</v>
      </c>
      <c r="Q69" s="110">
        <f t="shared" si="19"/>
        <v>0.5532503457814661</v>
      </c>
      <c r="R69" s="62"/>
    </row>
    <row r="70" spans="2:18" s="61" customFormat="1" ht="12.75">
      <c r="B70" s="238"/>
      <c r="C70" s="113" t="s">
        <v>178</v>
      </c>
      <c r="D70" s="107">
        <v>5</v>
      </c>
      <c r="E70" s="107">
        <v>9</v>
      </c>
      <c r="F70" s="107">
        <v>7</v>
      </c>
      <c r="G70" s="107">
        <v>9</v>
      </c>
      <c r="H70" s="107">
        <v>1</v>
      </c>
      <c r="I70" s="107">
        <v>0</v>
      </c>
      <c r="J70" s="107">
        <v>4</v>
      </c>
      <c r="K70" s="107">
        <v>4</v>
      </c>
      <c r="L70" s="107">
        <v>1</v>
      </c>
      <c r="M70" s="107">
        <v>1</v>
      </c>
      <c r="N70" s="107">
        <v>1</v>
      </c>
      <c r="O70" s="107">
        <v>2</v>
      </c>
      <c r="P70" s="108">
        <f t="shared" si="18"/>
        <v>44</v>
      </c>
      <c r="Q70" s="110">
        <f t="shared" si="19"/>
        <v>6.085753803596127</v>
      </c>
      <c r="R70" s="62"/>
    </row>
    <row r="71" spans="2:18" s="61" customFormat="1" ht="12.75">
      <c r="B71" s="238"/>
      <c r="C71" s="113" t="s">
        <v>179</v>
      </c>
      <c r="D71" s="107">
        <v>0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8">
        <f t="shared" si="18"/>
        <v>0</v>
      </c>
      <c r="Q71" s="110">
        <f t="shared" si="19"/>
        <v>0</v>
      </c>
      <c r="R71" s="62"/>
    </row>
    <row r="72" spans="2:18" s="61" customFormat="1" ht="12.75">
      <c r="B72" s="238"/>
      <c r="C72" s="113" t="s">
        <v>40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8">
        <f t="shared" si="18"/>
        <v>0</v>
      </c>
      <c r="Q72" s="110">
        <f t="shared" si="19"/>
        <v>0</v>
      </c>
      <c r="R72" s="62"/>
    </row>
    <row r="73" spans="2:18" s="61" customFormat="1" ht="13.5" thickBot="1">
      <c r="B73" s="240"/>
      <c r="C73" s="123" t="s">
        <v>26</v>
      </c>
      <c r="D73" s="124">
        <f aca="true" t="shared" si="20" ref="D73:P73">SUM(D63:D72)</f>
        <v>65</v>
      </c>
      <c r="E73" s="124">
        <f t="shared" si="20"/>
        <v>70</v>
      </c>
      <c r="F73" s="124">
        <f t="shared" si="20"/>
        <v>83</v>
      </c>
      <c r="G73" s="124">
        <f t="shared" si="20"/>
        <v>73</v>
      </c>
      <c r="H73" s="124">
        <f t="shared" si="20"/>
        <v>86</v>
      </c>
      <c r="I73" s="124">
        <f t="shared" si="20"/>
        <v>73</v>
      </c>
      <c r="J73" s="124">
        <f t="shared" si="20"/>
        <v>47</v>
      </c>
      <c r="K73" s="124">
        <f t="shared" si="20"/>
        <v>68</v>
      </c>
      <c r="L73" s="124">
        <f t="shared" si="20"/>
        <v>60</v>
      </c>
      <c r="M73" s="124">
        <f t="shared" si="20"/>
        <v>32</v>
      </c>
      <c r="N73" s="124">
        <f t="shared" si="20"/>
        <v>38</v>
      </c>
      <c r="O73" s="124">
        <f t="shared" si="20"/>
        <v>28</v>
      </c>
      <c r="P73" s="125">
        <f t="shared" si="20"/>
        <v>723</v>
      </c>
      <c r="Q73" s="126"/>
      <c r="R73" s="92"/>
    </row>
    <row r="74" spans="2:18" s="61" customFormat="1" ht="13.5" thickTop="1">
      <c r="B74" s="256" t="s">
        <v>139</v>
      </c>
      <c r="C74" s="257"/>
      <c r="D74" s="112">
        <f aca="true" t="shared" si="21" ref="D74:P74">D62+D73</f>
        <v>547</v>
      </c>
      <c r="E74" s="112">
        <f t="shared" si="21"/>
        <v>553</v>
      </c>
      <c r="F74" s="112">
        <f t="shared" si="21"/>
        <v>559</v>
      </c>
      <c r="G74" s="112">
        <f t="shared" si="21"/>
        <v>536</v>
      </c>
      <c r="H74" s="112">
        <f t="shared" si="21"/>
        <v>575</v>
      </c>
      <c r="I74" s="112">
        <f t="shared" si="21"/>
        <v>501</v>
      </c>
      <c r="J74" s="112">
        <f t="shared" si="21"/>
        <v>438</v>
      </c>
      <c r="K74" s="112">
        <f t="shared" si="21"/>
        <v>502</v>
      </c>
      <c r="L74" s="112">
        <f t="shared" si="21"/>
        <v>431</v>
      </c>
      <c r="M74" s="112">
        <f t="shared" si="21"/>
        <v>499</v>
      </c>
      <c r="N74" s="112">
        <f t="shared" si="21"/>
        <v>497</v>
      </c>
      <c r="O74" s="112">
        <f t="shared" si="21"/>
        <v>372</v>
      </c>
      <c r="P74" s="127">
        <f t="shared" si="21"/>
        <v>6010</v>
      </c>
      <c r="Q74" s="117"/>
      <c r="R74" s="62"/>
    </row>
    <row r="75" spans="4:18" ht="51" customHeight="1"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62"/>
    </row>
    <row r="76" spans="1:18" ht="35.25" customHeight="1">
      <c r="A76" s="93">
        <v>5</v>
      </c>
      <c r="B76" s="212" t="s">
        <v>180</v>
      </c>
      <c r="C76" s="213"/>
      <c r="D76" s="160" t="s">
        <v>143</v>
      </c>
      <c r="E76" s="160" t="s">
        <v>144</v>
      </c>
      <c r="F76" s="160" t="s">
        <v>145</v>
      </c>
      <c r="G76" s="160" t="s">
        <v>146</v>
      </c>
      <c r="H76" s="160" t="s">
        <v>147</v>
      </c>
      <c r="I76" s="160" t="s">
        <v>148</v>
      </c>
      <c r="J76" s="160" t="s">
        <v>149</v>
      </c>
      <c r="K76" s="160" t="s">
        <v>150</v>
      </c>
      <c r="L76" s="160" t="s">
        <v>151</v>
      </c>
      <c r="M76" s="160" t="s">
        <v>152</v>
      </c>
      <c r="N76" s="160" t="s">
        <v>153</v>
      </c>
      <c r="O76" s="160" t="s">
        <v>154</v>
      </c>
      <c r="P76" s="160" t="s">
        <v>139</v>
      </c>
      <c r="Q76" s="160" t="s">
        <v>155</v>
      </c>
      <c r="R76" s="92"/>
    </row>
    <row r="77" spans="2:18" ht="12.75">
      <c r="B77" s="246" t="s">
        <v>156</v>
      </c>
      <c r="C77" s="81" t="s">
        <v>161</v>
      </c>
      <c r="D77" s="82">
        <v>4</v>
      </c>
      <c r="E77" s="82">
        <v>5</v>
      </c>
      <c r="F77" s="78">
        <v>3</v>
      </c>
      <c r="G77" s="78">
        <v>5</v>
      </c>
      <c r="H77" s="78">
        <v>0</v>
      </c>
      <c r="I77" s="78">
        <v>1</v>
      </c>
      <c r="J77" s="78">
        <v>1</v>
      </c>
      <c r="K77" s="78">
        <v>1</v>
      </c>
      <c r="L77" s="78">
        <v>1</v>
      </c>
      <c r="M77" s="78">
        <v>0</v>
      </c>
      <c r="N77" s="78">
        <v>0</v>
      </c>
      <c r="O77" s="78">
        <v>2</v>
      </c>
      <c r="P77" s="78">
        <f aca="true" t="shared" si="22" ref="P77:P95">SUM(D77:O77)</f>
        <v>23</v>
      </c>
      <c r="Q77" s="80">
        <f aca="true" t="shared" si="23" ref="Q77:Q84">P77/P$29*100</f>
        <v>0.43502931719311516</v>
      </c>
      <c r="R77" s="92"/>
    </row>
    <row r="78" spans="2:18" ht="12.75">
      <c r="B78" s="242"/>
      <c r="C78" s="81" t="s">
        <v>162</v>
      </c>
      <c r="D78" s="82">
        <v>5</v>
      </c>
      <c r="E78" s="82">
        <v>8</v>
      </c>
      <c r="F78" s="78">
        <v>1</v>
      </c>
      <c r="G78" s="78">
        <v>8</v>
      </c>
      <c r="H78" s="78">
        <v>2</v>
      </c>
      <c r="I78" s="78">
        <v>2</v>
      </c>
      <c r="J78" s="78">
        <v>0</v>
      </c>
      <c r="K78" s="78">
        <v>1</v>
      </c>
      <c r="L78" s="78">
        <v>0</v>
      </c>
      <c r="M78" s="78">
        <v>1</v>
      </c>
      <c r="N78" s="78">
        <v>1</v>
      </c>
      <c r="O78" s="78">
        <v>3</v>
      </c>
      <c r="P78" s="78">
        <f t="shared" si="22"/>
        <v>32</v>
      </c>
      <c r="Q78" s="80">
        <f t="shared" si="23"/>
        <v>0.605258180442595</v>
      </c>
      <c r="R78" s="92"/>
    </row>
    <row r="79" spans="2:18" ht="12.75">
      <c r="B79" s="242"/>
      <c r="C79" s="81" t="s">
        <v>163</v>
      </c>
      <c r="D79" s="82">
        <v>6</v>
      </c>
      <c r="E79" s="82">
        <v>10</v>
      </c>
      <c r="F79" s="78">
        <v>2</v>
      </c>
      <c r="G79" s="78">
        <v>11</v>
      </c>
      <c r="H79" s="78">
        <v>3</v>
      </c>
      <c r="I79" s="78">
        <v>2</v>
      </c>
      <c r="J79" s="78">
        <v>0</v>
      </c>
      <c r="K79" s="78">
        <v>0</v>
      </c>
      <c r="L79" s="78">
        <v>0</v>
      </c>
      <c r="M79" s="78">
        <v>3</v>
      </c>
      <c r="N79" s="78">
        <v>0</v>
      </c>
      <c r="O79" s="78">
        <v>1</v>
      </c>
      <c r="P79" s="78">
        <f t="shared" si="22"/>
        <v>38</v>
      </c>
      <c r="Q79" s="80">
        <f t="shared" si="23"/>
        <v>0.7187440892755816</v>
      </c>
      <c r="R79" s="92"/>
    </row>
    <row r="80" spans="2:18" ht="12.75">
      <c r="B80" s="242"/>
      <c r="C80" s="81" t="s">
        <v>164</v>
      </c>
      <c r="D80" s="82">
        <v>84</v>
      </c>
      <c r="E80" s="82">
        <v>93</v>
      </c>
      <c r="F80" s="78">
        <v>98</v>
      </c>
      <c r="G80" s="78">
        <v>78</v>
      </c>
      <c r="H80" s="78">
        <v>93</v>
      </c>
      <c r="I80" s="78">
        <v>77</v>
      </c>
      <c r="J80" s="78">
        <v>92</v>
      </c>
      <c r="K80" s="78">
        <v>86</v>
      </c>
      <c r="L80" s="78">
        <v>77</v>
      </c>
      <c r="M80" s="78">
        <v>87</v>
      </c>
      <c r="N80" s="78">
        <v>108</v>
      </c>
      <c r="O80" s="78">
        <v>114</v>
      </c>
      <c r="P80" s="78">
        <f t="shared" si="22"/>
        <v>1087</v>
      </c>
      <c r="Q80" s="80">
        <f t="shared" si="23"/>
        <v>20.559863816909402</v>
      </c>
      <c r="R80" s="92"/>
    </row>
    <row r="81" spans="2:18" ht="12.75">
      <c r="B81" s="242"/>
      <c r="C81" s="81" t="s">
        <v>165</v>
      </c>
      <c r="D81" s="82">
        <v>145</v>
      </c>
      <c r="E81" s="82">
        <v>183</v>
      </c>
      <c r="F81" s="78">
        <v>148</v>
      </c>
      <c r="G81" s="78">
        <v>138</v>
      </c>
      <c r="H81" s="78">
        <v>145</v>
      </c>
      <c r="I81" s="78">
        <v>151</v>
      </c>
      <c r="J81" s="78">
        <v>127</v>
      </c>
      <c r="K81" s="78">
        <v>136</v>
      </c>
      <c r="L81" s="78">
        <v>139</v>
      </c>
      <c r="M81" s="78">
        <v>142</v>
      </c>
      <c r="N81" s="78">
        <v>146</v>
      </c>
      <c r="O81" s="78">
        <v>91</v>
      </c>
      <c r="P81" s="78">
        <f t="shared" si="22"/>
        <v>1691</v>
      </c>
      <c r="Q81" s="80">
        <f t="shared" si="23"/>
        <v>31.98411197276338</v>
      </c>
      <c r="R81" s="92"/>
    </row>
    <row r="82" spans="2:18" ht="12.75">
      <c r="B82" s="242"/>
      <c r="C82" s="81" t="s">
        <v>166</v>
      </c>
      <c r="D82" s="82">
        <v>155</v>
      </c>
      <c r="E82" s="82">
        <v>108</v>
      </c>
      <c r="F82" s="78">
        <v>142</v>
      </c>
      <c r="G82" s="78">
        <v>142</v>
      </c>
      <c r="H82" s="78">
        <v>157</v>
      </c>
      <c r="I82" s="78">
        <v>116</v>
      </c>
      <c r="J82" s="78">
        <v>101</v>
      </c>
      <c r="K82" s="78">
        <v>124</v>
      </c>
      <c r="L82" s="78">
        <v>93</v>
      </c>
      <c r="M82" s="78">
        <v>143</v>
      </c>
      <c r="N82" s="78">
        <v>123</v>
      </c>
      <c r="O82" s="78">
        <v>78</v>
      </c>
      <c r="P82" s="78">
        <f t="shared" si="22"/>
        <v>1482</v>
      </c>
      <c r="Q82" s="80">
        <f t="shared" si="23"/>
        <v>28.03101948174768</v>
      </c>
      <c r="R82" s="92"/>
    </row>
    <row r="83" spans="2:18" ht="12.75">
      <c r="B83" s="242"/>
      <c r="C83" s="81" t="s">
        <v>167</v>
      </c>
      <c r="D83" s="82">
        <v>55</v>
      </c>
      <c r="E83" s="82">
        <v>52</v>
      </c>
      <c r="F83" s="78">
        <v>61</v>
      </c>
      <c r="G83" s="78">
        <v>62</v>
      </c>
      <c r="H83" s="78">
        <v>60</v>
      </c>
      <c r="I83" s="78">
        <v>52</v>
      </c>
      <c r="J83" s="78">
        <v>50</v>
      </c>
      <c r="K83" s="78">
        <v>58</v>
      </c>
      <c r="L83" s="78">
        <v>39</v>
      </c>
      <c r="M83" s="78">
        <v>52</v>
      </c>
      <c r="N83" s="78">
        <v>64</v>
      </c>
      <c r="O83" s="78">
        <v>34</v>
      </c>
      <c r="P83" s="78">
        <f t="shared" si="22"/>
        <v>639</v>
      </c>
      <c r="Q83" s="80">
        <f t="shared" si="23"/>
        <v>12.08624929071307</v>
      </c>
      <c r="R83" s="92"/>
    </row>
    <row r="84" spans="2:18" ht="12.75">
      <c r="B84" s="242"/>
      <c r="C84" s="81" t="s">
        <v>168</v>
      </c>
      <c r="D84" s="82">
        <v>28</v>
      </c>
      <c r="E84" s="82">
        <v>24</v>
      </c>
      <c r="F84" s="78">
        <v>21</v>
      </c>
      <c r="G84" s="78">
        <v>19</v>
      </c>
      <c r="H84" s="78">
        <v>29</v>
      </c>
      <c r="I84" s="78">
        <v>27</v>
      </c>
      <c r="J84" s="78">
        <v>20</v>
      </c>
      <c r="K84" s="78">
        <v>28</v>
      </c>
      <c r="L84" s="78">
        <v>22</v>
      </c>
      <c r="M84" s="78">
        <v>39</v>
      </c>
      <c r="N84" s="78">
        <v>17</v>
      </c>
      <c r="O84" s="78">
        <v>21</v>
      </c>
      <c r="P84" s="78">
        <f t="shared" si="22"/>
        <v>295</v>
      </c>
      <c r="Q84" s="80">
        <f t="shared" si="23"/>
        <v>5.579723850955173</v>
      </c>
      <c r="R84" s="92"/>
    </row>
    <row r="85" spans="2:18" ht="13.5" thickBot="1">
      <c r="B85" s="242"/>
      <c r="C85" s="83" t="s">
        <v>26</v>
      </c>
      <c r="D85" s="84">
        <f aca="true" t="shared" si="24" ref="D85:O85">SUM(D77:D84)</f>
        <v>482</v>
      </c>
      <c r="E85" s="84">
        <f t="shared" si="24"/>
        <v>483</v>
      </c>
      <c r="F85" s="84">
        <f t="shared" si="24"/>
        <v>476</v>
      </c>
      <c r="G85" s="84">
        <f t="shared" si="24"/>
        <v>463</v>
      </c>
      <c r="H85" s="84">
        <f t="shared" si="24"/>
        <v>489</v>
      </c>
      <c r="I85" s="84">
        <f t="shared" si="24"/>
        <v>428</v>
      </c>
      <c r="J85" s="84">
        <f t="shared" si="24"/>
        <v>391</v>
      </c>
      <c r="K85" s="84">
        <f t="shared" si="24"/>
        <v>434</v>
      </c>
      <c r="L85" s="84">
        <f t="shared" si="24"/>
        <v>371</v>
      </c>
      <c r="M85" s="84">
        <f t="shared" si="24"/>
        <v>467</v>
      </c>
      <c r="N85" s="84">
        <f t="shared" si="24"/>
        <v>459</v>
      </c>
      <c r="O85" s="84">
        <f t="shared" si="24"/>
        <v>344</v>
      </c>
      <c r="P85" s="94">
        <f t="shared" si="22"/>
        <v>5287</v>
      </c>
      <c r="Q85" s="85"/>
      <c r="R85" s="95"/>
    </row>
    <row r="86" spans="2:18" ht="13.5" thickTop="1">
      <c r="B86" s="241" t="s">
        <v>6</v>
      </c>
      <c r="C86" s="86" t="s">
        <v>161</v>
      </c>
      <c r="D86" s="87">
        <v>16</v>
      </c>
      <c r="E86" s="87">
        <v>28</v>
      </c>
      <c r="F86" s="88">
        <v>17</v>
      </c>
      <c r="G86" s="88">
        <v>25</v>
      </c>
      <c r="H86" s="88">
        <v>26</v>
      </c>
      <c r="I86" s="88">
        <v>26</v>
      </c>
      <c r="J86" s="88">
        <v>13</v>
      </c>
      <c r="K86" s="88">
        <v>15</v>
      </c>
      <c r="L86" s="88">
        <v>12</v>
      </c>
      <c r="M86" s="88">
        <v>11</v>
      </c>
      <c r="N86" s="88">
        <v>8</v>
      </c>
      <c r="O86" s="88">
        <v>10</v>
      </c>
      <c r="P86" s="88">
        <f t="shared" si="22"/>
        <v>207</v>
      </c>
      <c r="Q86" s="89">
        <f aca="true" t="shared" si="25" ref="Q86:Q93">P86/P$38*100</f>
        <v>28.63070539419087</v>
      </c>
      <c r="R86" s="92"/>
    </row>
    <row r="87" spans="2:18" ht="12.75">
      <c r="B87" s="242"/>
      <c r="C87" s="81" t="s">
        <v>162</v>
      </c>
      <c r="D87" s="82">
        <v>11</v>
      </c>
      <c r="E87" s="82">
        <v>9</v>
      </c>
      <c r="F87" s="78">
        <v>20</v>
      </c>
      <c r="G87" s="78">
        <v>13</v>
      </c>
      <c r="H87" s="78">
        <v>12</v>
      </c>
      <c r="I87" s="78">
        <v>10</v>
      </c>
      <c r="J87" s="78">
        <v>6</v>
      </c>
      <c r="K87" s="78">
        <v>6</v>
      </c>
      <c r="L87" s="78">
        <v>9</v>
      </c>
      <c r="M87" s="78">
        <v>4</v>
      </c>
      <c r="N87" s="78">
        <v>6</v>
      </c>
      <c r="O87" s="78">
        <v>4</v>
      </c>
      <c r="P87" s="78">
        <f t="shared" si="22"/>
        <v>110</v>
      </c>
      <c r="Q87" s="80">
        <f t="shared" si="25"/>
        <v>15.214384508990317</v>
      </c>
      <c r="R87" s="92"/>
    </row>
    <row r="88" spans="2:18" ht="12.75">
      <c r="B88" s="242"/>
      <c r="C88" s="81" t="s">
        <v>163</v>
      </c>
      <c r="D88" s="82">
        <v>1</v>
      </c>
      <c r="E88" s="82">
        <v>4</v>
      </c>
      <c r="F88" s="78">
        <v>6</v>
      </c>
      <c r="G88" s="78">
        <v>3</v>
      </c>
      <c r="H88" s="78">
        <v>5</v>
      </c>
      <c r="I88" s="78">
        <v>2</v>
      </c>
      <c r="J88" s="78">
        <v>2</v>
      </c>
      <c r="K88" s="78">
        <v>4</v>
      </c>
      <c r="L88" s="78">
        <v>5</v>
      </c>
      <c r="M88" s="78">
        <v>2</v>
      </c>
      <c r="N88" s="78">
        <v>0</v>
      </c>
      <c r="O88" s="78">
        <v>2</v>
      </c>
      <c r="P88" s="78">
        <f t="shared" si="22"/>
        <v>36</v>
      </c>
      <c r="Q88" s="80">
        <f t="shared" si="25"/>
        <v>4.979253112033195</v>
      </c>
      <c r="R88" s="92"/>
    </row>
    <row r="89" spans="2:18" ht="12.75">
      <c r="B89" s="242"/>
      <c r="C89" s="81" t="s">
        <v>164</v>
      </c>
      <c r="D89" s="82">
        <v>8</v>
      </c>
      <c r="E89" s="82">
        <v>7</v>
      </c>
      <c r="F89" s="78">
        <v>9</v>
      </c>
      <c r="G89" s="78">
        <v>3</v>
      </c>
      <c r="H89" s="78">
        <v>11</v>
      </c>
      <c r="I89" s="78">
        <v>9</v>
      </c>
      <c r="J89" s="78">
        <v>9</v>
      </c>
      <c r="K89" s="78">
        <v>14</v>
      </c>
      <c r="L89" s="78">
        <v>4</v>
      </c>
      <c r="M89" s="78">
        <v>2</v>
      </c>
      <c r="N89" s="78">
        <v>7</v>
      </c>
      <c r="O89" s="78">
        <v>2</v>
      </c>
      <c r="P89" s="78">
        <f t="shared" si="22"/>
        <v>85</v>
      </c>
      <c r="Q89" s="80">
        <f t="shared" si="25"/>
        <v>11.756569847856154</v>
      </c>
      <c r="R89" s="92"/>
    </row>
    <row r="90" spans="2:18" ht="12.75">
      <c r="B90" s="242"/>
      <c r="C90" s="81" t="s">
        <v>165</v>
      </c>
      <c r="D90" s="82">
        <v>13</v>
      </c>
      <c r="E90" s="82">
        <v>12</v>
      </c>
      <c r="F90" s="78">
        <v>15</v>
      </c>
      <c r="G90" s="78">
        <v>14</v>
      </c>
      <c r="H90" s="78">
        <v>13</v>
      </c>
      <c r="I90" s="78">
        <v>9</v>
      </c>
      <c r="J90" s="78">
        <v>4</v>
      </c>
      <c r="K90" s="78">
        <v>9</v>
      </c>
      <c r="L90" s="78">
        <v>11</v>
      </c>
      <c r="M90" s="78">
        <v>3</v>
      </c>
      <c r="N90" s="78">
        <v>6</v>
      </c>
      <c r="O90" s="78">
        <v>6</v>
      </c>
      <c r="P90" s="78">
        <f t="shared" si="22"/>
        <v>115</v>
      </c>
      <c r="Q90" s="80">
        <f t="shared" si="25"/>
        <v>15.90594744121715</v>
      </c>
      <c r="R90" s="92"/>
    </row>
    <row r="91" spans="2:18" ht="12.75">
      <c r="B91" s="242"/>
      <c r="C91" s="81" t="s">
        <v>166</v>
      </c>
      <c r="D91" s="82">
        <v>15</v>
      </c>
      <c r="E91" s="82">
        <v>9</v>
      </c>
      <c r="F91" s="78">
        <v>11</v>
      </c>
      <c r="G91" s="78">
        <v>10</v>
      </c>
      <c r="H91" s="78">
        <v>12</v>
      </c>
      <c r="I91" s="78">
        <v>8</v>
      </c>
      <c r="J91" s="78">
        <v>9</v>
      </c>
      <c r="K91" s="78">
        <v>10</v>
      </c>
      <c r="L91" s="78">
        <v>11</v>
      </c>
      <c r="M91" s="78">
        <v>6</v>
      </c>
      <c r="N91" s="78">
        <v>8</v>
      </c>
      <c r="O91" s="78">
        <v>3</v>
      </c>
      <c r="P91" s="78">
        <f t="shared" si="22"/>
        <v>112</v>
      </c>
      <c r="Q91" s="80">
        <f t="shared" si="25"/>
        <v>15.491009681881051</v>
      </c>
      <c r="R91" s="92"/>
    </row>
    <row r="92" spans="2:18" ht="12.75">
      <c r="B92" s="242"/>
      <c r="C92" s="81" t="s">
        <v>167</v>
      </c>
      <c r="D92" s="82">
        <v>1</v>
      </c>
      <c r="E92" s="82">
        <v>1</v>
      </c>
      <c r="F92" s="78">
        <v>5</v>
      </c>
      <c r="G92" s="78">
        <v>5</v>
      </c>
      <c r="H92" s="78">
        <v>6</v>
      </c>
      <c r="I92" s="78">
        <v>8</v>
      </c>
      <c r="J92" s="78">
        <v>3</v>
      </c>
      <c r="K92" s="78">
        <v>7</v>
      </c>
      <c r="L92" s="78">
        <v>8</v>
      </c>
      <c r="M92" s="78">
        <v>4</v>
      </c>
      <c r="N92" s="78">
        <v>3</v>
      </c>
      <c r="O92" s="78">
        <v>1</v>
      </c>
      <c r="P92" s="78">
        <f t="shared" si="22"/>
        <v>52</v>
      </c>
      <c r="Q92" s="80">
        <f t="shared" si="25"/>
        <v>7.192254495159059</v>
      </c>
      <c r="R92" s="92"/>
    </row>
    <row r="93" spans="2:18" ht="12.75">
      <c r="B93" s="242"/>
      <c r="C93" s="81" t="s">
        <v>168</v>
      </c>
      <c r="D93" s="82">
        <v>0</v>
      </c>
      <c r="E93" s="82">
        <v>0</v>
      </c>
      <c r="F93" s="78">
        <v>0</v>
      </c>
      <c r="G93" s="78">
        <v>0</v>
      </c>
      <c r="H93" s="78">
        <v>1</v>
      </c>
      <c r="I93" s="78">
        <v>1</v>
      </c>
      <c r="J93" s="78">
        <v>1</v>
      </c>
      <c r="K93" s="78">
        <v>3</v>
      </c>
      <c r="L93" s="78">
        <v>0</v>
      </c>
      <c r="M93" s="78">
        <v>0</v>
      </c>
      <c r="N93" s="78">
        <v>0</v>
      </c>
      <c r="O93" s="78">
        <v>0</v>
      </c>
      <c r="P93" s="78">
        <f t="shared" si="22"/>
        <v>6</v>
      </c>
      <c r="Q93" s="80">
        <f t="shared" si="25"/>
        <v>0.8298755186721992</v>
      </c>
      <c r="R93" s="92"/>
    </row>
    <row r="94" spans="2:18" ht="13.5" thickBot="1">
      <c r="B94" s="242"/>
      <c r="C94" s="83" t="s">
        <v>26</v>
      </c>
      <c r="D94" s="84">
        <f aca="true" t="shared" si="26" ref="D94:O94">SUM(D86:D93)</f>
        <v>65</v>
      </c>
      <c r="E94" s="84">
        <f t="shared" si="26"/>
        <v>70</v>
      </c>
      <c r="F94" s="84">
        <f t="shared" si="26"/>
        <v>83</v>
      </c>
      <c r="G94" s="84">
        <f t="shared" si="26"/>
        <v>73</v>
      </c>
      <c r="H94" s="84">
        <f t="shared" si="26"/>
        <v>86</v>
      </c>
      <c r="I94" s="84">
        <f t="shared" si="26"/>
        <v>73</v>
      </c>
      <c r="J94" s="84">
        <f t="shared" si="26"/>
        <v>47</v>
      </c>
      <c r="K94" s="84">
        <f t="shared" si="26"/>
        <v>68</v>
      </c>
      <c r="L94" s="84">
        <f t="shared" si="26"/>
        <v>60</v>
      </c>
      <c r="M94" s="84">
        <f t="shared" si="26"/>
        <v>32</v>
      </c>
      <c r="N94" s="84">
        <f t="shared" si="26"/>
        <v>38</v>
      </c>
      <c r="O94" s="84">
        <f t="shared" si="26"/>
        <v>28</v>
      </c>
      <c r="P94" s="94">
        <f t="shared" si="22"/>
        <v>723</v>
      </c>
      <c r="Q94" s="96"/>
      <c r="R94" s="92"/>
    </row>
    <row r="95" spans="2:18" ht="13.5" thickTop="1">
      <c r="B95" s="203" t="s">
        <v>139</v>
      </c>
      <c r="C95" s="248"/>
      <c r="D95" s="87">
        <f aca="true" t="shared" si="27" ref="D95:O95">D85+D94</f>
        <v>547</v>
      </c>
      <c r="E95" s="87">
        <f t="shared" si="27"/>
        <v>553</v>
      </c>
      <c r="F95" s="87">
        <f t="shared" si="27"/>
        <v>559</v>
      </c>
      <c r="G95" s="87">
        <f t="shared" si="27"/>
        <v>536</v>
      </c>
      <c r="H95" s="87">
        <f t="shared" si="27"/>
        <v>575</v>
      </c>
      <c r="I95" s="87">
        <f t="shared" si="27"/>
        <v>501</v>
      </c>
      <c r="J95" s="87">
        <f t="shared" si="27"/>
        <v>438</v>
      </c>
      <c r="K95" s="87">
        <f t="shared" si="27"/>
        <v>502</v>
      </c>
      <c r="L95" s="87">
        <f t="shared" si="27"/>
        <v>431</v>
      </c>
      <c r="M95" s="87">
        <f t="shared" si="27"/>
        <v>499</v>
      </c>
      <c r="N95" s="87">
        <f t="shared" si="27"/>
        <v>497</v>
      </c>
      <c r="O95" s="87">
        <f t="shared" si="27"/>
        <v>372</v>
      </c>
      <c r="P95" s="88">
        <f t="shared" si="22"/>
        <v>6010</v>
      </c>
      <c r="Q95" s="97"/>
      <c r="R95" s="92"/>
    </row>
    <row r="96" spans="4:18" ht="45" customHeight="1"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ht="35.25" customHeight="1">
      <c r="A97" s="98">
        <v>6</v>
      </c>
      <c r="B97" s="212" t="s">
        <v>181</v>
      </c>
      <c r="C97" s="213"/>
      <c r="D97" s="160" t="s">
        <v>143</v>
      </c>
      <c r="E97" s="160" t="s">
        <v>144</v>
      </c>
      <c r="F97" s="160" t="s">
        <v>145</v>
      </c>
      <c r="G97" s="160" t="s">
        <v>146</v>
      </c>
      <c r="H97" s="160" t="s">
        <v>147</v>
      </c>
      <c r="I97" s="160" t="s">
        <v>148</v>
      </c>
      <c r="J97" s="160" t="s">
        <v>149</v>
      </c>
      <c r="K97" s="160" t="s">
        <v>150</v>
      </c>
      <c r="L97" s="160" t="s">
        <v>151</v>
      </c>
      <c r="M97" s="160" t="s">
        <v>152</v>
      </c>
      <c r="N97" s="160" t="s">
        <v>153</v>
      </c>
      <c r="O97" s="160" t="s">
        <v>154</v>
      </c>
      <c r="P97" s="160" t="s">
        <v>139</v>
      </c>
      <c r="Q97" s="160" t="s">
        <v>155</v>
      </c>
      <c r="R97" s="92"/>
    </row>
    <row r="98" spans="2:18" ht="12.75">
      <c r="B98" s="249" t="s">
        <v>156</v>
      </c>
      <c r="C98" s="81" t="s">
        <v>2</v>
      </c>
      <c r="D98" s="82">
        <v>463</v>
      </c>
      <c r="E98" s="82">
        <v>454</v>
      </c>
      <c r="F98" s="78">
        <v>455</v>
      </c>
      <c r="G98" s="79">
        <v>442</v>
      </c>
      <c r="H98" s="79">
        <v>469</v>
      </c>
      <c r="I98" s="78">
        <v>408</v>
      </c>
      <c r="J98" s="78">
        <v>376</v>
      </c>
      <c r="K98" s="78">
        <v>422</v>
      </c>
      <c r="L98" s="78">
        <v>360</v>
      </c>
      <c r="M98" s="78">
        <v>450</v>
      </c>
      <c r="N98" s="78">
        <v>451</v>
      </c>
      <c r="O98" s="78">
        <v>325</v>
      </c>
      <c r="P98" s="78">
        <f aca="true" t="shared" si="28" ref="P98:P104">SUM(D98:O98)</f>
        <v>5075</v>
      </c>
      <c r="Q98" s="80">
        <f>P98/P100*100</f>
        <v>95.9901645545678</v>
      </c>
      <c r="R98" s="92"/>
    </row>
    <row r="99" spans="2:18" ht="12.75">
      <c r="B99" s="249"/>
      <c r="C99" s="81" t="s">
        <v>3</v>
      </c>
      <c r="D99" s="82">
        <v>19</v>
      </c>
      <c r="E99" s="82">
        <v>29</v>
      </c>
      <c r="F99" s="78">
        <v>21</v>
      </c>
      <c r="G99" s="79">
        <v>21</v>
      </c>
      <c r="H99" s="79">
        <v>20</v>
      </c>
      <c r="I99" s="78">
        <v>20</v>
      </c>
      <c r="J99" s="78">
        <v>15</v>
      </c>
      <c r="K99" s="78">
        <v>12</v>
      </c>
      <c r="L99" s="78">
        <v>11</v>
      </c>
      <c r="M99" s="78">
        <v>17</v>
      </c>
      <c r="N99" s="78">
        <v>8</v>
      </c>
      <c r="O99" s="78">
        <v>19</v>
      </c>
      <c r="P99" s="78">
        <f t="shared" si="28"/>
        <v>212</v>
      </c>
      <c r="Q99" s="80">
        <f>P99/P100*100</f>
        <v>4.009835445432192</v>
      </c>
      <c r="R99" s="92"/>
    </row>
    <row r="100" spans="2:18" ht="13.5" thickBot="1">
      <c r="B100" s="250"/>
      <c r="C100" s="83" t="s">
        <v>26</v>
      </c>
      <c r="D100" s="84">
        <f aca="true" t="shared" si="29" ref="D100:O100">SUM(D98:D99)</f>
        <v>482</v>
      </c>
      <c r="E100" s="84">
        <f t="shared" si="29"/>
        <v>483</v>
      </c>
      <c r="F100" s="84">
        <f t="shared" si="29"/>
        <v>476</v>
      </c>
      <c r="G100" s="84">
        <f t="shared" si="29"/>
        <v>463</v>
      </c>
      <c r="H100" s="84">
        <f t="shared" si="29"/>
        <v>489</v>
      </c>
      <c r="I100" s="84">
        <f t="shared" si="29"/>
        <v>428</v>
      </c>
      <c r="J100" s="84">
        <f t="shared" si="29"/>
        <v>391</v>
      </c>
      <c r="K100" s="84">
        <f t="shared" si="29"/>
        <v>434</v>
      </c>
      <c r="L100" s="84">
        <f t="shared" si="29"/>
        <v>371</v>
      </c>
      <c r="M100" s="84">
        <f t="shared" si="29"/>
        <v>467</v>
      </c>
      <c r="N100" s="84">
        <f t="shared" si="29"/>
        <v>459</v>
      </c>
      <c r="O100" s="84">
        <f t="shared" si="29"/>
        <v>344</v>
      </c>
      <c r="P100" s="94">
        <f t="shared" si="28"/>
        <v>5287</v>
      </c>
      <c r="Q100" s="85"/>
      <c r="R100" s="92"/>
    </row>
    <row r="101" spans="2:18" ht="13.5" thickTop="1">
      <c r="B101" s="251" t="s">
        <v>6</v>
      </c>
      <c r="C101" s="86" t="s">
        <v>2</v>
      </c>
      <c r="D101" s="87">
        <v>46</v>
      </c>
      <c r="E101" s="87">
        <v>38</v>
      </c>
      <c r="F101" s="88">
        <v>64</v>
      </c>
      <c r="G101" s="99">
        <v>49</v>
      </c>
      <c r="H101" s="99">
        <v>53</v>
      </c>
      <c r="I101" s="88">
        <v>48</v>
      </c>
      <c r="J101" s="88">
        <v>36</v>
      </c>
      <c r="K101" s="88">
        <v>49</v>
      </c>
      <c r="L101" s="88">
        <v>35</v>
      </c>
      <c r="M101" s="88">
        <v>22</v>
      </c>
      <c r="N101" s="88">
        <v>28</v>
      </c>
      <c r="O101" s="88">
        <v>18</v>
      </c>
      <c r="P101" s="88">
        <f t="shared" si="28"/>
        <v>486</v>
      </c>
      <c r="Q101" s="89">
        <f>P101/P103*100</f>
        <v>67.21991701244814</v>
      </c>
      <c r="R101" s="92"/>
    </row>
    <row r="102" spans="2:17" ht="12.75">
      <c r="B102" s="249"/>
      <c r="C102" s="81" t="s">
        <v>3</v>
      </c>
      <c r="D102" s="82">
        <v>19</v>
      </c>
      <c r="E102" s="82">
        <v>32</v>
      </c>
      <c r="F102" s="78">
        <v>19</v>
      </c>
      <c r="G102" s="79">
        <v>24</v>
      </c>
      <c r="H102" s="79">
        <v>33</v>
      </c>
      <c r="I102" s="78">
        <v>25</v>
      </c>
      <c r="J102" s="78">
        <v>11</v>
      </c>
      <c r="K102" s="78">
        <v>19</v>
      </c>
      <c r="L102" s="78">
        <v>25</v>
      </c>
      <c r="M102" s="78">
        <v>10</v>
      </c>
      <c r="N102" s="78">
        <v>10</v>
      </c>
      <c r="O102" s="78">
        <v>10</v>
      </c>
      <c r="P102" s="78">
        <f t="shared" si="28"/>
        <v>237</v>
      </c>
      <c r="Q102" s="80">
        <f>P102/P103*100</f>
        <v>32.780082987551864</v>
      </c>
    </row>
    <row r="103" spans="2:18" ht="13.5" thickBot="1">
      <c r="B103" s="252"/>
      <c r="C103" s="100" t="s">
        <v>26</v>
      </c>
      <c r="D103" s="101">
        <f aca="true" t="shared" si="30" ref="D103:O103">SUM(D101:D102)</f>
        <v>65</v>
      </c>
      <c r="E103" s="101">
        <f t="shared" si="30"/>
        <v>70</v>
      </c>
      <c r="F103" s="101">
        <f t="shared" si="30"/>
        <v>83</v>
      </c>
      <c r="G103" s="101">
        <f t="shared" si="30"/>
        <v>73</v>
      </c>
      <c r="H103" s="101">
        <f t="shared" si="30"/>
        <v>86</v>
      </c>
      <c r="I103" s="101">
        <f t="shared" si="30"/>
        <v>73</v>
      </c>
      <c r="J103" s="101">
        <f t="shared" si="30"/>
        <v>47</v>
      </c>
      <c r="K103" s="101">
        <f t="shared" si="30"/>
        <v>68</v>
      </c>
      <c r="L103" s="101">
        <f t="shared" si="30"/>
        <v>60</v>
      </c>
      <c r="M103" s="101">
        <f t="shared" si="30"/>
        <v>32</v>
      </c>
      <c r="N103" s="101">
        <f t="shared" si="30"/>
        <v>38</v>
      </c>
      <c r="O103" s="101">
        <f t="shared" si="30"/>
        <v>28</v>
      </c>
      <c r="P103" s="102">
        <f t="shared" si="28"/>
        <v>723</v>
      </c>
      <c r="Q103" s="96"/>
      <c r="R103" s="92"/>
    </row>
    <row r="104" spans="2:18" ht="13.5" thickTop="1">
      <c r="B104" s="214" t="s">
        <v>139</v>
      </c>
      <c r="C104" s="215"/>
      <c r="D104" s="103">
        <f aca="true" t="shared" si="31" ref="D104:O104">D100+D103</f>
        <v>547</v>
      </c>
      <c r="E104" s="103">
        <f t="shared" si="31"/>
        <v>553</v>
      </c>
      <c r="F104" s="103">
        <f t="shared" si="31"/>
        <v>559</v>
      </c>
      <c r="G104" s="103">
        <f t="shared" si="31"/>
        <v>536</v>
      </c>
      <c r="H104" s="103">
        <f t="shared" si="31"/>
        <v>575</v>
      </c>
      <c r="I104" s="103">
        <f t="shared" si="31"/>
        <v>501</v>
      </c>
      <c r="J104" s="103">
        <f t="shared" si="31"/>
        <v>438</v>
      </c>
      <c r="K104" s="103">
        <f t="shared" si="31"/>
        <v>502</v>
      </c>
      <c r="L104" s="103">
        <f t="shared" si="31"/>
        <v>431</v>
      </c>
      <c r="M104" s="103">
        <f t="shared" si="31"/>
        <v>499</v>
      </c>
      <c r="N104" s="103">
        <f t="shared" si="31"/>
        <v>497</v>
      </c>
      <c r="O104" s="103">
        <f t="shared" si="31"/>
        <v>372</v>
      </c>
      <c r="P104" s="97">
        <f t="shared" si="28"/>
        <v>6010</v>
      </c>
      <c r="Q104" s="104"/>
      <c r="R104" s="92"/>
    </row>
    <row r="105" spans="4:18" ht="12.75"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4:18" ht="29.25" customHeight="1"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ht="36.75" customHeight="1">
      <c r="A107" s="128"/>
      <c r="B107" s="129"/>
      <c r="C107" s="129"/>
      <c r="D107" s="130"/>
      <c r="E107" s="130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92"/>
      <c r="R107" s="92"/>
    </row>
    <row r="108" spans="1:33" ht="37.5" customHeight="1">
      <c r="A108" s="132">
        <v>7</v>
      </c>
      <c r="B108" s="212" t="s">
        <v>182</v>
      </c>
      <c r="C108" s="213"/>
      <c r="D108" s="233" t="s">
        <v>0</v>
      </c>
      <c r="E108" s="234"/>
      <c r="F108" s="133"/>
      <c r="G108" s="161">
        <v>8</v>
      </c>
      <c r="H108" s="243" t="s">
        <v>183</v>
      </c>
      <c r="I108" s="244"/>
      <c r="J108" s="244"/>
      <c r="K108" s="244"/>
      <c r="L108" s="244"/>
      <c r="M108" s="245"/>
      <c r="N108" s="233" t="s">
        <v>0</v>
      </c>
      <c r="O108" s="234"/>
      <c r="P108" s="160" t="s">
        <v>155</v>
      </c>
      <c r="Q108" s="92"/>
      <c r="R108" s="92"/>
      <c r="S108" s="161" t="s">
        <v>329</v>
      </c>
      <c r="T108" s="172" t="s">
        <v>183</v>
      </c>
      <c r="U108" s="160" t="s">
        <v>143</v>
      </c>
      <c r="V108" s="160" t="s">
        <v>144</v>
      </c>
      <c r="W108" s="160" t="s">
        <v>145</v>
      </c>
      <c r="X108" s="160" t="s">
        <v>146</v>
      </c>
      <c r="Y108" s="160" t="s">
        <v>147</v>
      </c>
      <c r="Z108" s="160" t="s">
        <v>148</v>
      </c>
      <c r="AA108" s="160" t="s">
        <v>149</v>
      </c>
      <c r="AB108" s="160" t="s">
        <v>150</v>
      </c>
      <c r="AC108" s="160" t="s">
        <v>151</v>
      </c>
      <c r="AD108" s="160" t="s">
        <v>152</v>
      </c>
      <c r="AE108" s="160" t="s">
        <v>153</v>
      </c>
      <c r="AF108" s="160" t="s">
        <v>154</v>
      </c>
      <c r="AG108" s="160" t="s">
        <v>139</v>
      </c>
    </row>
    <row r="109" spans="2:33" ht="12.75">
      <c r="B109" s="60" t="s">
        <v>66</v>
      </c>
      <c r="C109" s="134"/>
      <c r="D109" s="184">
        <v>566</v>
      </c>
      <c r="E109" s="180"/>
      <c r="F109" s="131"/>
      <c r="H109" s="60" t="s">
        <v>66</v>
      </c>
      <c r="I109" s="135"/>
      <c r="J109" s="136"/>
      <c r="K109" s="136"/>
      <c r="L109" s="136"/>
      <c r="M109" s="137"/>
      <c r="N109" s="183">
        <v>4874</v>
      </c>
      <c r="O109" s="175"/>
      <c r="P109" s="80">
        <f aca="true" t="shared" si="32" ref="P109:P134">N109/$N$134*100</f>
        <v>81.0981697171381</v>
      </c>
      <c r="Q109"/>
      <c r="R109" s="92"/>
      <c r="T109" s="26" t="s">
        <v>345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9">
        <v>0</v>
      </c>
      <c r="AA109" s="79">
        <v>0</v>
      </c>
      <c r="AB109" s="79">
        <v>0</v>
      </c>
      <c r="AC109" s="79">
        <v>0</v>
      </c>
      <c r="AD109" s="79">
        <v>0</v>
      </c>
      <c r="AE109" s="79">
        <v>0</v>
      </c>
      <c r="AF109" s="79">
        <v>0</v>
      </c>
      <c r="AG109" s="79">
        <f>SUM(U109:AF109)</f>
        <v>0</v>
      </c>
    </row>
    <row r="110" spans="2:33" ht="12.75">
      <c r="B110" s="60" t="s">
        <v>47</v>
      </c>
      <c r="C110" s="134"/>
      <c r="D110" s="184">
        <v>558</v>
      </c>
      <c r="E110" s="180"/>
      <c r="F110" s="131"/>
      <c r="H110" s="60" t="s">
        <v>53</v>
      </c>
      <c r="I110" s="135"/>
      <c r="J110" s="136"/>
      <c r="K110" s="136"/>
      <c r="L110" s="136"/>
      <c r="M110" s="137"/>
      <c r="N110" s="183">
        <v>552</v>
      </c>
      <c r="O110" s="180"/>
      <c r="P110" s="80">
        <f t="shared" si="32"/>
        <v>9.184692179700498</v>
      </c>
      <c r="Q110"/>
      <c r="R110" s="92"/>
      <c r="T110" s="26" t="s">
        <v>48</v>
      </c>
      <c r="U110" s="79">
        <v>1</v>
      </c>
      <c r="V110" s="79">
        <v>2</v>
      </c>
      <c r="W110" s="79">
        <v>2</v>
      </c>
      <c r="X110" s="79">
        <v>2</v>
      </c>
      <c r="Y110" s="79">
        <v>1</v>
      </c>
      <c r="Z110" s="79">
        <v>4</v>
      </c>
      <c r="AA110" s="79">
        <v>2</v>
      </c>
      <c r="AB110" s="79">
        <v>0</v>
      </c>
      <c r="AC110" s="79">
        <v>2</v>
      </c>
      <c r="AD110" s="79">
        <v>1</v>
      </c>
      <c r="AE110" s="79">
        <v>0</v>
      </c>
      <c r="AF110" s="79">
        <v>0</v>
      </c>
      <c r="AG110" s="79">
        <f aca="true" t="shared" si="33" ref="AG110:AG133">SUM(U110:AF110)</f>
        <v>17</v>
      </c>
    </row>
    <row r="111" spans="2:33" ht="12.75">
      <c r="B111" s="60" t="s">
        <v>53</v>
      </c>
      <c r="C111" s="134"/>
      <c r="D111" s="184">
        <v>414</v>
      </c>
      <c r="E111" s="180"/>
      <c r="F111" s="131"/>
      <c r="H111" s="60" t="s">
        <v>94</v>
      </c>
      <c r="I111" s="135"/>
      <c r="J111" s="136"/>
      <c r="K111" s="136"/>
      <c r="L111" s="136"/>
      <c r="M111" s="137"/>
      <c r="N111" s="183">
        <v>112</v>
      </c>
      <c r="O111" s="180"/>
      <c r="P111" s="80">
        <f t="shared" si="32"/>
        <v>1.8635607321131447</v>
      </c>
      <c r="Q111"/>
      <c r="R111" s="92"/>
      <c r="T111" s="26" t="s">
        <v>333</v>
      </c>
      <c r="U111" s="79">
        <v>0</v>
      </c>
      <c r="V111" s="79">
        <v>0</v>
      </c>
      <c r="W111" s="79">
        <v>0</v>
      </c>
      <c r="X111" s="79">
        <v>1</v>
      </c>
      <c r="Y111" s="79">
        <v>0</v>
      </c>
      <c r="Z111" s="79">
        <v>0</v>
      </c>
      <c r="AA111" s="79">
        <v>0</v>
      </c>
      <c r="AB111" s="79">
        <v>0</v>
      </c>
      <c r="AC111" s="79">
        <v>1</v>
      </c>
      <c r="AD111" s="79">
        <v>0</v>
      </c>
      <c r="AE111" s="79">
        <v>0</v>
      </c>
      <c r="AF111" s="79">
        <v>0</v>
      </c>
      <c r="AG111" s="79">
        <f t="shared" si="33"/>
        <v>2</v>
      </c>
    </row>
    <row r="112" spans="2:33" ht="12.75">
      <c r="B112" s="60" t="s">
        <v>87</v>
      </c>
      <c r="C112" s="134"/>
      <c r="D112" s="184">
        <v>405</v>
      </c>
      <c r="E112" s="180"/>
      <c r="F112" s="131"/>
      <c r="H112" s="60" t="s">
        <v>58</v>
      </c>
      <c r="I112" s="135"/>
      <c r="J112" s="136"/>
      <c r="K112" s="136"/>
      <c r="L112" s="136"/>
      <c r="M112" s="137"/>
      <c r="N112" s="183">
        <v>108</v>
      </c>
      <c r="O112" s="180"/>
      <c r="P112" s="80">
        <f t="shared" si="32"/>
        <v>1.7970049916805324</v>
      </c>
      <c r="Q112"/>
      <c r="R112" s="92"/>
      <c r="T112" s="26" t="s">
        <v>49</v>
      </c>
      <c r="U112" s="79">
        <v>2</v>
      </c>
      <c r="V112" s="79">
        <v>4</v>
      </c>
      <c r="W112" s="79">
        <v>4</v>
      </c>
      <c r="X112" s="79">
        <v>4</v>
      </c>
      <c r="Y112" s="79">
        <v>6</v>
      </c>
      <c r="Z112" s="79">
        <v>1</v>
      </c>
      <c r="AA112" s="79">
        <v>5</v>
      </c>
      <c r="AB112" s="79">
        <v>8</v>
      </c>
      <c r="AC112" s="79">
        <v>4</v>
      </c>
      <c r="AD112" s="79">
        <v>6</v>
      </c>
      <c r="AE112" s="79">
        <v>4</v>
      </c>
      <c r="AF112" s="79">
        <v>7</v>
      </c>
      <c r="AG112" s="79">
        <f t="shared" si="33"/>
        <v>55</v>
      </c>
    </row>
    <row r="113" spans="2:33" ht="12.75">
      <c r="B113" s="60" t="s">
        <v>72</v>
      </c>
      <c r="C113" s="134"/>
      <c r="D113" s="184">
        <v>335</v>
      </c>
      <c r="E113" s="180"/>
      <c r="F113" s="131"/>
      <c r="H113" s="60" t="s">
        <v>61</v>
      </c>
      <c r="I113" s="135"/>
      <c r="J113" s="136"/>
      <c r="K113" s="136"/>
      <c r="L113" s="136"/>
      <c r="M113" s="137"/>
      <c r="N113" s="183">
        <v>68</v>
      </c>
      <c r="O113" s="180"/>
      <c r="P113" s="80">
        <f t="shared" si="32"/>
        <v>1.1314475873544094</v>
      </c>
      <c r="Q113"/>
      <c r="T113" s="26" t="s">
        <v>50</v>
      </c>
      <c r="U113" s="79">
        <v>4</v>
      </c>
      <c r="V113" s="79">
        <v>6</v>
      </c>
      <c r="W113" s="79">
        <v>8</v>
      </c>
      <c r="X113" s="79">
        <v>4</v>
      </c>
      <c r="Y113" s="79">
        <v>4</v>
      </c>
      <c r="Z113" s="79">
        <v>3</v>
      </c>
      <c r="AA113" s="79">
        <v>5</v>
      </c>
      <c r="AB113" s="79">
        <v>2</v>
      </c>
      <c r="AC113" s="79">
        <v>1</v>
      </c>
      <c r="AD113" s="79">
        <v>1</v>
      </c>
      <c r="AE113" s="79">
        <v>4</v>
      </c>
      <c r="AF113" s="79">
        <v>6</v>
      </c>
      <c r="AG113" s="79">
        <f t="shared" si="33"/>
        <v>48</v>
      </c>
    </row>
    <row r="114" spans="2:33" ht="12.75">
      <c r="B114" s="60" t="s">
        <v>92</v>
      </c>
      <c r="C114" s="134"/>
      <c r="D114" s="184">
        <v>264</v>
      </c>
      <c r="E114" s="180"/>
      <c r="F114" s="131"/>
      <c r="H114" s="60" t="s">
        <v>49</v>
      </c>
      <c r="I114" s="135"/>
      <c r="J114" s="136"/>
      <c r="K114" s="136"/>
      <c r="L114" s="136"/>
      <c r="M114" s="137"/>
      <c r="N114" s="183">
        <v>55</v>
      </c>
      <c r="O114" s="180"/>
      <c r="P114" s="80">
        <f t="shared" si="32"/>
        <v>0.9151414309484194</v>
      </c>
      <c r="Q114"/>
      <c r="R114" s="92"/>
      <c r="T114" s="26" t="s">
        <v>273</v>
      </c>
      <c r="U114" s="79">
        <v>0</v>
      </c>
      <c r="V114" s="79">
        <v>1</v>
      </c>
      <c r="W114" s="79">
        <v>3</v>
      </c>
      <c r="X114" s="79">
        <v>4</v>
      </c>
      <c r="Y114" s="79">
        <v>0</v>
      </c>
      <c r="Z114" s="79">
        <v>0</v>
      </c>
      <c r="AA114" s="79">
        <v>2</v>
      </c>
      <c r="AB114" s="79">
        <v>2</v>
      </c>
      <c r="AC114" s="79">
        <v>0</v>
      </c>
      <c r="AD114" s="79">
        <v>2</v>
      </c>
      <c r="AE114" s="79">
        <v>2</v>
      </c>
      <c r="AF114" s="79">
        <v>0</v>
      </c>
      <c r="AG114" s="79">
        <f t="shared" si="33"/>
        <v>16</v>
      </c>
    </row>
    <row r="115" spans="2:33" ht="12.75">
      <c r="B115" s="60" t="s">
        <v>67</v>
      </c>
      <c r="C115" s="134"/>
      <c r="D115" s="184">
        <v>213</v>
      </c>
      <c r="E115" s="180"/>
      <c r="F115" s="131"/>
      <c r="H115" s="60" t="s">
        <v>50</v>
      </c>
      <c r="I115" s="135"/>
      <c r="J115" s="136"/>
      <c r="K115" s="136"/>
      <c r="L115" s="136"/>
      <c r="M115" s="137"/>
      <c r="N115" s="183">
        <v>48</v>
      </c>
      <c r="O115" s="180"/>
      <c r="P115" s="80">
        <f t="shared" si="32"/>
        <v>0.7986688851913478</v>
      </c>
      <c r="Q115"/>
      <c r="R115" s="92"/>
      <c r="T115" s="26" t="s">
        <v>53</v>
      </c>
      <c r="U115" s="79">
        <v>40</v>
      </c>
      <c r="V115" s="79">
        <v>45</v>
      </c>
      <c r="W115" s="79">
        <v>35</v>
      </c>
      <c r="X115" s="79">
        <v>48</v>
      </c>
      <c r="Y115" s="79">
        <v>54</v>
      </c>
      <c r="Z115" s="79">
        <v>41</v>
      </c>
      <c r="AA115" s="79">
        <v>27</v>
      </c>
      <c r="AB115" s="79">
        <v>41</v>
      </c>
      <c r="AC115" s="79">
        <v>42</v>
      </c>
      <c r="AD115" s="79">
        <v>58</v>
      </c>
      <c r="AE115" s="79">
        <v>72</v>
      </c>
      <c r="AF115" s="79">
        <v>49</v>
      </c>
      <c r="AG115" s="79">
        <f t="shared" si="33"/>
        <v>552</v>
      </c>
    </row>
    <row r="116" spans="2:33" ht="12.75">
      <c r="B116" s="60" t="s">
        <v>71</v>
      </c>
      <c r="C116" s="134"/>
      <c r="D116" s="184">
        <v>204</v>
      </c>
      <c r="E116" s="180"/>
      <c r="F116" s="131"/>
      <c r="H116" s="60" t="s">
        <v>59</v>
      </c>
      <c r="I116" s="135"/>
      <c r="J116" s="136"/>
      <c r="K116" s="136"/>
      <c r="L116" s="136"/>
      <c r="M116" s="137"/>
      <c r="N116" s="183">
        <v>46</v>
      </c>
      <c r="O116" s="180"/>
      <c r="P116" s="80">
        <f t="shared" si="32"/>
        <v>0.7653910149750416</v>
      </c>
      <c r="Q116"/>
      <c r="R116" s="92"/>
      <c r="T116" s="26" t="s">
        <v>57</v>
      </c>
      <c r="U116" s="79">
        <v>1</v>
      </c>
      <c r="V116" s="79">
        <v>1</v>
      </c>
      <c r="W116" s="79">
        <v>1</v>
      </c>
      <c r="X116" s="79">
        <v>1</v>
      </c>
      <c r="Y116" s="79">
        <v>1</v>
      </c>
      <c r="Z116" s="79">
        <v>2</v>
      </c>
      <c r="AA116" s="79">
        <v>2</v>
      </c>
      <c r="AB116" s="79">
        <v>1</v>
      </c>
      <c r="AC116" s="79">
        <v>2</v>
      </c>
      <c r="AD116" s="79">
        <v>0</v>
      </c>
      <c r="AE116" s="79">
        <v>1</v>
      </c>
      <c r="AF116" s="79">
        <v>0</v>
      </c>
      <c r="AG116" s="79">
        <f t="shared" si="33"/>
        <v>13</v>
      </c>
    </row>
    <row r="117" spans="2:33" ht="12.75">
      <c r="B117" s="60" t="s">
        <v>90</v>
      </c>
      <c r="C117" s="134"/>
      <c r="D117" s="184">
        <v>181</v>
      </c>
      <c r="E117" s="180"/>
      <c r="F117" s="131"/>
      <c r="H117" s="60" t="s">
        <v>275</v>
      </c>
      <c r="I117" s="135"/>
      <c r="J117" s="136"/>
      <c r="K117" s="136"/>
      <c r="L117" s="136"/>
      <c r="M117" s="137"/>
      <c r="N117" s="183">
        <v>19</v>
      </c>
      <c r="O117" s="180"/>
      <c r="P117" s="80">
        <f t="shared" si="32"/>
        <v>0.3161397670549085</v>
      </c>
      <c r="Q117"/>
      <c r="R117" s="92"/>
      <c r="T117" s="26" t="s">
        <v>344</v>
      </c>
      <c r="U117" s="79">
        <v>0</v>
      </c>
      <c r="V117" s="79">
        <v>0</v>
      </c>
      <c r="W117" s="79">
        <v>0</v>
      </c>
      <c r="X117" s="79">
        <v>0</v>
      </c>
      <c r="Y117" s="79">
        <v>1</v>
      </c>
      <c r="Z117" s="79">
        <v>0</v>
      </c>
      <c r="AA117" s="79">
        <v>0</v>
      </c>
      <c r="AB117" s="79">
        <v>0</v>
      </c>
      <c r="AC117" s="79">
        <v>0</v>
      </c>
      <c r="AD117" s="79">
        <v>0</v>
      </c>
      <c r="AE117" s="79">
        <v>0</v>
      </c>
      <c r="AF117" s="79">
        <v>0</v>
      </c>
      <c r="AG117" s="79">
        <f t="shared" si="33"/>
        <v>1</v>
      </c>
    </row>
    <row r="118" spans="2:33" ht="12.75">
      <c r="B118" s="60" t="s">
        <v>85</v>
      </c>
      <c r="C118" s="134"/>
      <c r="D118" s="184">
        <v>178</v>
      </c>
      <c r="E118" s="180"/>
      <c r="F118" s="131"/>
      <c r="H118" s="60" t="s">
        <v>63</v>
      </c>
      <c r="I118" s="135"/>
      <c r="J118" s="136"/>
      <c r="K118" s="136"/>
      <c r="L118" s="136"/>
      <c r="M118" s="137"/>
      <c r="N118" s="183">
        <v>18</v>
      </c>
      <c r="O118" s="180"/>
      <c r="P118" s="80">
        <f t="shared" si="32"/>
        <v>0.2995008319467554</v>
      </c>
      <c r="Q118"/>
      <c r="R118" s="92"/>
      <c r="T118" s="26" t="s">
        <v>274</v>
      </c>
      <c r="U118" s="79">
        <v>0</v>
      </c>
      <c r="V118" s="79">
        <v>3</v>
      </c>
      <c r="W118" s="79">
        <v>3</v>
      </c>
      <c r="X118" s="79">
        <v>0</v>
      </c>
      <c r="Y118" s="79">
        <v>3</v>
      </c>
      <c r="Z118" s="79">
        <v>1</v>
      </c>
      <c r="AA118" s="79">
        <v>3</v>
      </c>
      <c r="AB118" s="79">
        <v>2</v>
      </c>
      <c r="AC118" s="79">
        <v>1</v>
      </c>
      <c r="AD118" s="79">
        <v>0</v>
      </c>
      <c r="AE118" s="79">
        <v>0</v>
      </c>
      <c r="AF118" s="79">
        <v>0</v>
      </c>
      <c r="AG118" s="79">
        <f t="shared" si="33"/>
        <v>16</v>
      </c>
    </row>
    <row r="119" spans="2:33" ht="12.75">
      <c r="B119" s="60" t="s">
        <v>93</v>
      </c>
      <c r="C119" s="134"/>
      <c r="D119" s="184">
        <v>170</v>
      </c>
      <c r="E119" s="180"/>
      <c r="F119" s="131"/>
      <c r="H119" s="60" t="s">
        <v>48</v>
      </c>
      <c r="I119" s="135"/>
      <c r="J119" s="136"/>
      <c r="K119" s="136"/>
      <c r="L119" s="136"/>
      <c r="M119" s="137"/>
      <c r="N119" s="183">
        <v>17</v>
      </c>
      <c r="O119" s="180"/>
      <c r="P119" s="80">
        <f t="shared" si="32"/>
        <v>0.28286189683860236</v>
      </c>
      <c r="Q119"/>
      <c r="R119" s="92"/>
      <c r="T119" s="26" t="s">
        <v>58</v>
      </c>
      <c r="U119" s="79">
        <v>8</v>
      </c>
      <c r="V119" s="79">
        <v>12</v>
      </c>
      <c r="W119" s="79">
        <v>13</v>
      </c>
      <c r="X119" s="79">
        <v>5</v>
      </c>
      <c r="Y119" s="79">
        <v>11</v>
      </c>
      <c r="Z119" s="79">
        <v>12</v>
      </c>
      <c r="AA119" s="79">
        <v>8</v>
      </c>
      <c r="AB119" s="79">
        <v>8</v>
      </c>
      <c r="AC119" s="79">
        <v>12</v>
      </c>
      <c r="AD119" s="79">
        <v>6</v>
      </c>
      <c r="AE119" s="79">
        <v>6</v>
      </c>
      <c r="AF119" s="79">
        <v>7</v>
      </c>
      <c r="AG119" s="79">
        <f t="shared" si="33"/>
        <v>108</v>
      </c>
    </row>
    <row r="120" spans="2:33" ht="12.75">
      <c r="B120" s="60" t="s">
        <v>82</v>
      </c>
      <c r="C120" s="134"/>
      <c r="D120" s="184">
        <v>144</v>
      </c>
      <c r="E120" s="180"/>
      <c r="F120" s="131"/>
      <c r="H120" s="60" t="s">
        <v>95</v>
      </c>
      <c r="I120" s="135"/>
      <c r="J120" s="136"/>
      <c r="K120" s="136"/>
      <c r="L120" s="136"/>
      <c r="M120" s="137"/>
      <c r="N120" s="183">
        <v>17</v>
      </c>
      <c r="O120" s="180"/>
      <c r="P120" s="80">
        <f t="shared" si="32"/>
        <v>0.28286189683860236</v>
      </c>
      <c r="Q120"/>
      <c r="R120" s="92"/>
      <c r="T120" s="26" t="s">
        <v>59</v>
      </c>
      <c r="U120" s="79">
        <v>2</v>
      </c>
      <c r="V120" s="79">
        <v>7</v>
      </c>
      <c r="W120" s="79">
        <v>4</v>
      </c>
      <c r="X120" s="79">
        <v>1</v>
      </c>
      <c r="Y120" s="79">
        <v>3</v>
      </c>
      <c r="Z120" s="79">
        <v>4</v>
      </c>
      <c r="AA120" s="79">
        <v>6</v>
      </c>
      <c r="AB120" s="79">
        <v>6</v>
      </c>
      <c r="AC120" s="79">
        <v>6</v>
      </c>
      <c r="AD120" s="79">
        <v>3</v>
      </c>
      <c r="AE120" s="79">
        <v>3</v>
      </c>
      <c r="AF120" s="79">
        <v>1</v>
      </c>
      <c r="AG120" s="79">
        <f t="shared" si="33"/>
        <v>46</v>
      </c>
    </row>
    <row r="121" spans="2:33" ht="12.75">
      <c r="B121" s="60" t="s">
        <v>77</v>
      </c>
      <c r="C121" s="134"/>
      <c r="D121" s="184">
        <v>139</v>
      </c>
      <c r="E121" s="180"/>
      <c r="F121" s="131"/>
      <c r="H121" s="60" t="s">
        <v>273</v>
      </c>
      <c r="I121" s="135"/>
      <c r="J121" s="136"/>
      <c r="K121" s="136"/>
      <c r="L121" s="136"/>
      <c r="M121" s="137"/>
      <c r="N121" s="183">
        <v>16</v>
      </c>
      <c r="O121" s="180"/>
      <c r="P121" s="80">
        <f t="shared" si="32"/>
        <v>0.26622296173044924</v>
      </c>
      <c r="Q121"/>
      <c r="R121" s="92"/>
      <c r="T121" s="26" t="s">
        <v>61</v>
      </c>
      <c r="U121" s="79">
        <v>6</v>
      </c>
      <c r="V121" s="79">
        <v>5</v>
      </c>
      <c r="W121" s="79">
        <v>11</v>
      </c>
      <c r="X121" s="79">
        <v>5</v>
      </c>
      <c r="Y121" s="79">
        <v>3</v>
      </c>
      <c r="Z121" s="79">
        <v>6</v>
      </c>
      <c r="AA121" s="79">
        <v>9</v>
      </c>
      <c r="AB121" s="79">
        <v>8</v>
      </c>
      <c r="AC121" s="79">
        <v>11</v>
      </c>
      <c r="AD121" s="79">
        <v>0</v>
      </c>
      <c r="AE121" s="79">
        <v>2</v>
      </c>
      <c r="AF121" s="79">
        <v>2</v>
      </c>
      <c r="AG121" s="79">
        <f t="shared" si="33"/>
        <v>68</v>
      </c>
    </row>
    <row r="122" spans="2:33" ht="12.75">
      <c r="B122" s="60" t="s">
        <v>88</v>
      </c>
      <c r="C122" s="134"/>
      <c r="D122" s="184">
        <v>128</v>
      </c>
      <c r="E122" s="180"/>
      <c r="F122" s="131"/>
      <c r="H122" s="60" t="s">
        <v>274</v>
      </c>
      <c r="I122" s="135"/>
      <c r="J122" s="136"/>
      <c r="K122" s="136"/>
      <c r="L122" s="136"/>
      <c r="M122" s="137"/>
      <c r="N122" s="183">
        <v>16</v>
      </c>
      <c r="O122" s="180"/>
      <c r="P122" s="80">
        <f t="shared" si="32"/>
        <v>0.26622296173044924</v>
      </c>
      <c r="Q122"/>
      <c r="R122" s="92"/>
      <c r="T122" s="26" t="s">
        <v>63</v>
      </c>
      <c r="U122" s="79">
        <v>1</v>
      </c>
      <c r="V122" s="79">
        <v>1</v>
      </c>
      <c r="W122" s="79">
        <v>4</v>
      </c>
      <c r="X122" s="79">
        <v>1</v>
      </c>
      <c r="Y122" s="79">
        <v>1</v>
      </c>
      <c r="Z122" s="79">
        <v>0</v>
      </c>
      <c r="AA122" s="79">
        <v>1</v>
      </c>
      <c r="AB122" s="79">
        <v>4</v>
      </c>
      <c r="AC122" s="79">
        <v>2</v>
      </c>
      <c r="AD122" s="79">
        <v>1</v>
      </c>
      <c r="AE122" s="79">
        <v>1</v>
      </c>
      <c r="AF122" s="79">
        <v>1</v>
      </c>
      <c r="AG122" s="79">
        <f t="shared" si="33"/>
        <v>18</v>
      </c>
    </row>
    <row r="123" spans="2:33" ht="12.75">
      <c r="B123" s="60" t="s">
        <v>76</v>
      </c>
      <c r="C123" s="134"/>
      <c r="D123" s="184">
        <v>110</v>
      </c>
      <c r="E123" s="180"/>
      <c r="F123" s="131"/>
      <c r="H123" s="60" t="s">
        <v>57</v>
      </c>
      <c r="I123" s="135"/>
      <c r="J123" s="136"/>
      <c r="K123" s="136"/>
      <c r="L123" s="136"/>
      <c r="M123" s="137"/>
      <c r="N123" s="183">
        <v>13</v>
      </c>
      <c r="O123" s="180"/>
      <c r="P123" s="80">
        <f t="shared" si="32"/>
        <v>0.21630615640599005</v>
      </c>
      <c r="Q123"/>
      <c r="R123" s="92"/>
      <c r="T123" s="26" t="s">
        <v>66</v>
      </c>
      <c r="U123" s="79">
        <v>475</v>
      </c>
      <c r="V123" s="79">
        <v>447</v>
      </c>
      <c r="W123" s="79">
        <v>456</v>
      </c>
      <c r="X123" s="79">
        <v>452</v>
      </c>
      <c r="Y123" s="79">
        <v>467</v>
      </c>
      <c r="Z123" s="79">
        <v>411</v>
      </c>
      <c r="AA123" s="79">
        <v>354</v>
      </c>
      <c r="AB123" s="79">
        <v>400</v>
      </c>
      <c r="AC123" s="79">
        <v>335</v>
      </c>
      <c r="AD123" s="79">
        <v>409</v>
      </c>
      <c r="AE123" s="79">
        <v>379</v>
      </c>
      <c r="AF123" s="79">
        <v>289</v>
      </c>
      <c r="AG123" s="79">
        <f t="shared" si="33"/>
        <v>4874</v>
      </c>
    </row>
    <row r="124" spans="2:33" ht="12.75">
      <c r="B124" s="60" t="s">
        <v>73</v>
      </c>
      <c r="C124" s="134"/>
      <c r="D124" s="184">
        <v>106</v>
      </c>
      <c r="E124" s="180"/>
      <c r="F124" s="131"/>
      <c r="H124" s="60" t="s">
        <v>126</v>
      </c>
      <c r="I124" s="135"/>
      <c r="J124" s="136"/>
      <c r="K124" s="136"/>
      <c r="L124" s="136"/>
      <c r="M124" s="137"/>
      <c r="N124" s="183">
        <v>7</v>
      </c>
      <c r="O124" s="180"/>
      <c r="P124" s="80">
        <f t="shared" si="32"/>
        <v>0.11647254575707154</v>
      </c>
      <c r="Q124"/>
      <c r="R124" s="92"/>
      <c r="T124" s="26" t="s">
        <v>275</v>
      </c>
      <c r="U124" s="79">
        <v>0</v>
      </c>
      <c r="V124" s="79">
        <v>3</v>
      </c>
      <c r="W124" s="79">
        <v>0</v>
      </c>
      <c r="X124" s="79">
        <v>1</v>
      </c>
      <c r="Y124" s="79">
        <v>3</v>
      </c>
      <c r="Z124" s="79">
        <v>1</v>
      </c>
      <c r="AA124" s="79">
        <v>4</v>
      </c>
      <c r="AB124" s="79">
        <v>1</v>
      </c>
      <c r="AC124" s="79">
        <v>1</v>
      </c>
      <c r="AD124" s="79">
        <v>1</v>
      </c>
      <c r="AE124" s="79">
        <v>4</v>
      </c>
      <c r="AF124" s="79">
        <v>0</v>
      </c>
      <c r="AG124" s="79">
        <f t="shared" si="33"/>
        <v>19</v>
      </c>
    </row>
    <row r="125" spans="2:33" ht="12.75">
      <c r="B125" s="60" t="s">
        <v>58</v>
      </c>
      <c r="C125" s="134"/>
      <c r="D125" s="184">
        <v>103</v>
      </c>
      <c r="E125" s="180"/>
      <c r="F125" s="131"/>
      <c r="H125" s="60" t="s">
        <v>276</v>
      </c>
      <c r="I125" s="135"/>
      <c r="J125" s="136"/>
      <c r="K125" s="136"/>
      <c r="L125" s="136"/>
      <c r="M125" s="137"/>
      <c r="N125" s="183">
        <v>6</v>
      </c>
      <c r="O125" s="180"/>
      <c r="P125" s="80">
        <f t="shared" si="32"/>
        <v>0.09983361064891848</v>
      </c>
      <c r="Q125"/>
      <c r="R125" s="92"/>
      <c r="T125" s="26" t="s">
        <v>334</v>
      </c>
      <c r="U125" s="79">
        <v>0</v>
      </c>
      <c r="V125" s="79">
        <v>0</v>
      </c>
      <c r="W125" s="79">
        <v>0</v>
      </c>
      <c r="X125" s="79">
        <v>1</v>
      </c>
      <c r="Y125" s="79">
        <v>0</v>
      </c>
      <c r="Z125" s="79">
        <v>0</v>
      </c>
      <c r="AA125" s="79">
        <v>0</v>
      </c>
      <c r="AB125" s="79">
        <v>1</v>
      </c>
      <c r="AC125" s="79">
        <v>0</v>
      </c>
      <c r="AD125" s="79">
        <v>0</v>
      </c>
      <c r="AE125" s="79">
        <v>0</v>
      </c>
      <c r="AF125" s="79">
        <v>0</v>
      </c>
      <c r="AG125" s="79">
        <f t="shared" si="33"/>
        <v>2</v>
      </c>
    </row>
    <row r="126" spans="2:33" ht="12.75">
      <c r="B126" s="60" t="s">
        <v>69</v>
      </c>
      <c r="C126" s="134"/>
      <c r="D126" s="184">
        <v>103</v>
      </c>
      <c r="E126" s="180"/>
      <c r="F126" s="131"/>
      <c r="H126" s="60" t="s">
        <v>278</v>
      </c>
      <c r="I126" s="136"/>
      <c r="J126" s="136"/>
      <c r="K126" s="136"/>
      <c r="L126" s="136"/>
      <c r="M126" s="137"/>
      <c r="N126" s="183">
        <v>6</v>
      </c>
      <c r="O126" s="180"/>
      <c r="P126" s="80">
        <f t="shared" si="32"/>
        <v>0.09983361064891848</v>
      </c>
      <c r="Q126"/>
      <c r="R126" s="92"/>
      <c r="T126" s="26" t="s">
        <v>335</v>
      </c>
      <c r="U126" s="79">
        <v>0</v>
      </c>
      <c r="V126" s="79">
        <v>0</v>
      </c>
      <c r="W126" s="79">
        <v>0</v>
      </c>
      <c r="X126" s="79">
        <v>1</v>
      </c>
      <c r="Y126" s="79">
        <v>1</v>
      </c>
      <c r="Z126" s="79">
        <v>0</v>
      </c>
      <c r="AA126" s="79">
        <v>1</v>
      </c>
      <c r="AB126" s="79">
        <v>0</v>
      </c>
      <c r="AC126" s="79">
        <v>0</v>
      </c>
      <c r="AD126" s="79">
        <v>1</v>
      </c>
      <c r="AE126" s="79">
        <v>0</v>
      </c>
      <c r="AF126" s="79">
        <v>0</v>
      </c>
      <c r="AG126" s="79">
        <f t="shared" si="33"/>
        <v>4</v>
      </c>
    </row>
    <row r="127" spans="2:33" ht="12.75">
      <c r="B127" s="60" t="s">
        <v>94</v>
      </c>
      <c r="C127" s="134"/>
      <c r="D127" s="184">
        <v>101</v>
      </c>
      <c r="E127" s="180"/>
      <c r="F127" s="131"/>
      <c r="H127" s="60" t="s">
        <v>335</v>
      </c>
      <c r="I127" s="136"/>
      <c r="J127" s="136"/>
      <c r="K127" s="136"/>
      <c r="L127" s="136"/>
      <c r="M127" s="137"/>
      <c r="N127" s="183">
        <v>4</v>
      </c>
      <c r="O127" s="180"/>
      <c r="P127" s="80">
        <f t="shared" si="32"/>
        <v>0.06655574043261231</v>
      </c>
      <c r="Q127"/>
      <c r="R127" s="92"/>
      <c r="T127" s="26" t="s">
        <v>130</v>
      </c>
      <c r="U127" s="79">
        <v>1</v>
      </c>
      <c r="V127" s="79">
        <v>0</v>
      </c>
      <c r="W127" s="79">
        <v>0</v>
      </c>
      <c r="X127" s="79">
        <v>0</v>
      </c>
      <c r="Y127" s="79">
        <v>0</v>
      </c>
      <c r="Z127" s="79">
        <v>0</v>
      </c>
      <c r="AA127" s="79">
        <v>0</v>
      </c>
      <c r="AB127" s="79">
        <v>0</v>
      </c>
      <c r="AC127" s="79">
        <v>0</v>
      </c>
      <c r="AD127" s="79">
        <v>0</v>
      </c>
      <c r="AE127" s="79">
        <v>0</v>
      </c>
      <c r="AF127" s="79">
        <v>0</v>
      </c>
      <c r="AG127" s="79">
        <f t="shared" si="33"/>
        <v>1</v>
      </c>
    </row>
    <row r="128" spans="2:33" ht="12.75">
      <c r="B128" s="60" t="s">
        <v>65</v>
      </c>
      <c r="C128" s="134"/>
      <c r="D128" s="184">
        <v>94</v>
      </c>
      <c r="E128" s="180"/>
      <c r="F128" s="131"/>
      <c r="G128" s="131"/>
      <c r="H128" s="60" t="s">
        <v>333</v>
      </c>
      <c r="I128" s="136"/>
      <c r="J128" s="136"/>
      <c r="K128" s="136"/>
      <c r="L128" s="136"/>
      <c r="M128" s="137"/>
      <c r="N128" s="183">
        <v>2</v>
      </c>
      <c r="O128" s="180"/>
      <c r="P128" s="80">
        <f t="shared" si="32"/>
        <v>0.033277870216306155</v>
      </c>
      <c r="Q128"/>
      <c r="R128" s="92"/>
      <c r="S128" s="131"/>
      <c r="T128" s="26" t="s">
        <v>94</v>
      </c>
      <c r="U128" s="79">
        <v>4</v>
      </c>
      <c r="V128" s="79">
        <v>8</v>
      </c>
      <c r="W128" s="79">
        <v>12</v>
      </c>
      <c r="X128" s="79">
        <v>1</v>
      </c>
      <c r="Y128" s="79">
        <v>14</v>
      </c>
      <c r="Z128" s="79">
        <v>11</v>
      </c>
      <c r="AA128" s="79">
        <v>6</v>
      </c>
      <c r="AB128" s="79">
        <v>15</v>
      </c>
      <c r="AC128" s="79">
        <v>8</v>
      </c>
      <c r="AD128" s="79">
        <v>8</v>
      </c>
      <c r="AE128" s="79">
        <v>17</v>
      </c>
      <c r="AF128" s="79">
        <v>8</v>
      </c>
      <c r="AG128" s="79">
        <f t="shared" si="33"/>
        <v>112</v>
      </c>
    </row>
    <row r="129" spans="2:33" ht="12.75">
      <c r="B129" s="60" t="s">
        <v>89</v>
      </c>
      <c r="C129" s="139"/>
      <c r="D129" s="184">
        <v>83</v>
      </c>
      <c r="E129" s="180"/>
      <c r="F129" s="131"/>
      <c r="G129" s="131"/>
      <c r="H129" s="60" t="s">
        <v>334</v>
      </c>
      <c r="I129" s="140"/>
      <c r="J129" s="136"/>
      <c r="K129" s="136"/>
      <c r="L129" s="136"/>
      <c r="M129" s="137"/>
      <c r="N129" s="183">
        <v>2</v>
      </c>
      <c r="O129" s="180"/>
      <c r="P129" s="80">
        <f t="shared" si="32"/>
        <v>0.033277870216306155</v>
      </c>
      <c r="Q129"/>
      <c r="R129" s="92"/>
      <c r="S129" s="131"/>
      <c r="T129" s="26" t="s">
        <v>126</v>
      </c>
      <c r="U129" s="79">
        <v>1</v>
      </c>
      <c r="V129" s="79">
        <v>1</v>
      </c>
      <c r="W129" s="79">
        <v>1</v>
      </c>
      <c r="X129" s="79">
        <v>0</v>
      </c>
      <c r="Y129" s="79">
        <v>0</v>
      </c>
      <c r="Z129" s="79">
        <v>0</v>
      </c>
      <c r="AA129" s="79">
        <v>0</v>
      </c>
      <c r="AB129" s="79">
        <v>3</v>
      </c>
      <c r="AC129" s="79">
        <v>0</v>
      </c>
      <c r="AD129" s="79">
        <v>0</v>
      </c>
      <c r="AE129" s="79">
        <v>0</v>
      </c>
      <c r="AF129" s="79">
        <v>1</v>
      </c>
      <c r="AG129" s="79">
        <f t="shared" si="33"/>
        <v>7</v>
      </c>
    </row>
    <row r="130" spans="2:33" ht="12.75">
      <c r="B130" s="60" t="s">
        <v>74</v>
      </c>
      <c r="C130" s="139"/>
      <c r="D130" s="184">
        <v>78</v>
      </c>
      <c r="E130" s="180"/>
      <c r="F130" s="131"/>
      <c r="G130" s="131"/>
      <c r="H130" s="60" t="s">
        <v>277</v>
      </c>
      <c r="I130" s="140"/>
      <c r="J130" s="136"/>
      <c r="K130" s="136"/>
      <c r="L130" s="136"/>
      <c r="M130" s="137"/>
      <c r="N130" s="183">
        <v>2</v>
      </c>
      <c r="O130" s="180"/>
      <c r="P130" s="80">
        <f t="shared" si="32"/>
        <v>0.033277870216306155</v>
      </c>
      <c r="Q130"/>
      <c r="R130" s="92"/>
      <c r="S130" s="131"/>
      <c r="T130" s="26" t="s">
        <v>276</v>
      </c>
      <c r="U130" s="79">
        <v>0</v>
      </c>
      <c r="V130" s="79">
        <v>1</v>
      </c>
      <c r="W130" s="79">
        <v>1</v>
      </c>
      <c r="X130" s="79">
        <v>1</v>
      </c>
      <c r="Y130" s="79">
        <v>0</v>
      </c>
      <c r="Z130" s="79">
        <v>1</v>
      </c>
      <c r="AA130" s="79">
        <v>1</v>
      </c>
      <c r="AB130" s="79">
        <v>0</v>
      </c>
      <c r="AC130" s="79">
        <v>0</v>
      </c>
      <c r="AD130" s="79">
        <v>1</v>
      </c>
      <c r="AE130" s="79">
        <v>0</v>
      </c>
      <c r="AF130" s="79">
        <v>0</v>
      </c>
      <c r="AG130" s="79">
        <f t="shared" si="33"/>
        <v>6</v>
      </c>
    </row>
    <row r="131" spans="2:33" ht="12.75">
      <c r="B131" s="60" t="s">
        <v>81</v>
      </c>
      <c r="C131" s="139"/>
      <c r="D131" s="184">
        <v>77</v>
      </c>
      <c r="E131" s="180"/>
      <c r="F131" s="131"/>
      <c r="G131" s="131"/>
      <c r="H131" s="60" t="s">
        <v>344</v>
      </c>
      <c r="I131" s="136"/>
      <c r="J131" s="136"/>
      <c r="K131" s="136"/>
      <c r="L131" s="136"/>
      <c r="M131" s="137"/>
      <c r="N131" s="183">
        <v>1</v>
      </c>
      <c r="O131" s="180"/>
      <c r="P131" s="80">
        <f t="shared" si="32"/>
        <v>0.016638935108153077</v>
      </c>
      <c r="Q131"/>
      <c r="R131" s="92"/>
      <c r="S131" s="131"/>
      <c r="T131" s="26" t="s">
        <v>95</v>
      </c>
      <c r="U131" s="79">
        <v>1</v>
      </c>
      <c r="V131" s="79">
        <v>3</v>
      </c>
      <c r="W131" s="79">
        <v>1</v>
      </c>
      <c r="X131" s="79">
        <v>1</v>
      </c>
      <c r="Y131" s="79">
        <v>2</v>
      </c>
      <c r="Z131" s="79">
        <v>2</v>
      </c>
      <c r="AA131" s="79">
        <v>2</v>
      </c>
      <c r="AB131" s="79">
        <v>0</v>
      </c>
      <c r="AC131" s="79">
        <v>1</v>
      </c>
      <c r="AD131" s="79">
        <v>1</v>
      </c>
      <c r="AE131" s="79">
        <v>2</v>
      </c>
      <c r="AF131" s="79">
        <v>1</v>
      </c>
      <c r="AG131" s="79">
        <f t="shared" si="33"/>
        <v>17</v>
      </c>
    </row>
    <row r="132" spans="2:33" ht="12.75">
      <c r="B132" s="60" t="s">
        <v>79</v>
      </c>
      <c r="C132" s="139"/>
      <c r="D132" s="184">
        <v>72</v>
      </c>
      <c r="E132" s="180"/>
      <c r="F132" s="92"/>
      <c r="G132" s="92"/>
      <c r="H132" s="60" t="s">
        <v>130</v>
      </c>
      <c r="I132" s="136"/>
      <c r="J132" s="136"/>
      <c r="K132" s="136"/>
      <c r="L132" s="136"/>
      <c r="M132" s="137"/>
      <c r="N132" s="183">
        <v>1</v>
      </c>
      <c r="O132" s="180"/>
      <c r="P132" s="80">
        <f t="shared" si="32"/>
        <v>0.016638935108153077</v>
      </c>
      <c r="Q132" s="92"/>
      <c r="R132" s="92"/>
      <c r="S132" s="92"/>
      <c r="T132" s="26" t="s">
        <v>277</v>
      </c>
      <c r="U132" s="79">
        <v>0</v>
      </c>
      <c r="V132" s="79">
        <v>1</v>
      </c>
      <c r="W132" s="79">
        <v>0</v>
      </c>
      <c r="X132" s="79">
        <v>1</v>
      </c>
      <c r="Y132" s="79">
        <v>0</v>
      </c>
      <c r="Z132" s="79">
        <v>0</v>
      </c>
      <c r="AA132" s="79">
        <v>0</v>
      </c>
      <c r="AB132" s="79">
        <v>0</v>
      </c>
      <c r="AC132" s="79">
        <v>0</v>
      </c>
      <c r="AD132" s="79">
        <v>0</v>
      </c>
      <c r="AE132" s="79">
        <v>0</v>
      </c>
      <c r="AF132" s="79">
        <v>0</v>
      </c>
      <c r="AG132" s="79">
        <f t="shared" si="33"/>
        <v>2</v>
      </c>
    </row>
    <row r="133" spans="2:33" ht="12.75">
      <c r="B133" s="138" t="s">
        <v>184</v>
      </c>
      <c r="C133" s="139"/>
      <c r="D133" s="176">
        <v>1184</v>
      </c>
      <c r="E133" s="175"/>
      <c r="F133" s="92"/>
      <c r="G133" s="92"/>
      <c r="H133" s="60" t="s">
        <v>345</v>
      </c>
      <c r="I133" s="136"/>
      <c r="J133" s="136"/>
      <c r="K133" s="136"/>
      <c r="L133" s="136"/>
      <c r="M133" s="137"/>
      <c r="N133" s="176">
        <v>0</v>
      </c>
      <c r="O133" s="180"/>
      <c r="P133" s="80">
        <f t="shared" si="32"/>
        <v>0</v>
      </c>
      <c r="Q133" s="92"/>
      <c r="R133" s="92"/>
      <c r="S133" s="92"/>
      <c r="T133" s="177" t="s">
        <v>278</v>
      </c>
      <c r="U133" s="79">
        <v>0</v>
      </c>
      <c r="V133" s="79">
        <v>2</v>
      </c>
      <c r="W133" s="79">
        <v>0</v>
      </c>
      <c r="X133" s="79">
        <v>1</v>
      </c>
      <c r="Y133" s="79">
        <v>0</v>
      </c>
      <c r="Z133" s="79">
        <v>1</v>
      </c>
      <c r="AA133" s="79">
        <v>0</v>
      </c>
      <c r="AB133" s="79">
        <v>0</v>
      </c>
      <c r="AC133" s="79">
        <v>2</v>
      </c>
      <c r="AD133" s="79">
        <v>0</v>
      </c>
      <c r="AE133" s="79">
        <v>0</v>
      </c>
      <c r="AF133" s="79">
        <v>0</v>
      </c>
      <c r="AG133" s="79">
        <f t="shared" si="33"/>
        <v>6</v>
      </c>
    </row>
    <row r="134" spans="2:33" ht="12.75">
      <c r="B134" s="264" t="s">
        <v>139</v>
      </c>
      <c r="C134" s="265"/>
      <c r="D134" s="235">
        <f>SUM(D109:E133)</f>
        <v>6010</v>
      </c>
      <c r="E134" s="236"/>
      <c r="F134" s="163">
        <f>SUM(D109:E132)</f>
        <v>4826</v>
      </c>
      <c r="G134" s="131"/>
      <c r="H134" s="141" t="s">
        <v>139</v>
      </c>
      <c r="I134" s="136"/>
      <c r="J134" s="136"/>
      <c r="K134" s="136"/>
      <c r="L134" s="136"/>
      <c r="M134" s="137"/>
      <c r="N134" s="235">
        <f>SUM(N109:N133)</f>
        <v>6010</v>
      </c>
      <c r="O134" s="236"/>
      <c r="P134" s="80">
        <f t="shared" si="32"/>
        <v>100</v>
      </c>
      <c r="Q134" s="92"/>
      <c r="S134" s="131"/>
      <c r="T134" s="79" t="s">
        <v>139</v>
      </c>
      <c r="U134" s="79">
        <f aca="true" t="shared" si="34" ref="U134:AG134">SUM(U109:U133)</f>
        <v>547</v>
      </c>
      <c r="V134" s="79">
        <f t="shared" si="34"/>
        <v>553</v>
      </c>
      <c r="W134" s="79">
        <f t="shared" si="34"/>
        <v>559</v>
      </c>
      <c r="X134" s="79">
        <f t="shared" si="34"/>
        <v>536</v>
      </c>
      <c r="Y134" s="79">
        <f t="shared" si="34"/>
        <v>575</v>
      </c>
      <c r="Z134" s="79">
        <f t="shared" si="34"/>
        <v>501</v>
      </c>
      <c r="AA134" s="79">
        <f t="shared" si="34"/>
        <v>438</v>
      </c>
      <c r="AB134" s="79">
        <f t="shared" si="34"/>
        <v>502</v>
      </c>
      <c r="AC134" s="79">
        <f t="shared" si="34"/>
        <v>431</v>
      </c>
      <c r="AD134" s="79">
        <f t="shared" si="34"/>
        <v>499</v>
      </c>
      <c r="AE134" s="79">
        <f t="shared" si="34"/>
        <v>497</v>
      </c>
      <c r="AF134" s="79">
        <f t="shared" si="34"/>
        <v>372</v>
      </c>
      <c r="AG134" s="79">
        <f t="shared" si="34"/>
        <v>6010</v>
      </c>
    </row>
    <row r="135" spans="4:18" ht="16.5" customHeight="1">
      <c r="D135" s="142"/>
      <c r="E135" s="143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1:18" ht="39" customHeight="1">
      <c r="A136" s="132">
        <v>9</v>
      </c>
      <c r="B136" s="212" t="s">
        <v>185</v>
      </c>
      <c r="C136" s="213"/>
      <c r="D136" s="160" t="s">
        <v>143</v>
      </c>
      <c r="E136" s="160" t="s">
        <v>144</v>
      </c>
      <c r="F136" s="160" t="s">
        <v>145</v>
      </c>
      <c r="G136" s="160" t="s">
        <v>146</v>
      </c>
      <c r="H136" s="160" t="s">
        <v>147</v>
      </c>
      <c r="I136" s="160" t="s">
        <v>148</v>
      </c>
      <c r="J136" s="160" t="s">
        <v>149</v>
      </c>
      <c r="K136" s="160" t="s">
        <v>150</v>
      </c>
      <c r="L136" s="160" t="s">
        <v>151</v>
      </c>
      <c r="M136" s="160" t="s">
        <v>152</v>
      </c>
      <c r="N136" s="160" t="s">
        <v>153</v>
      </c>
      <c r="O136" s="160" t="s">
        <v>154</v>
      </c>
      <c r="P136" s="160" t="s">
        <v>139</v>
      </c>
      <c r="Q136" s="92"/>
      <c r="R136" s="92"/>
    </row>
    <row r="137" spans="2:18" ht="12.75">
      <c r="B137" s="246" t="s">
        <v>27</v>
      </c>
      <c r="C137" s="81" t="s">
        <v>5</v>
      </c>
      <c r="D137" s="82">
        <v>480</v>
      </c>
      <c r="E137" s="82">
        <v>481</v>
      </c>
      <c r="F137" s="78">
        <v>476</v>
      </c>
      <c r="G137" s="78">
        <v>460</v>
      </c>
      <c r="H137" s="78">
        <v>486</v>
      </c>
      <c r="I137" s="78">
        <v>428</v>
      </c>
      <c r="J137" s="78">
        <v>391</v>
      </c>
      <c r="K137" s="78">
        <v>433</v>
      </c>
      <c r="L137" s="78">
        <v>371</v>
      </c>
      <c r="M137" s="78">
        <v>467</v>
      </c>
      <c r="N137" s="78">
        <v>457</v>
      </c>
      <c r="O137" s="78">
        <v>344</v>
      </c>
      <c r="P137" s="78">
        <f aca="true" t="shared" si="35" ref="P137:P145">SUM(D137:O137)</f>
        <v>5274</v>
      </c>
      <c r="Q137" s="92"/>
      <c r="R137" s="92"/>
    </row>
    <row r="138" spans="2:18" ht="12.75">
      <c r="B138" s="242"/>
      <c r="C138" s="81" t="s">
        <v>34</v>
      </c>
      <c r="D138" s="82">
        <v>0</v>
      </c>
      <c r="E138" s="82">
        <v>1</v>
      </c>
      <c r="F138" s="78">
        <v>0</v>
      </c>
      <c r="G138" s="78">
        <v>1</v>
      </c>
      <c r="H138" s="78">
        <v>0</v>
      </c>
      <c r="I138" s="78">
        <v>0</v>
      </c>
      <c r="J138" s="78">
        <v>0</v>
      </c>
      <c r="K138" s="78">
        <v>1</v>
      </c>
      <c r="L138" s="78">
        <v>0</v>
      </c>
      <c r="M138" s="78">
        <v>0</v>
      </c>
      <c r="N138" s="78">
        <v>2</v>
      </c>
      <c r="O138" s="78">
        <v>0</v>
      </c>
      <c r="P138" s="78">
        <f t="shared" si="35"/>
        <v>5</v>
      </c>
      <c r="Q138" s="92"/>
      <c r="R138" s="92"/>
    </row>
    <row r="139" spans="2:18" ht="12.75">
      <c r="B139" s="242"/>
      <c r="C139" s="81" t="s">
        <v>35</v>
      </c>
      <c r="D139" s="82">
        <v>0</v>
      </c>
      <c r="E139" s="82"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78">
        <f t="shared" si="35"/>
        <v>0</v>
      </c>
      <c r="Q139" s="92"/>
      <c r="R139" s="92"/>
    </row>
    <row r="140" spans="2:18" ht="12.75">
      <c r="B140" s="242"/>
      <c r="C140" s="81" t="s">
        <v>36</v>
      </c>
      <c r="D140" s="82">
        <v>0</v>
      </c>
      <c r="E140" s="82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78">
        <f t="shared" si="35"/>
        <v>0</v>
      </c>
      <c r="Q140" s="92"/>
      <c r="R140" s="92"/>
    </row>
    <row r="141" spans="2:18" ht="12.75">
      <c r="B141" s="242"/>
      <c r="C141" s="81" t="s">
        <v>37</v>
      </c>
      <c r="D141" s="82">
        <v>0</v>
      </c>
      <c r="E141" s="82">
        <v>1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f t="shared" si="35"/>
        <v>1</v>
      </c>
      <c r="Q141" s="92"/>
      <c r="R141" s="92"/>
    </row>
    <row r="142" spans="2:18" ht="12.75">
      <c r="B142" s="242"/>
      <c r="C142" s="81" t="s">
        <v>38</v>
      </c>
      <c r="D142" s="82">
        <v>0</v>
      </c>
      <c r="E142" s="82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f t="shared" si="35"/>
        <v>0</v>
      </c>
      <c r="Q142" s="92"/>
      <c r="R142" s="92"/>
    </row>
    <row r="143" spans="2:18" ht="12.75">
      <c r="B143" s="242"/>
      <c r="C143" s="81" t="s">
        <v>39</v>
      </c>
      <c r="D143" s="82">
        <v>0</v>
      </c>
      <c r="E143" s="82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f t="shared" si="35"/>
        <v>0</v>
      </c>
      <c r="Q143" s="92"/>
      <c r="R143" s="92"/>
    </row>
    <row r="144" spans="2:18" ht="12.75">
      <c r="B144" s="242"/>
      <c r="C144" s="81" t="s">
        <v>40</v>
      </c>
      <c r="D144" s="82">
        <v>0</v>
      </c>
      <c r="E144" s="82">
        <v>1</v>
      </c>
      <c r="F144" s="78">
        <v>0</v>
      </c>
      <c r="G144" s="78">
        <v>0</v>
      </c>
      <c r="H144" s="78">
        <v>1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f t="shared" si="35"/>
        <v>2</v>
      </c>
      <c r="Q144" s="92"/>
      <c r="R144" s="92"/>
    </row>
    <row r="145" spans="2:18" ht="12.75">
      <c r="B145" s="242"/>
      <c r="C145" s="81" t="s">
        <v>186</v>
      </c>
      <c r="D145" s="82">
        <v>2</v>
      </c>
      <c r="E145" s="82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f t="shared" si="35"/>
        <v>2</v>
      </c>
      <c r="Q145" s="92"/>
      <c r="R145" s="92"/>
    </row>
    <row r="146" spans="2:18" ht="13.5" thickBot="1">
      <c r="B146" s="242"/>
      <c r="C146" s="83" t="s">
        <v>26</v>
      </c>
      <c r="D146" s="84">
        <f aca="true" t="shared" si="36" ref="D146:P146">D10</f>
        <v>482</v>
      </c>
      <c r="E146" s="84">
        <f t="shared" si="36"/>
        <v>483</v>
      </c>
      <c r="F146" s="84">
        <f t="shared" si="36"/>
        <v>476</v>
      </c>
      <c r="G146" s="84">
        <f t="shared" si="36"/>
        <v>463</v>
      </c>
      <c r="H146" s="84">
        <f t="shared" si="36"/>
        <v>489</v>
      </c>
      <c r="I146" s="84">
        <f t="shared" si="36"/>
        <v>428</v>
      </c>
      <c r="J146" s="84">
        <f t="shared" si="36"/>
        <v>391</v>
      </c>
      <c r="K146" s="84">
        <f t="shared" si="36"/>
        <v>434</v>
      </c>
      <c r="L146" s="84">
        <f t="shared" si="36"/>
        <v>371</v>
      </c>
      <c r="M146" s="84">
        <f t="shared" si="36"/>
        <v>467</v>
      </c>
      <c r="N146" s="84">
        <f t="shared" si="36"/>
        <v>459</v>
      </c>
      <c r="O146" s="84">
        <f t="shared" si="36"/>
        <v>344</v>
      </c>
      <c r="P146" s="84">
        <f t="shared" si="36"/>
        <v>5287</v>
      </c>
      <c r="Q146" s="92"/>
      <c r="R146" s="92"/>
    </row>
    <row r="147" spans="2:18" ht="13.5" thickTop="1">
      <c r="B147" s="241" t="s">
        <v>6</v>
      </c>
      <c r="C147" s="86" t="s">
        <v>5</v>
      </c>
      <c r="D147" s="87">
        <v>0</v>
      </c>
      <c r="E147" s="87">
        <v>3</v>
      </c>
      <c r="F147" s="88">
        <v>0</v>
      </c>
      <c r="G147" s="88">
        <v>0</v>
      </c>
      <c r="H147" s="88">
        <v>0</v>
      </c>
      <c r="I147" s="88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1</v>
      </c>
      <c r="P147" s="88">
        <f aca="true" t="shared" si="37" ref="P147:P155">SUM(D147:O147)</f>
        <v>4</v>
      </c>
      <c r="Q147" s="92"/>
      <c r="R147" s="92"/>
    </row>
    <row r="148" spans="2:18" ht="12.75">
      <c r="B148" s="242"/>
      <c r="C148" s="81" t="s">
        <v>34</v>
      </c>
      <c r="D148" s="82">
        <v>65</v>
      </c>
      <c r="E148" s="82">
        <v>67</v>
      </c>
      <c r="F148" s="78">
        <v>83</v>
      </c>
      <c r="G148" s="78">
        <v>71</v>
      </c>
      <c r="H148" s="78">
        <v>85</v>
      </c>
      <c r="I148" s="78">
        <v>70</v>
      </c>
      <c r="J148" s="78">
        <v>43</v>
      </c>
      <c r="K148" s="78">
        <v>68</v>
      </c>
      <c r="L148" s="78">
        <v>57</v>
      </c>
      <c r="M148" s="78">
        <v>32</v>
      </c>
      <c r="N148" s="78">
        <v>38</v>
      </c>
      <c r="O148" s="78">
        <v>27</v>
      </c>
      <c r="P148" s="78">
        <f t="shared" si="37"/>
        <v>706</v>
      </c>
      <c r="Q148" s="92"/>
      <c r="R148" s="92"/>
    </row>
    <row r="149" spans="2:18" ht="12.75">
      <c r="B149" s="242"/>
      <c r="C149" s="81" t="s">
        <v>35</v>
      </c>
      <c r="D149" s="82">
        <v>0</v>
      </c>
      <c r="E149" s="82">
        <v>0</v>
      </c>
      <c r="F149" s="82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f t="shared" si="37"/>
        <v>0</v>
      </c>
      <c r="Q149" s="92"/>
      <c r="R149" s="92"/>
    </row>
    <row r="150" spans="2:18" ht="12.75">
      <c r="B150" s="242"/>
      <c r="C150" s="81" t="s">
        <v>36</v>
      </c>
      <c r="D150" s="82">
        <v>0</v>
      </c>
      <c r="E150" s="82">
        <v>0</v>
      </c>
      <c r="F150" s="82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f t="shared" si="37"/>
        <v>0</v>
      </c>
      <c r="Q150" s="92"/>
      <c r="R150" s="92"/>
    </row>
    <row r="151" spans="2:18" ht="12.75">
      <c r="B151" s="242"/>
      <c r="C151" s="81" t="s">
        <v>37</v>
      </c>
      <c r="D151" s="82">
        <v>0</v>
      </c>
      <c r="E151" s="82">
        <v>0</v>
      </c>
      <c r="F151" s="82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f t="shared" si="37"/>
        <v>0</v>
      </c>
      <c r="Q151" s="92"/>
      <c r="R151" s="92"/>
    </row>
    <row r="152" spans="2:18" ht="12.75">
      <c r="B152" s="242"/>
      <c r="C152" s="81" t="s">
        <v>38</v>
      </c>
      <c r="D152" s="82">
        <v>0</v>
      </c>
      <c r="E152" s="82">
        <v>0</v>
      </c>
      <c r="F152" s="82">
        <v>0</v>
      </c>
      <c r="G152" s="78">
        <v>2</v>
      </c>
      <c r="H152" s="78">
        <v>1</v>
      </c>
      <c r="I152" s="78">
        <v>3</v>
      </c>
      <c r="J152" s="78">
        <v>4</v>
      </c>
      <c r="K152" s="78">
        <v>0</v>
      </c>
      <c r="L152" s="78">
        <v>3</v>
      </c>
      <c r="M152" s="78">
        <v>0</v>
      </c>
      <c r="N152" s="78">
        <v>0</v>
      </c>
      <c r="O152" s="78">
        <v>0</v>
      </c>
      <c r="P152" s="78">
        <f t="shared" si="37"/>
        <v>13</v>
      </c>
      <c r="Q152" s="92"/>
      <c r="R152" s="92"/>
    </row>
    <row r="153" spans="2:18" ht="12.75">
      <c r="B153" s="242"/>
      <c r="C153" s="81" t="s">
        <v>39</v>
      </c>
      <c r="D153" s="82">
        <v>0</v>
      </c>
      <c r="E153" s="82">
        <v>0</v>
      </c>
      <c r="F153" s="82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f t="shared" si="37"/>
        <v>0</v>
      </c>
      <c r="Q153" s="92"/>
      <c r="R153" s="92"/>
    </row>
    <row r="154" spans="2:18" ht="12.75">
      <c r="B154" s="242"/>
      <c r="C154" s="81" t="s">
        <v>40</v>
      </c>
      <c r="D154" s="82">
        <v>0</v>
      </c>
      <c r="E154" s="82">
        <v>0</v>
      </c>
      <c r="F154" s="82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f t="shared" si="37"/>
        <v>0</v>
      </c>
      <c r="Q154" s="92"/>
      <c r="R154" s="92"/>
    </row>
    <row r="155" spans="2:18" ht="12.75">
      <c r="B155" s="242"/>
      <c r="C155" s="81" t="s">
        <v>186</v>
      </c>
      <c r="D155" s="82">
        <v>0</v>
      </c>
      <c r="E155" s="82">
        <v>0</v>
      </c>
      <c r="F155" s="82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f t="shared" si="37"/>
        <v>0</v>
      </c>
      <c r="Q155" s="92"/>
      <c r="R155" s="92"/>
    </row>
    <row r="156" spans="2:18" ht="13.5" thickBot="1">
      <c r="B156" s="247"/>
      <c r="C156" s="100" t="s">
        <v>26</v>
      </c>
      <c r="D156" s="101">
        <f aca="true" t="shared" si="38" ref="D156:P156">D17</f>
        <v>65</v>
      </c>
      <c r="E156" s="101">
        <f t="shared" si="38"/>
        <v>70</v>
      </c>
      <c r="F156" s="101">
        <f t="shared" si="38"/>
        <v>83</v>
      </c>
      <c r="G156" s="101">
        <f t="shared" si="38"/>
        <v>73</v>
      </c>
      <c r="H156" s="101">
        <f t="shared" si="38"/>
        <v>86</v>
      </c>
      <c r="I156" s="101">
        <f t="shared" si="38"/>
        <v>73</v>
      </c>
      <c r="J156" s="101">
        <f t="shared" si="38"/>
        <v>47</v>
      </c>
      <c r="K156" s="101">
        <f t="shared" si="38"/>
        <v>68</v>
      </c>
      <c r="L156" s="101">
        <f t="shared" si="38"/>
        <v>60</v>
      </c>
      <c r="M156" s="101">
        <f t="shared" si="38"/>
        <v>32</v>
      </c>
      <c r="N156" s="101">
        <f t="shared" si="38"/>
        <v>38</v>
      </c>
      <c r="O156" s="101">
        <f t="shared" si="38"/>
        <v>28</v>
      </c>
      <c r="P156" s="101">
        <f t="shared" si="38"/>
        <v>723</v>
      </c>
      <c r="Q156" s="92"/>
      <c r="R156" s="92"/>
    </row>
    <row r="157" spans="2:17" ht="13.5" thickTop="1">
      <c r="B157" s="214" t="s">
        <v>139</v>
      </c>
      <c r="C157" s="215"/>
      <c r="D157" s="103">
        <f aca="true" t="shared" si="39" ref="D157:P157">D156+D146</f>
        <v>547</v>
      </c>
      <c r="E157" s="103">
        <f t="shared" si="39"/>
        <v>553</v>
      </c>
      <c r="F157" s="103">
        <f t="shared" si="39"/>
        <v>559</v>
      </c>
      <c r="G157" s="103">
        <f t="shared" si="39"/>
        <v>536</v>
      </c>
      <c r="H157" s="103">
        <f t="shared" si="39"/>
        <v>575</v>
      </c>
      <c r="I157" s="103">
        <f t="shared" si="39"/>
        <v>501</v>
      </c>
      <c r="J157" s="103">
        <f t="shared" si="39"/>
        <v>438</v>
      </c>
      <c r="K157" s="103">
        <f t="shared" si="39"/>
        <v>502</v>
      </c>
      <c r="L157" s="103">
        <f t="shared" si="39"/>
        <v>431</v>
      </c>
      <c r="M157" s="103">
        <f t="shared" si="39"/>
        <v>499</v>
      </c>
      <c r="N157" s="103">
        <f t="shared" si="39"/>
        <v>497</v>
      </c>
      <c r="O157" s="103">
        <f t="shared" si="39"/>
        <v>372</v>
      </c>
      <c r="P157" s="103">
        <f t="shared" si="39"/>
        <v>6010</v>
      </c>
      <c r="Q157" s="92"/>
    </row>
    <row r="158" spans="2:18" ht="11.25" customHeight="1">
      <c r="B158" s="144" t="s">
        <v>187</v>
      </c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4:18" ht="24.75" customHeight="1"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4:18" ht="16.5" customHeight="1"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1:18" ht="37.5" customHeight="1">
      <c r="A161" s="132">
        <v>10</v>
      </c>
      <c r="B161" s="212" t="s">
        <v>188</v>
      </c>
      <c r="C161" s="213"/>
      <c r="D161" s="160" t="s">
        <v>143</v>
      </c>
      <c r="E161" s="160" t="s">
        <v>144</v>
      </c>
      <c r="F161" s="160" t="s">
        <v>145</v>
      </c>
      <c r="G161" s="160" t="s">
        <v>146</v>
      </c>
      <c r="H161" s="160" t="s">
        <v>147</v>
      </c>
      <c r="I161" s="160" t="s">
        <v>148</v>
      </c>
      <c r="J161" s="160" t="s">
        <v>149</v>
      </c>
      <c r="K161" s="160" t="s">
        <v>150</v>
      </c>
      <c r="L161" s="160" t="s">
        <v>151</v>
      </c>
      <c r="M161" s="160" t="s">
        <v>152</v>
      </c>
      <c r="N161" s="160" t="s">
        <v>153</v>
      </c>
      <c r="O161" s="160" t="s">
        <v>154</v>
      </c>
      <c r="P161" s="160" t="s">
        <v>139</v>
      </c>
      <c r="Q161" s="92"/>
      <c r="R161" s="92"/>
    </row>
    <row r="162" spans="2:18" s="61" customFormat="1" ht="15" customHeight="1">
      <c r="B162" s="237" t="s">
        <v>156</v>
      </c>
      <c r="C162" s="145" t="s">
        <v>29</v>
      </c>
      <c r="D162" s="146">
        <v>473</v>
      </c>
      <c r="E162" s="146">
        <v>479</v>
      </c>
      <c r="F162" s="146">
        <v>474</v>
      </c>
      <c r="G162" s="78">
        <v>459</v>
      </c>
      <c r="H162" s="78">
        <v>487</v>
      </c>
      <c r="I162" s="146">
        <v>428</v>
      </c>
      <c r="J162" s="146">
        <v>391</v>
      </c>
      <c r="K162" s="146">
        <v>433</v>
      </c>
      <c r="L162" s="146">
        <v>371</v>
      </c>
      <c r="M162" s="146">
        <v>466</v>
      </c>
      <c r="N162" s="146">
        <v>457</v>
      </c>
      <c r="O162" s="146">
        <v>344</v>
      </c>
      <c r="P162" s="146">
        <f>SUM(D162:O162)</f>
        <v>5262</v>
      </c>
      <c r="Q162" s="147"/>
      <c r="R162" s="92"/>
    </row>
    <row r="163" spans="2:18" s="61" customFormat="1" ht="15" customHeight="1">
      <c r="B163" s="238"/>
      <c r="C163" s="148" t="s">
        <v>30</v>
      </c>
      <c r="D163" s="146">
        <v>474</v>
      </c>
      <c r="E163" s="146">
        <v>478</v>
      </c>
      <c r="F163" s="146">
        <v>473</v>
      </c>
      <c r="G163" s="146">
        <v>459</v>
      </c>
      <c r="H163" s="146">
        <v>486</v>
      </c>
      <c r="I163" s="146">
        <v>427</v>
      </c>
      <c r="J163" s="146">
        <v>388</v>
      </c>
      <c r="K163" s="146">
        <v>433</v>
      </c>
      <c r="L163" s="146">
        <v>370</v>
      </c>
      <c r="M163" s="146">
        <v>467</v>
      </c>
      <c r="N163" s="146">
        <v>457</v>
      </c>
      <c r="O163" s="146">
        <v>343</v>
      </c>
      <c r="P163" s="146">
        <f>SUM(D163:O163)</f>
        <v>5255</v>
      </c>
      <c r="Q163" s="147"/>
      <c r="R163" s="149"/>
    </row>
    <row r="164" spans="2:18" s="61" customFormat="1" ht="15" customHeight="1">
      <c r="B164" s="238"/>
      <c r="C164" s="148" t="s">
        <v>31</v>
      </c>
      <c r="D164" s="146">
        <v>11</v>
      </c>
      <c r="E164" s="146">
        <v>3</v>
      </c>
      <c r="F164" s="146">
        <v>0</v>
      </c>
      <c r="G164" s="146">
        <v>1</v>
      </c>
      <c r="H164" s="146">
        <v>0</v>
      </c>
      <c r="I164" s="146">
        <v>0</v>
      </c>
      <c r="J164" s="146">
        <v>0</v>
      </c>
      <c r="K164" s="146">
        <v>1</v>
      </c>
      <c r="L164" s="146">
        <v>0</v>
      </c>
      <c r="M164" s="146">
        <v>0</v>
      </c>
      <c r="N164" s="146">
        <v>1</v>
      </c>
      <c r="O164" s="146">
        <v>0</v>
      </c>
      <c r="P164" s="146">
        <f>SUM(D164:O164)</f>
        <v>17</v>
      </c>
      <c r="Q164" s="147"/>
      <c r="R164" s="149"/>
    </row>
    <row r="165" spans="2:18" s="61" customFormat="1" ht="15" customHeight="1">
      <c r="B165" s="238"/>
      <c r="C165" s="145" t="s">
        <v>32</v>
      </c>
      <c r="D165" s="146">
        <v>5</v>
      </c>
      <c r="E165" s="146">
        <v>5</v>
      </c>
      <c r="F165" s="146">
        <v>1</v>
      </c>
      <c r="G165" s="146">
        <v>7</v>
      </c>
      <c r="H165" s="146">
        <v>0</v>
      </c>
      <c r="I165" s="146">
        <v>0</v>
      </c>
      <c r="J165" s="146">
        <v>0</v>
      </c>
      <c r="K165" s="146">
        <v>0</v>
      </c>
      <c r="L165" s="146">
        <v>1</v>
      </c>
      <c r="M165" s="146">
        <v>0</v>
      </c>
      <c r="N165" s="146">
        <v>0</v>
      </c>
      <c r="O165" s="146">
        <v>0</v>
      </c>
      <c r="P165" s="146">
        <f>SUM(D165:O165)</f>
        <v>19</v>
      </c>
      <c r="Q165" s="147"/>
      <c r="R165" s="149"/>
    </row>
    <row r="166" spans="2:18" s="61" customFormat="1" ht="15" customHeight="1">
      <c r="B166" s="238"/>
      <c r="C166" s="145" t="s">
        <v>33</v>
      </c>
      <c r="D166" s="146">
        <v>5</v>
      </c>
      <c r="E166" s="146">
        <v>4</v>
      </c>
      <c r="F166" s="146">
        <v>2</v>
      </c>
      <c r="G166" s="146">
        <v>4</v>
      </c>
      <c r="H166" s="146">
        <v>2</v>
      </c>
      <c r="I166" s="146">
        <v>3</v>
      </c>
      <c r="J166" s="146">
        <v>0</v>
      </c>
      <c r="K166" s="146">
        <v>1</v>
      </c>
      <c r="L166" s="146">
        <v>0</v>
      </c>
      <c r="M166" s="146">
        <v>0</v>
      </c>
      <c r="N166" s="146">
        <v>0</v>
      </c>
      <c r="O166" s="146">
        <v>0</v>
      </c>
      <c r="P166" s="146">
        <f>SUM(D166:O166)</f>
        <v>21</v>
      </c>
      <c r="Q166" s="147"/>
      <c r="R166" s="149"/>
    </row>
    <row r="167" spans="2:18" s="61" customFormat="1" ht="15" customHeight="1" thickBot="1">
      <c r="B167" s="238"/>
      <c r="C167" s="83" t="s">
        <v>26</v>
      </c>
      <c r="D167" s="150">
        <f aca="true" t="shared" si="40" ref="D167:P167">D10</f>
        <v>482</v>
      </c>
      <c r="E167" s="150">
        <f t="shared" si="40"/>
        <v>483</v>
      </c>
      <c r="F167" s="150">
        <f t="shared" si="40"/>
        <v>476</v>
      </c>
      <c r="G167" s="150">
        <f t="shared" si="40"/>
        <v>463</v>
      </c>
      <c r="H167" s="150">
        <f t="shared" si="40"/>
        <v>489</v>
      </c>
      <c r="I167" s="150">
        <f t="shared" si="40"/>
        <v>428</v>
      </c>
      <c r="J167" s="150">
        <f t="shared" si="40"/>
        <v>391</v>
      </c>
      <c r="K167" s="150">
        <f t="shared" si="40"/>
        <v>434</v>
      </c>
      <c r="L167" s="150">
        <f t="shared" si="40"/>
        <v>371</v>
      </c>
      <c r="M167" s="150">
        <f t="shared" si="40"/>
        <v>467</v>
      </c>
      <c r="N167" s="150">
        <f t="shared" si="40"/>
        <v>459</v>
      </c>
      <c r="O167" s="150">
        <f t="shared" si="40"/>
        <v>344</v>
      </c>
      <c r="P167" s="150">
        <f t="shared" si="40"/>
        <v>5287</v>
      </c>
      <c r="Q167" s="147"/>
      <c r="R167" s="149"/>
    </row>
    <row r="168" spans="2:18" s="61" customFormat="1" ht="15" customHeight="1" thickTop="1">
      <c r="B168" s="239" t="s">
        <v>6</v>
      </c>
      <c r="C168" s="151" t="s">
        <v>29</v>
      </c>
      <c r="D168" s="152">
        <v>3</v>
      </c>
      <c r="E168" s="152">
        <v>3</v>
      </c>
      <c r="F168" s="152">
        <v>0</v>
      </c>
      <c r="G168" s="152">
        <v>1</v>
      </c>
      <c r="H168" s="152">
        <v>0</v>
      </c>
      <c r="I168" s="152">
        <v>1</v>
      </c>
      <c r="J168" s="152">
        <v>1</v>
      </c>
      <c r="K168" s="152">
        <v>1</v>
      </c>
      <c r="L168" s="152">
        <v>0</v>
      </c>
      <c r="M168" s="152">
        <v>0</v>
      </c>
      <c r="N168" s="152">
        <v>1</v>
      </c>
      <c r="O168" s="152">
        <v>3</v>
      </c>
      <c r="P168" s="152">
        <f>SUM(D168:O168)</f>
        <v>14</v>
      </c>
      <c r="Q168" s="147"/>
      <c r="R168" s="149"/>
    </row>
    <row r="169" spans="2:18" s="61" customFormat="1" ht="15" customHeight="1">
      <c r="B169" s="238"/>
      <c r="C169" s="148" t="s">
        <v>30</v>
      </c>
      <c r="D169" s="146">
        <v>4</v>
      </c>
      <c r="E169" s="146">
        <v>1</v>
      </c>
      <c r="F169" s="146">
        <v>0</v>
      </c>
      <c r="G169" s="146">
        <v>1</v>
      </c>
      <c r="H169" s="146">
        <v>0</v>
      </c>
      <c r="I169" s="146">
        <v>1</v>
      </c>
      <c r="J169" s="146">
        <v>1</v>
      </c>
      <c r="K169" s="146">
        <v>1</v>
      </c>
      <c r="L169" s="146">
        <v>0</v>
      </c>
      <c r="M169" s="146">
        <v>0</v>
      </c>
      <c r="N169" s="146">
        <v>1</v>
      </c>
      <c r="O169" s="146">
        <v>3</v>
      </c>
      <c r="P169" s="146">
        <f>SUM(D169:O169)</f>
        <v>13</v>
      </c>
      <c r="Q169" s="147"/>
      <c r="R169" s="149"/>
    </row>
    <row r="170" spans="2:18" s="61" customFormat="1" ht="15" customHeight="1">
      <c r="B170" s="238"/>
      <c r="C170" s="148" t="s">
        <v>31</v>
      </c>
      <c r="D170" s="146">
        <v>63</v>
      </c>
      <c r="E170" s="146">
        <v>69</v>
      </c>
      <c r="F170" s="146">
        <v>83</v>
      </c>
      <c r="G170" s="146">
        <v>72</v>
      </c>
      <c r="H170" s="146">
        <v>86</v>
      </c>
      <c r="I170" s="146">
        <v>72</v>
      </c>
      <c r="J170" s="146">
        <v>46</v>
      </c>
      <c r="K170" s="146">
        <v>67</v>
      </c>
      <c r="L170" s="146">
        <v>60</v>
      </c>
      <c r="M170" s="146">
        <v>32</v>
      </c>
      <c r="N170" s="146">
        <v>37</v>
      </c>
      <c r="O170" s="146">
        <v>25</v>
      </c>
      <c r="P170" s="146">
        <f>SUM(D170:O170)</f>
        <v>712</v>
      </c>
      <c r="Q170" s="147"/>
      <c r="R170" s="149"/>
    </row>
    <row r="171" spans="2:18" s="61" customFormat="1" ht="15" customHeight="1">
      <c r="B171" s="238"/>
      <c r="C171" s="145" t="s">
        <v>32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6">
        <v>0</v>
      </c>
      <c r="O171" s="146">
        <v>0</v>
      </c>
      <c r="P171" s="146">
        <f>SUM(D171:O171)</f>
        <v>0</v>
      </c>
      <c r="Q171" s="147"/>
      <c r="R171" s="149"/>
    </row>
    <row r="172" spans="2:18" s="61" customFormat="1" ht="15" customHeight="1">
      <c r="B172" s="238"/>
      <c r="C172" s="145" t="s">
        <v>33</v>
      </c>
      <c r="D172" s="146">
        <v>0</v>
      </c>
      <c r="E172" s="146">
        <v>0</v>
      </c>
      <c r="F172" s="146">
        <v>0</v>
      </c>
      <c r="G172" s="146">
        <v>0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f>SUM(D172:O172)</f>
        <v>0</v>
      </c>
      <c r="Q172" s="147"/>
      <c r="R172" s="149"/>
    </row>
    <row r="173" spans="2:17" s="61" customFormat="1" ht="15" customHeight="1" thickBot="1">
      <c r="B173" s="240"/>
      <c r="C173" s="100" t="s">
        <v>26</v>
      </c>
      <c r="D173" s="153">
        <f aca="true" t="shared" si="41" ref="D173:P173">D17</f>
        <v>65</v>
      </c>
      <c r="E173" s="153">
        <f t="shared" si="41"/>
        <v>70</v>
      </c>
      <c r="F173" s="153">
        <f t="shared" si="41"/>
        <v>83</v>
      </c>
      <c r="G173" s="153">
        <f t="shared" si="41"/>
        <v>73</v>
      </c>
      <c r="H173" s="153">
        <f t="shared" si="41"/>
        <v>86</v>
      </c>
      <c r="I173" s="153">
        <f t="shared" si="41"/>
        <v>73</v>
      </c>
      <c r="J173" s="153">
        <f t="shared" si="41"/>
        <v>47</v>
      </c>
      <c r="K173" s="153">
        <f t="shared" si="41"/>
        <v>68</v>
      </c>
      <c r="L173" s="153">
        <f t="shared" si="41"/>
        <v>60</v>
      </c>
      <c r="M173" s="153">
        <f t="shared" si="41"/>
        <v>32</v>
      </c>
      <c r="N173" s="153">
        <f t="shared" si="41"/>
        <v>38</v>
      </c>
      <c r="O173" s="153">
        <f t="shared" si="41"/>
        <v>28</v>
      </c>
      <c r="P173" s="153">
        <f t="shared" si="41"/>
        <v>723</v>
      </c>
      <c r="Q173" s="147"/>
    </row>
    <row r="174" spans="2:17" s="61" customFormat="1" ht="15" customHeight="1" thickTop="1">
      <c r="B174" s="216" t="s">
        <v>139</v>
      </c>
      <c r="C174" s="202"/>
      <c r="D174" s="154">
        <f aca="true" t="shared" si="42" ref="D174:P174">D173+D167</f>
        <v>547</v>
      </c>
      <c r="E174" s="154">
        <f t="shared" si="42"/>
        <v>553</v>
      </c>
      <c r="F174" s="154">
        <f t="shared" si="42"/>
        <v>559</v>
      </c>
      <c r="G174" s="154">
        <f t="shared" si="42"/>
        <v>536</v>
      </c>
      <c r="H174" s="154">
        <f t="shared" si="42"/>
        <v>575</v>
      </c>
      <c r="I174" s="154">
        <f t="shared" si="42"/>
        <v>501</v>
      </c>
      <c r="J174" s="154">
        <f t="shared" si="42"/>
        <v>438</v>
      </c>
      <c r="K174" s="154">
        <f t="shared" si="42"/>
        <v>502</v>
      </c>
      <c r="L174" s="154">
        <f t="shared" si="42"/>
        <v>431</v>
      </c>
      <c r="M174" s="154">
        <f t="shared" si="42"/>
        <v>499</v>
      </c>
      <c r="N174" s="154">
        <f t="shared" si="42"/>
        <v>497</v>
      </c>
      <c r="O174" s="154">
        <f t="shared" si="42"/>
        <v>372</v>
      </c>
      <c r="P174" s="154">
        <f t="shared" si="42"/>
        <v>6010</v>
      </c>
      <c r="Q174" s="155"/>
    </row>
    <row r="175" spans="2:18" ht="48" customHeight="1">
      <c r="B175" s="156" t="s">
        <v>189</v>
      </c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149"/>
    </row>
    <row r="176" spans="1:18" ht="37.5" customHeight="1">
      <c r="A176" s="161">
        <v>11</v>
      </c>
      <c r="B176" s="212" t="s">
        <v>190</v>
      </c>
      <c r="C176" s="213"/>
      <c r="D176" s="160" t="s">
        <v>143</v>
      </c>
      <c r="E176" s="160" t="s">
        <v>144</v>
      </c>
      <c r="F176" s="160" t="s">
        <v>145</v>
      </c>
      <c r="G176" s="160" t="s">
        <v>146</v>
      </c>
      <c r="H176" s="160" t="s">
        <v>147</v>
      </c>
      <c r="I176" s="160" t="s">
        <v>148</v>
      </c>
      <c r="J176" s="160" t="s">
        <v>149</v>
      </c>
      <c r="K176" s="160" t="s">
        <v>150</v>
      </c>
      <c r="L176" s="160" t="s">
        <v>151</v>
      </c>
      <c r="M176" s="160" t="s">
        <v>152</v>
      </c>
      <c r="N176" s="160" t="s">
        <v>153</v>
      </c>
      <c r="O176" s="160" t="s">
        <v>154</v>
      </c>
      <c r="P176" s="160" t="s">
        <v>139</v>
      </c>
      <c r="Q176" s="162" t="s">
        <v>155</v>
      </c>
      <c r="R176" s="149"/>
    </row>
    <row r="177" spans="2:18" ht="12.75">
      <c r="B177" s="138" t="s">
        <v>191</v>
      </c>
      <c r="C177" s="134"/>
      <c r="D177" s="78">
        <v>124</v>
      </c>
      <c r="E177" s="78">
        <v>197</v>
      </c>
      <c r="F177" s="78">
        <v>155</v>
      </c>
      <c r="G177" s="146">
        <v>136</v>
      </c>
      <c r="H177" s="146">
        <v>94</v>
      </c>
      <c r="I177" s="78">
        <v>41</v>
      </c>
      <c r="J177" s="78">
        <v>43</v>
      </c>
      <c r="K177" s="78">
        <v>45</v>
      </c>
      <c r="L177" s="78">
        <v>63</v>
      </c>
      <c r="M177" s="78">
        <v>62</v>
      </c>
      <c r="N177" s="78">
        <v>87</v>
      </c>
      <c r="O177" s="78">
        <v>57</v>
      </c>
      <c r="P177" s="78">
        <f>SUM(D177:O177)</f>
        <v>1104</v>
      </c>
      <c r="Q177" s="80">
        <f aca="true" t="shared" si="43" ref="Q177:Q189">P177/P$190*100</f>
        <v>18.369384359400996</v>
      </c>
      <c r="R177" s="149"/>
    </row>
    <row r="178" spans="2:18" ht="12.75">
      <c r="B178" s="138" t="s">
        <v>192</v>
      </c>
      <c r="C178" s="134"/>
      <c r="D178" s="78">
        <v>5</v>
      </c>
      <c r="E178" s="78">
        <v>3</v>
      </c>
      <c r="F178" s="78">
        <v>0</v>
      </c>
      <c r="G178" s="78">
        <v>16</v>
      </c>
      <c r="H178" s="78">
        <v>3</v>
      </c>
      <c r="I178" s="78">
        <v>1</v>
      </c>
      <c r="J178" s="78">
        <v>3</v>
      </c>
      <c r="K178" s="78">
        <v>3</v>
      </c>
      <c r="L178" s="78">
        <v>2</v>
      </c>
      <c r="M178" s="78">
        <v>1</v>
      </c>
      <c r="N178" s="78">
        <v>5</v>
      </c>
      <c r="O178" s="78">
        <v>2</v>
      </c>
      <c r="P178" s="78">
        <f aca="true" t="shared" si="44" ref="P178:P190">SUM(D178:O178)</f>
        <v>44</v>
      </c>
      <c r="Q178" s="80">
        <f t="shared" si="43"/>
        <v>0.7321131447587355</v>
      </c>
      <c r="R178" s="92"/>
    </row>
    <row r="179" spans="2:18" ht="12.75">
      <c r="B179" s="138" t="s">
        <v>193</v>
      </c>
      <c r="C179" s="134"/>
      <c r="D179" s="78">
        <v>37</v>
      </c>
      <c r="E179" s="78">
        <v>22</v>
      </c>
      <c r="F179" s="78">
        <v>28</v>
      </c>
      <c r="G179" s="78">
        <v>29</v>
      </c>
      <c r="H179" s="78">
        <v>28</v>
      </c>
      <c r="I179" s="78">
        <v>27</v>
      </c>
      <c r="J179" s="78">
        <v>16</v>
      </c>
      <c r="K179" s="78">
        <v>30</v>
      </c>
      <c r="L179" s="78">
        <v>26</v>
      </c>
      <c r="M179" s="78">
        <v>22</v>
      </c>
      <c r="N179" s="78">
        <v>30</v>
      </c>
      <c r="O179" s="78">
        <v>29</v>
      </c>
      <c r="P179" s="78">
        <f t="shared" si="44"/>
        <v>324</v>
      </c>
      <c r="Q179" s="80">
        <f t="shared" si="43"/>
        <v>5.391014975041598</v>
      </c>
      <c r="R179" s="92"/>
    </row>
    <row r="180" spans="2:18" ht="12.75">
      <c r="B180" s="138" t="s">
        <v>194</v>
      </c>
      <c r="C180" s="134"/>
      <c r="D180" s="78">
        <v>173</v>
      </c>
      <c r="E180" s="78">
        <v>161</v>
      </c>
      <c r="F180" s="78">
        <v>156</v>
      </c>
      <c r="G180" s="78">
        <v>141</v>
      </c>
      <c r="H180" s="78">
        <v>174</v>
      </c>
      <c r="I180" s="78">
        <v>146</v>
      </c>
      <c r="J180" s="78">
        <v>180</v>
      </c>
      <c r="K180" s="78">
        <v>205</v>
      </c>
      <c r="L180" s="78">
        <v>175</v>
      </c>
      <c r="M180" s="78">
        <v>206</v>
      </c>
      <c r="N180" s="78">
        <v>201</v>
      </c>
      <c r="O180" s="78">
        <v>199</v>
      </c>
      <c r="P180" s="78">
        <f t="shared" si="44"/>
        <v>2117</v>
      </c>
      <c r="Q180" s="80">
        <f t="shared" si="43"/>
        <v>35.224625623960065</v>
      </c>
      <c r="R180" s="92"/>
    </row>
    <row r="181" spans="2:18" ht="12.75">
      <c r="B181" s="138" t="s">
        <v>195</v>
      </c>
      <c r="C181" s="134"/>
      <c r="D181" s="78">
        <v>4</v>
      </c>
      <c r="E181" s="78">
        <v>1</v>
      </c>
      <c r="F181" s="78">
        <v>2</v>
      </c>
      <c r="G181" s="78">
        <v>2</v>
      </c>
      <c r="H181" s="78">
        <v>5</v>
      </c>
      <c r="I181" s="78">
        <v>2</v>
      </c>
      <c r="J181" s="78">
        <v>9</v>
      </c>
      <c r="K181" s="78">
        <v>8</v>
      </c>
      <c r="L181" s="78">
        <v>13</v>
      </c>
      <c r="M181" s="78">
        <v>4</v>
      </c>
      <c r="N181" s="78">
        <v>11</v>
      </c>
      <c r="O181" s="78">
        <v>4</v>
      </c>
      <c r="P181" s="78">
        <f t="shared" si="44"/>
        <v>65</v>
      </c>
      <c r="Q181" s="80">
        <f t="shared" si="43"/>
        <v>1.0815307820299502</v>
      </c>
      <c r="R181" s="92"/>
    </row>
    <row r="182" spans="2:18" ht="12.75">
      <c r="B182" s="138" t="s">
        <v>196</v>
      </c>
      <c r="C182" s="134"/>
      <c r="D182" s="78">
        <v>2</v>
      </c>
      <c r="E182" s="78">
        <v>4</v>
      </c>
      <c r="F182" s="78">
        <v>4</v>
      </c>
      <c r="G182" s="78">
        <v>2</v>
      </c>
      <c r="H182" s="78">
        <v>9</v>
      </c>
      <c r="I182" s="78">
        <v>16</v>
      </c>
      <c r="J182" s="78">
        <v>0</v>
      </c>
      <c r="K182" s="78">
        <v>5</v>
      </c>
      <c r="L182" s="78">
        <v>2</v>
      </c>
      <c r="M182" s="78">
        <v>10</v>
      </c>
      <c r="N182" s="78">
        <v>4</v>
      </c>
      <c r="O182" s="78">
        <v>5</v>
      </c>
      <c r="P182" s="78">
        <f t="shared" si="44"/>
        <v>63</v>
      </c>
      <c r="Q182" s="80">
        <f t="shared" si="43"/>
        <v>1.0482529118136439</v>
      </c>
      <c r="R182" s="92"/>
    </row>
    <row r="183" spans="2:18" ht="12.75">
      <c r="B183" s="138" t="s">
        <v>197</v>
      </c>
      <c r="C183" s="134"/>
      <c r="D183" s="78">
        <v>6</v>
      </c>
      <c r="E183" s="78">
        <v>1</v>
      </c>
      <c r="F183" s="78">
        <v>2</v>
      </c>
      <c r="G183" s="78">
        <v>7</v>
      </c>
      <c r="H183" s="78">
        <v>14</v>
      </c>
      <c r="I183" s="78">
        <v>2</v>
      </c>
      <c r="J183" s="78">
        <v>3</v>
      </c>
      <c r="K183" s="78">
        <v>2</v>
      </c>
      <c r="L183" s="78">
        <v>2</v>
      </c>
      <c r="M183" s="78">
        <v>3</v>
      </c>
      <c r="N183" s="78">
        <v>5</v>
      </c>
      <c r="O183" s="78">
        <v>1</v>
      </c>
      <c r="P183" s="78">
        <f t="shared" si="44"/>
        <v>48</v>
      </c>
      <c r="Q183" s="80">
        <f t="shared" si="43"/>
        <v>0.7986688851913478</v>
      </c>
      <c r="R183" s="92"/>
    </row>
    <row r="184" spans="2:18" ht="12.75">
      <c r="B184" s="138" t="s">
        <v>198</v>
      </c>
      <c r="C184" s="134"/>
      <c r="D184" s="78">
        <v>128</v>
      </c>
      <c r="E184" s="78">
        <v>128</v>
      </c>
      <c r="F184" s="78">
        <v>149</v>
      </c>
      <c r="G184" s="78">
        <v>140</v>
      </c>
      <c r="H184" s="78">
        <v>155</v>
      </c>
      <c r="I184" s="78">
        <v>186</v>
      </c>
      <c r="J184" s="78">
        <v>100</v>
      </c>
      <c r="K184" s="78">
        <v>127</v>
      </c>
      <c r="L184" s="78">
        <v>106</v>
      </c>
      <c r="M184" s="78">
        <v>103</v>
      </c>
      <c r="N184" s="78">
        <v>87</v>
      </c>
      <c r="O184" s="78">
        <v>37</v>
      </c>
      <c r="P184" s="78">
        <f t="shared" si="44"/>
        <v>1446</v>
      </c>
      <c r="Q184" s="80">
        <f t="shared" si="43"/>
        <v>24.05990016638935</v>
      </c>
      <c r="R184" s="92"/>
    </row>
    <row r="185" spans="2:18" ht="12.75">
      <c r="B185" s="138" t="s">
        <v>199</v>
      </c>
      <c r="C185" s="134"/>
      <c r="D185" s="78">
        <v>0</v>
      </c>
      <c r="E185" s="78">
        <v>0</v>
      </c>
      <c r="F185" s="78">
        <v>0</v>
      </c>
      <c r="G185" s="78">
        <v>0</v>
      </c>
      <c r="H185" s="78">
        <v>1</v>
      </c>
      <c r="I185" s="78">
        <v>0</v>
      </c>
      <c r="J185" s="78">
        <v>0</v>
      </c>
      <c r="K185" s="78">
        <v>1</v>
      </c>
      <c r="L185" s="78">
        <v>0</v>
      </c>
      <c r="M185" s="78">
        <v>0</v>
      </c>
      <c r="N185" s="78">
        <v>0</v>
      </c>
      <c r="O185" s="78">
        <v>0</v>
      </c>
      <c r="P185" s="78">
        <f t="shared" si="44"/>
        <v>2</v>
      </c>
      <c r="Q185" s="80">
        <f t="shared" si="43"/>
        <v>0.033277870216306155</v>
      </c>
      <c r="R185" s="92"/>
    </row>
    <row r="186" spans="2:18" ht="12.75">
      <c r="B186" s="138" t="s">
        <v>200</v>
      </c>
      <c r="C186" s="134"/>
      <c r="D186" s="78">
        <v>0</v>
      </c>
      <c r="E186" s="78">
        <v>0</v>
      </c>
      <c r="F186" s="78">
        <v>1</v>
      </c>
      <c r="G186" s="78">
        <v>1</v>
      </c>
      <c r="H186" s="78">
        <v>0</v>
      </c>
      <c r="I186" s="78">
        <v>0</v>
      </c>
      <c r="J186" s="78">
        <v>0</v>
      </c>
      <c r="K186" s="78">
        <v>0</v>
      </c>
      <c r="L186" s="78">
        <v>1</v>
      </c>
      <c r="M186" s="78">
        <v>0</v>
      </c>
      <c r="N186" s="78">
        <v>1</v>
      </c>
      <c r="O186" s="78">
        <v>2</v>
      </c>
      <c r="P186" s="78">
        <f t="shared" si="44"/>
        <v>6</v>
      </c>
      <c r="Q186" s="80">
        <f t="shared" si="43"/>
        <v>0.09983361064891848</v>
      </c>
      <c r="R186" s="92"/>
    </row>
    <row r="187" spans="2:18" ht="12.75">
      <c r="B187" s="138" t="s">
        <v>201</v>
      </c>
      <c r="C187" s="134"/>
      <c r="D187" s="78">
        <v>66</v>
      </c>
      <c r="E187" s="78">
        <v>34</v>
      </c>
      <c r="F187" s="78">
        <v>63</v>
      </c>
      <c r="G187" s="78">
        <v>62</v>
      </c>
      <c r="H187" s="78">
        <v>90</v>
      </c>
      <c r="I187" s="78">
        <v>79</v>
      </c>
      <c r="J187" s="78">
        <v>84</v>
      </c>
      <c r="K187" s="78">
        <v>74</v>
      </c>
      <c r="L187" s="78">
        <v>41</v>
      </c>
      <c r="M187" s="78">
        <v>86</v>
      </c>
      <c r="N187" s="78">
        <v>62</v>
      </c>
      <c r="O187" s="78">
        <v>34</v>
      </c>
      <c r="P187" s="78">
        <f t="shared" si="44"/>
        <v>775</v>
      </c>
      <c r="Q187" s="80">
        <f t="shared" si="43"/>
        <v>12.895174708818635</v>
      </c>
      <c r="R187" s="92"/>
    </row>
    <row r="188" spans="2:18" ht="12.75">
      <c r="B188" s="138" t="s">
        <v>40</v>
      </c>
      <c r="C188" s="134"/>
      <c r="D188" s="78">
        <v>3</v>
      </c>
      <c r="E188" s="78">
        <v>3</v>
      </c>
      <c r="F188" s="78">
        <v>0</v>
      </c>
      <c r="G188" s="78">
        <v>1</v>
      </c>
      <c r="H188" s="78">
        <v>5</v>
      </c>
      <c r="I188" s="78">
        <v>3</v>
      </c>
      <c r="J188" s="78">
        <v>0</v>
      </c>
      <c r="K188" s="78">
        <v>2</v>
      </c>
      <c r="L188" s="78">
        <v>0</v>
      </c>
      <c r="M188" s="78">
        <v>2</v>
      </c>
      <c r="N188" s="78">
        <v>4</v>
      </c>
      <c r="O188" s="78">
        <v>2</v>
      </c>
      <c r="P188" s="78">
        <f t="shared" si="44"/>
        <v>25</v>
      </c>
      <c r="Q188" s="80">
        <f t="shared" si="43"/>
        <v>0.4159733777038269</v>
      </c>
      <c r="R188" s="92"/>
    </row>
    <row r="189" spans="2:18" ht="12.75">
      <c r="B189" s="138" t="s">
        <v>186</v>
      </c>
      <c r="C189" s="134"/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f t="shared" si="44"/>
        <v>0</v>
      </c>
      <c r="Q189" s="80">
        <f t="shared" si="43"/>
        <v>0</v>
      </c>
      <c r="R189" s="92"/>
    </row>
    <row r="190" spans="2:18" ht="12.75">
      <c r="B190" s="235" t="s">
        <v>139</v>
      </c>
      <c r="C190" s="236"/>
      <c r="D190" s="78">
        <f aca="true" t="shared" si="45" ref="D190:O190">D18</f>
        <v>547</v>
      </c>
      <c r="E190" s="78">
        <f t="shared" si="45"/>
        <v>553</v>
      </c>
      <c r="F190" s="78">
        <f t="shared" si="45"/>
        <v>559</v>
      </c>
      <c r="G190" s="78">
        <f t="shared" si="45"/>
        <v>536</v>
      </c>
      <c r="H190" s="78">
        <f t="shared" si="45"/>
        <v>575</v>
      </c>
      <c r="I190" s="78">
        <f t="shared" si="45"/>
        <v>501</v>
      </c>
      <c r="J190" s="78">
        <f t="shared" si="45"/>
        <v>438</v>
      </c>
      <c r="K190" s="78">
        <f t="shared" si="45"/>
        <v>502</v>
      </c>
      <c r="L190" s="78">
        <f t="shared" si="45"/>
        <v>431</v>
      </c>
      <c r="M190" s="78">
        <f t="shared" si="45"/>
        <v>499</v>
      </c>
      <c r="N190" s="78">
        <f t="shared" si="45"/>
        <v>497</v>
      </c>
      <c r="O190" s="78">
        <f t="shared" si="45"/>
        <v>372</v>
      </c>
      <c r="P190" s="78">
        <f t="shared" si="44"/>
        <v>6010</v>
      </c>
      <c r="Q190" s="157"/>
      <c r="R190" s="92"/>
    </row>
    <row r="191" spans="2:18" ht="12.75">
      <c r="B191" s="156" t="s">
        <v>202</v>
      </c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</sheetData>
  <mergeCells count="46">
    <mergeCell ref="B104:C104"/>
    <mergeCell ref="B134:C134"/>
    <mergeCell ref="D134:E134"/>
    <mergeCell ref="N134:O134"/>
    <mergeCell ref="R6:R10"/>
    <mergeCell ref="R11:R17"/>
    <mergeCell ref="B76:C76"/>
    <mergeCell ref="B77:B85"/>
    <mergeCell ref="B11:B17"/>
    <mergeCell ref="B5:C5"/>
    <mergeCell ref="B48:C48"/>
    <mergeCell ref="B74:C74"/>
    <mergeCell ref="B20:C20"/>
    <mergeCell ref="B21:B29"/>
    <mergeCell ref="B18:C18"/>
    <mergeCell ref="B6:B10"/>
    <mergeCell ref="B136:C136"/>
    <mergeCell ref="A2:R2"/>
    <mergeCell ref="B45:B47"/>
    <mergeCell ref="B108:C108"/>
    <mergeCell ref="B30:B38"/>
    <mergeCell ref="B39:C39"/>
    <mergeCell ref="B41:C41"/>
    <mergeCell ref="B42:B44"/>
    <mergeCell ref="B3:R3"/>
    <mergeCell ref="B51:C51"/>
    <mergeCell ref="B176:C176"/>
    <mergeCell ref="B157:C157"/>
    <mergeCell ref="B174:C174"/>
    <mergeCell ref="B52:B62"/>
    <mergeCell ref="B63:B73"/>
    <mergeCell ref="B161:C161"/>
    <mergeCell ref="B95:C95"/>
    <mergeCell ref="B97:C97"/>
    <mergeCell ref="B98:B100"/>
    <mergeCell ref="B101:B103"/>
    <mergeCell ref="Q5:R5"/>
    <mergeCell ref="B190:C190"/>
    <mergeCell ref="D108:E108"/>
    <mergeCell ref="N108:O108"/>
    <mergeCell ref="B162:B167"/>
    <mergeCell ref="B168:B173"/>
    <mergeCell ref="B86:B94"/>
    <mergeCell ref="H108:M108"/>
    <mergeCell ref="B137:B146"/>
    <mergeCell ref="B147:B156"/>
  </mergeCells>
  <printOptions horizontalCentered="1"/>
  <pageMargins left="0.75" right="0.75" top="0.5511811023622047" bottom="1" header="0" footer="0"/>
  <pageSetup horizontalDpi="600" verticalDpi="600" orientation="portrait" paperSize="9" scale="77" r:id="rId2"/>
  <headerFooter alignWithMargins="0">
    <oddFooter>&amp;L&amp;8Pág Web: www.mimdes.gob.pe
Fuente: Sistema Línea Ayuda Amiga&amp;R&amp;8Elaborado: Unidad Gerencial de Diversificación de Servicios
</oddFooter>
  </headerFooter>
  <rowBreaks count="3" manualBreakCount="3">
    <brk id="48" max="17" man="1"/>
    <brk id="106" max="17" man="1"/>
    <brk id="158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C68" sqref="C68"/>
    </sheetView>
  </sheetViews>
  <sheetFormatPr defaultColWidth="11.421875" defaultRowHeight="12.75"/>
  <cols>
    <col min="2" max="2" width="11.421875" style="165" customWidth="1"/>
  </cols>
  <sheetData>
    <row r="1" ht="12.75">
      <c r="A1" t="s">
        <v>209</v>
      </c>
    </row>
    <row r="2" spans="3:6" ht="12.75">
      <c r="C2" t="s">
        <v>210</v>
      </c>
      <c r="D2" t="s">
        <v>211</v>
      </c>
      <c r="E2" t="s">
        <v>305</v>
      </c>
      <c r="F2" t="s">
        <v>306</v>
      </c>
    </row>
    <row r="3" spans="1:6" ht="12.75">
      <c r="A3" t="s">
        <v>212</v>
      </c>
      <c r="B3" s="165" t="s">
        <v>213</v>
      </c>
      <c r="C3">
        <v>3</v>
      </c>
      <c r="D3">
        <v>0.27272727272727276</v>
      </c>
      <c r="E3">
        <v>0.27272727272727276</v>
      </c>
      <c r="F3">
        <v>0.27272727272727276</v>
      </c>
    </row>
    <row r="4" spans="2:6" ht="12.75">
      <c r="B4" s="165" t="s">
        <v>214</v>
      </c>
      <c r="C4">
        <v>6</v>
      </c>
      <c r="D4">
        <v>0.5454545454545455</v>
      </c>
      <c r="E4">
        <v>0.5454545454545455</v>
      </c>
      <c r="F4">
        <v>0.8181818181818183</v>
      </c>
    </row>
    <row r="5" spans="2:6" ht="12.75">
      <c r="B5" s="165" t="s">
        <v>215</v>
      </c>
      <c r="C5">
        <v>9</v>
      </c>
      <c r="D5">
        <v>0.8181818181818182</v>
      </c>
      <c r="E5">
        <v>0.8181818181818182</v>
      </c>
      <c r="F5">
        <v>1.6363636363636367</v>
      </c>
    </row>
    <row r="6" spans="2:6" ht="12.75">
      <c r="B6" s="165" t="s">
        <v>216</v>
      </c>
      <c r="C6">
        <v>1</v>
      </c>
      <c r="D6">
        <v>0.09090909090909091</v>
      </c>
      <c r="E6">
        <v>0.09090909090909091</v>
      </c>
      <c r="F6">
        <v>1.7272727272727275</v>
      </c>
    </row>
    <row r="7" spans="2:6" ht="12.75">
      <c r="B7" s="165" t="s">
        <v>307</v>
      </c>
      <c r="C7">
        <v>1</v>
      </c>
      <c r="D7">
        <v>0.09090909090909091</v>
      </c>
      <c r="E7">
        <v>0.09090909090909091</v>
      </c>
      <c r="F7">
        <v>1.8181818181818183</v>
      </c>
    </row>
    <row r="8" spans="2:6" ht="12.75">
      <c r="B8" s="165" t="s">
        <v>217</v>
      </c>
      <c r="C8">
        <v>62</v>
      </c>
      <c r="D8">
        <v>5.636363636363637</v>
      </c>
      <c r="E8">
        <v>5.636363636363637</v>
      </c>
      <c r="F8">
        <v>7.454545454545455</v>
      </c>
    </row>
    <row r="9" spans="2:6" ht="12.75">
      <c r="B9" s="165" t="s">
        <v>218</v>
      </c>
      <c r="C9">
        <v>6</v>
      </c>
      <c r="D9">
        <v>0.5454545454545455</v>
      </c>
      <c r="E9">
        <v>0.5454545454545455</v>
      </c>
      <c r="F9">
        <v>8</v>
      </c>
    </row>
    <row r="10" spans="2:6" ht="12.75">
      <c r="B10" s="165" t="s">
        <v>219</v>
      </c>
      <c r="C10">
        <v>6</v>
      </c>
      <c r="D10">
        <v>0.5454545454545455</v>
      </c>
      <c r="E10">
        <v>0.5454545454545455</v>
      </c>
      <c r="F10">
        <v>8.545454545454545</v>
      </c>
    </row>
    <row r="11" spans="2:6" ht="12.75">
      <c r="B11" s="165" t="s">
        <v>220</v>
      </c>
      <c r="C11">
        <v>11</v>
      </c>
      <c r="D11">
        <v>1</v>
      </c>
      <c r="E11">
        <v>1</v>
      </c>
      <c r="F11">
        <v>9.545454545454545</v>
      </c>
    </row>
    <row r="12" spans="2:6" ht="12.75">
      <c r="B12" s="165" t="s">
        <v>221</v>
      </c>
      <c r="C12">
        <v>2</v>
      </c>
      <c r="D12">
        <v>0.18181818181818182</v>
      </c>
      <c r="E12">
        <v>0.18181818181818182</v>
      </c>
      <c r="F12">
        <v>9.727272727272727</v>
      </c>
    </row>
    <row r="13" spans="2:6" ht="12.75">
      <c r="B13" s="165" t="s">
        <v>308</v>
      </c>
      <c r="C13">
        <v>3</v>
      </c>
      <c r="D13">
        <v>0.27272727272727276</v>
      </c>
      <c r="E13">
        <v>0.27272727272727276</v>
      </c>
      <c r="F13">
        <v>10</v>
      </c>
    </row>
    <row r="14" spans="2:6" ht="12.75">
      <c r="B14" s="165" t="s">
        <v>222</v>
      </c>
      <c r="C14">
        <v>19</v>
      </c>
      <c r="D14">
        <v>1.7272727272727273</v>
      </c>
      <c r="E14">
        <v>1.7272727272727273</v>
      </c>
      <c r="F14">
        <v>11.727272727272727</v>
      </c>
    </row>
    <row r="15" spans="2:6" ht="12.75">
      <c r="B15" s="165" t="s">
        <v>309</v>
      </c>
      <c r="C15">
        <v>1</v>
      </c>
      <c r="D15">
        <v>0.09090909090909091</v>
      </c>
      <c r="E15">
        <v>0.09090909090909091</v>
      </c>
      <c r="F15">
        <v>11.818181818181818</v>
      </c>
    </row>
    <row r="16" spans="2:6" ht="12.75">
      <c r="B16" s="165" t="s">
        <v>223</v>
      </c>
      <c r="C16">
        <v>5</v>
      </c>
      <c r="D16">
        <v>0.45454545454545453</v>
      </c>
      <c r="E16">
        <v>0.45454545454545453</v>
      </c>
      <c r="F16">
        <v>12.272727272727273</v>
      </c>
    </row>
    <row r="17" spans="2:6" ht="12.75">
      <c r="B17" s="165" t="s">
        <v>310</v>
      </c>
      <c r="C17">
        <v>1</v>
      </c>
      <c r="D17">
        <v>0.09090909090909091</v>
      </c>
      <c r="E17">
        <v>0.09090909090909091</v>
      </c>
      <c r="F17">
        <v>12.363636363636365</v>
      </c>
    </row>
    <row r="18" spans="2:6" ht="12.75">
      <c r="B18" s="165" t="s">
        <v>224</v>
      </c>
      <c r="C18">
        <v>2</v>
      </c>
      <c r="D18">
        <v>0.18181818181818182</v>
      </c>
      <c r="E18">
        <v>0.18181818181818182</v>
      </c>
      <c r="F18">
        <v>12.545454545454547</v>
      </c>
    </row>
    <row r="19" spans="2:6" ht="12.75">
      <c r="B19" s="165" t="s">
        <v>311</v>
      </c>
      <c r="C19">
        <v>1</v>
      </c>
      <c r="D19">
        <v>0.09090909090909091</v>
      </c>
      <c r="E19">
        <v>0.09090909090909091</v>
      </c>
      <c r="F19">
        <v>12.636363636363638</v>
      </c>
    </row>
    <row r="20" spans="2:6" ht="12.75">
      <c r="B20" s="165" t="s">
        <v>225</v>
      </c>
      <c r="C20">
        <v>11</v>
      </c>
      <c r="D20">
        <v>1</v>
      </c>
      <c r="E20">
        <v>1</v>
      </c>
      <c r="F20">
        <v>13.636363636363638</v>
      </c>
    </row>
    <row r="21" spans="2:6" ht="12.75">
      <c r="B21" s="165" t="s">
        <v>226</v>
      </c>
      <c r="C21">
        <v>2</v>
      </c>
      <c r="D21">
        <v>0.18181818181818182</v>
      </c>
      <c r="E21">
        <v>0.18181818181818182</v>
      </c>
      <c r="F21">
        <v>13.81818181818182</v>
      </c>
    </row>
    <row r="22" spans="2:6" ht="12.75">
      <c r="B22" s="165" t="s">
        <v>227</v>
      </c>
      <c r="C22">
        <v>124</v>
      </c>
      <c r="D22">
        <v>11.272727272727273</v>
      </c>
      <c r="E22">
        <v>11.272727272727273</v>
      </c>
      <c r="F22">
        <v>25.090909090909093</v>
      </c>
    </row>
    <row r="23" spans="2:6" ht="12.75">
      <c r="B23" s="165" t="s">
        <v>312</v>
      </c>
      <c r="C23">
        <v>2</v>
      </c>
      <c r="D23">
        <v>0.18181818181818182</v>
      </c>
      <c r="E23">
        <v>0.18181818181818182</v>
      </c>
      <c r="F23">
        <v>25.272727272727277</v>
      </c>
    </row>
    <row r="24" spans="2:6" ht="12.75">
      <c r="B24" s="165" t="s">
        <v>228</v>
      </c>
      <c r="C24">
        <v>40</v>
      </c>
      <c r="D24">
        <v>3.6363636363636362</v>
      </c>
      <c r="E24">
        <v>3.6363636363636362</v>
      </c>
      <c r="F24">
        <v>28.909090909090914</v>
      </c>
    </row>
    <row r="25" spans="2:6" ht="12.75">
      <c r="B25" s="165" t="s">
        <v>229</v>
      </c>
      <c r="C25">
        <v>5</v>
      </c>
      <c r="D25">
        <v>0.45454545454545453</v>
      </c>
      <c r="E25">
        <v>0.45454545454545453</v>
      </c>
      <c r="F25">
        <v>29.363636363636367</v>
      </c>
    </row>
    <row r="26" spans="2:6" ht="12.75">
      <c r="B26" s="165" t="s">
        <v>230</v>
      </c>
      <c r="C26">
        <v>16</v>
      </c>
      <c r="D26">
        <v>1.4545454545454546</v>
      </c>
      <c r="E26">
        <v>1.4545454545454546</v>
      </c>
      <c r="F26">
        <v>30.81818181818182</v>
      </c>
    </row>
    <row r="27" spans="2:6" ht="12.75">
      <c r="B27" s="165" t="s">
        <v>231</v>
      </c>
      <c r="C27">
        <v>7</v>
      </c>
      <c r="D27">
        <v>0.6363636363636364</v>
      </c>
      <c r="E27">
        <v>0.6363636363636364</v>
      </c>
      <c r="F27">
        <v>31.454545454545457</v>
      </c>
    </row>
    <row r="28" spans="2:6" ht="12.75">
      <c r="B28" s="165" t="s">
        <v>313</v>
      </c>
      <c r="C28">
        <v>5</v>
      </c>
      <c r="D28">
        <v>0.45454545454545453</v>
      </c>
      <c r="E28">
        <v>0.45454545454545453</v>
      </c>
      <c r="F28">
        <v>31.90909090909091</v>
      </c>
    </row>
    <row r="29" spans="2:6" ht="12.75">
      <c r="B29" s="165" t="s">
        <v>232</v>
      </c>
      <c r="C29">
        <v>32</v>
      </c>
      <c r="D29">
        <v>2.909090909090909</v>
      </c>
      <c r="E29">
        <v>2.909090909090909</v>
      </c>
      <c r="F29">
        <v>34.81818181818182</v>
      </c>
    </row>
    <row r="30" spans="2:6" ht="12.75">
      <c r="B30" s="165" t="s">
        <v>314</v>
      </c>
      <c r="C30">
        <v>1</v>
      </c>
      <c r="D30">
        <v>0.09090909090909091</v>
      </c>
      <c r="E30">
        <v>0.09090909090909091</v>
      </c>
      <c r="F30">
        <v>34.909090909090914</v>
      </c>
    </row>
    <row r="31" spans="2:6" ht="12.75">
      <c r="B31" s="165" t="s">
        <v>233</v>
      </c>
      <c r="C31">
        <v>62</v>
      </c>
      <c r="D31">
        <v>5.636363636363637</v>
      </c>
      <c r="E31">
        <v>5.636363636363637</v>
      </c>
      <c r="F31">
        <v>40.54545454545455</v>
      </c>
    </row>
    <row r="32" spans="2:6" ht="12.75">
      <c r="B32" s="165" t="s">
        <v>234</v>
      </c>
      <c r="C32">
        <v>26</v>
      </c>
      <c r="D32">
        <v>2.3636363636363638</v>
      </c>
      <c r="E32">
        <v>2.3636363636363638</v>
      </c>
      <c r="F32">
        <v>42.909090909090914</v>
      </c>
    </row>
    <row r="33" spans="2:6" ht="12.75">
      <c r="B33" s="165" t="s">
        <v>235</v>
      </c>
      <c r="C33">
        <v>9</v>
      </c>
      <c r="D33">
        <v>0.8181818181818182</v>
      </c>
      <c r="E33">
        <v>0.8181818181818182</v>
      </c>
      <c r="F33">
        <v>43.727272727272734</v>
      </c>
    </row>
    <row r="34" spans="2:6" ht="12.75">
      <c r="B34" s="165" t="s">
        <v>236</v>
      </c>
      <c r="C34">
        <v>13</v>
      </c>
      <c r="D34">
        <v>1.1818181818181819</v>
      </c>
      <c r="E34">
        <v>1.1818181818181819</v>
      </c>
      <c r="F34">
        <v>44.909090909090914</v>
      </c>
    </row>
    <row r="35" spans="2:6" ht="12.75">
      <c r="B35" s="165" t="s">
        <v>237</v>
      </c>
      <c r="C35">
        <v>17</v>
      </c>
      <c r="D35">
        <v>1.5454545454545454</v>
      </c>
      <c r="E35">
        <v>1.5454545454545454</v>
      </c>
      <c r="F35">
        <v>46.45454545454546</v>
      </c>
    </row>
    <row r="36" spans="2:6" ht="12.75">
      <c r="B36" s="165" t="s">
        <v>238</v>
      </c>
      <c r="C36">
        <v>26</v>
      </c>
      <c r="D36">
        <v>2.3636363636363638</v>
      </c>
      <c r="E36">
        <v>2.3636363636363638</v>
      </c>
      <c r="F36">
        <v>48.81818181818183</v>
      </c>
    </row>
    <row r="37" spans="2:6" ht="12.75">
      <c r="B37" s="165" t="s">
        <v>239</v>
      </c>
      <c r="C37">
        <v>18</v>
      </c>
      <c r="D37">
        <v>1.6363636363636365</v>
      </c>
      <c r="E37">
        <v>1.6363636363636365</v>
      </c>
      <c r="F37">
        <v>50.45454545454546</v>
      </c>
    </row>
    <row r="38" spans="2:6" ht="12.75">
      <c r="B38" s="165" t="s">
        <v>240</v>
      </c>
      <c r="C38">
        <v>27</v>
      </c>
      <c r="D38">
        <v>2.4545454545454546</v>
      </c>
      <c r="E38">
        <v>2.4545454545454546</v>
      </c>
      <c r="F38">
        <v>52.909090909090914</v>
      </c>
    </row>
    <row r="39" spans="2:6" ht="12.75">
      <c r="B39" s="165" t="s">
        <v>241</v>
      </c>
      <c r="C39">
        <v>5</v>
      </c>
      <c r="D39">
        <v>0.45454545454545453</v>
      </c>
      <c r="E39">
        <v>0.45454545454545453</v>
      </c>
      <c r="F39">
        <v>53.36363636363637</v>
      </c>
    </row>
    <row r="40" spans="2:6" ht="12.75">
      <c r="B40" s="165" t="s">
        <v>315</v>
      </c>
      <c r="C40">
        <v>1</v>
      </c>
      <c r="D40">
        <v>0.09090909090909091</v>
      </c>
      <c r="E40">
        <v>0.09090909090909091</v>
      </c>
      <c r="F40">
        <v>53.45454545454546</v>
      </c>
    </row>
    <row r="41" spans="2:6" ht="12.75">
      <c r="B41" s="165" t="s">
        <v>242</v>
      </c>
      <c r="C41">
        <v>9</v>
      </c>
      <c r="D41">
        <v>0.8181818181818182</v>
      </c>
      <c r="E41">
        <v>0.8181818181818182</v>
      </c>
      <c r="F41">
        <v>54.27272727272728</v>
      </c>
    </row>
    <row r="42" spans="2:6" ht="12.75">
      <c r="B42" s="165" t="s">
        <v>243</v>
      </c>
      <c r="C42">
        <v>13</v>
      </c>
      <c r="D42">
        <v>1.1818181818181819</v>
      </c>
      <c r="E42">
        <v>1.1818181818181819</v>
      </c>
      <c r="F42">
        <v>55.45454545454546</v>
      </c>
    </row>
    <row r="43" spans="2:6" ht="12.75">
      <c r="B43" s="165" t="s">
        <v>244</v>
      </c>
      <c r="C43">
        <v>9</v>
      </c>
      <c r="D43">
        <v>0.8181818181818182</v>
      </c>
      <c r="E43">
        <v>0.8181818181818182</v>
      </c>
      <c r="F43">
        <v>56.27272727272728</v>
      </c>
    </row>
    <row r="44" spans="2:6" ht="12.75">
      <c r="B44" s="165" t="s">
        <v>316</v>
      </c>
      <c r="C44">
        <v>1</v>
      </c>
      <c r="D44">
        <v>0.09090909090909091</v>
      </c>
      <c r="E44">
        <v>0.09090909090909091</v>
      </c>
      <c r="F44">
        <v>56.363636363636374</v>
      </c>
    </row>
    <row r="45" spans="2:6" ht="12.75">
      <c r="B45" s="165" t="s">
        <v>317</v>
      </c>
      <c r="C45">
        <v>2</v>
      </c>
      <c r="D45">
        <v>0.18181818181818182</v>
      </c>
      <c r="E45">
        <v>0.18181818181818182</v>
      </c>
      <c r="F45">
        <v>56.545454545454554</v>
      </c>
    </row>
    <row r="46" spans="2:6" ht="12.75">
      <c r="B46" s="165" t="s">
        <v>245</v>
      </c>
      <c r="C46">
        <v>18</v>
      </c>
      <c r="D46">
        <v>1.6363636363636365</v>
      </c>
      <c r="E46">
        <v>1.6363636363636365</v>
      </c>
      <c r="F46">
        <v>58.18181818181819</v>
      </c>
    </row>
    <row r="47" spans="2:6" ht="12.75">
      <c r="B47" s="165" t="s">
        <v>318</v>
      </c>
      <c r="C47">
        <v>1</v>
      </c>
      <c r="D47">
        <v>0.09090909090909091</v>
      </c>
      <c r="E47">
        <v>0.09090909090909091</v>
      </c>
      <c r="F47">
        <v>58.27272727272728</v>
      </c>
    </row>
    <row r="48" spans="2:6" ht="12.75">
      <c r="B48" s="165" t="s">
        <v>246</v>
      </c>
      <c r="C48">
        <v>26</v>
      </c>
      <c r="D48">
        <v>2.3636363636363638</v>
      </c>
      <c r="E48">
        <v>2.3636363636363638</v>
      </c>
      <c r="F48">
        <v>60.63636363636365</v>
      </c>
    </row>
    <row r="49" spans="2:6" ht="12.75">
      <c r="B49" s="165" t="s">
        <v>247</v>
      </c>
      <c r="C49">
        <v>3</v>
      </c>
      <c r="D49">
        <v>0.27272727272727276</v>
      </c>
      <c r="E49">
        <v>0.27272727272727276</v>
      </c>
      <c r="F49">
        <v>60.90909090909092</v>
      </c>
    </row>
    <row r="50" spans="2:6" ht="12.75">
      <c r="B50" s="165" t="s">
        <v>248</v>
      </c>
      <c r="C50">
        <v>7</v>
      </c>
      <c r="D50">
        <v>0.6363636363636364</v>
      </c>
      <c r="E50">
        <v>0.6363636363636364</v>
      </c>
      <c r="F50">
        <v>61.545454545454554</v>
      </c>
    </row>
    <row r="51" spans="2:6" ht="12.75">
      <c r="B51" s="165" t="s">
        <v>249</v>
      </c>
      <c r="C51">
        <v>9</v>
      </c>
      <c r="D51">
        <v>0.8181818181818182</v>
      </c>
      <c r="E51">
        <v>0.8181818181818182</v>
      </c>
      <c r="F51">
        <v>62.363636363636374</v>
      </c>
    </row>
    <row r="52" spans="2:6" ht="12.75">
      <c r="B52" s="165" t="s">
        <v>250</v>
      </c>
      <c r="C52">
        <v>98</v>
      </c>
      <c r="D52">
        <v>8.90909090909091</v>
      </c>
      <c r="E52">
        <v>8.90909090909091</v>
      </c>
      <c r="F52">
        <v>71.27272727272728</v>
      </c>
    </row>
    <row r="53" spans="2:6" ht="12.75">
      <c r="B53" s="165" t="s">
        <v>251</v>
      </c>
      <c r="C53">
        <v>43</v>
      </c>
      <c r="D53">
        <v>3.909090909090909</v>
      </c>
      <c r="E53">
        <v>3.909090909090909</v>
      </c>
      <c r="F53">
        <v>75.18181818181819</v>
      </c>
    </row>
    <row r="54" spans="2:6" ht="12.75">
      <c r="B54" s="165" t="s">
        <v>252</v>
      </c>
      <c r="C54">
        <v>9</v>
      </c>
      <c r="D54">
        <v>0.8181818181818182</v>
      </c>
      <c r="E54">
        <v>0.8181818181818182</v>
      </c>
      <c r="F54">
        <v>76</v>
      </c>
    </row>
    <row r="55" spans="2:6" ht="12.75">
      <c r="B55" s="165" t="s">
        <v>253</v>
      </c>
      <c r="C55">
        <v>63</v>
      </c>
      <c r="D55">
        <v>5.7272727272727275</v>
      </c>
      <c r="E55">
        <v>5.7272727272727275</v>
      </c>
      <c r="F55">
        <v>81.72727272727273</v>
      </c>
    </row>
    <row r="56" spans="2:6" ht="12.75">
      <c r="B56" s="165" t="s">
        <v>254</v>
      </c>
      <c r="C56">
        <v>18</v>
      </c>
      <c r="D56">
        <v>1.6363636363636365</v>
      </c>
      <c r="E56">
        <v>1.6363636363636365</v>
      </c>
      <c r="F56">
        <v>83.36363636363637</v>
      </c>
    </row>
    <row r="57" spans="2:6" ht="12.75">
      <c r="B57" s="165" t="s">
        <v>255</v>
      </c>
      <c r="C57">
        <v>13</v>
      </c>
      <c r="D57">
        <v>1.1818181818181819</v>
      </c>
      <c r="E57">
        <v>1.1818181818181819</v>
      </c>
      <c r="F57">
        <v>84.54545454545456</v>
      </c>
    </row>
    <row r="58" spans="2:6" ht="12.75">
      <c r="B58" s="165" t="s">
        <v>319</v>
      </c>
      <c r="C58">
        <v>1</v>
      </c>
      <c r="D58">
        <v>0.09090909090909091</v>
      </c>
      <c r="E58">
        <v>0.09090909090909091</v>
      </c>
      <c r="F58">
        <v>84.63636363636365</v>
      </c>
    </row>
    <row r="59" spans="2:6" ht="12.75">
      <c r="B59" s="165" t="s">
        <v>256</v>
      </c>
      <c r="C59">
        <v>46</v>
      </c>
      <c r="D59">
        <v>4.181818181818182</v>
      </c>
      <c r="E59">
        <v>4.181818181818182</v>
      </c>
      <c r="F59">
        <v>88.81818181818184</v>
      </c>
    </row>
    <row r="60" spans="2:6" ht="12.75">
      <c r="B60" s="165" t="s">
        <v>257</v>
      </c>
      <c r="C60">
        <v>18</v>
      </c>
      <c r="D60">
        <v>1.6363636363636365</v>
      </c>
      <c r="E60">
        <v>1.6363636363636365</v>
      </c>
      <c r="F60">
        <v>90.45454545454548</v>
      </c>
    </row>
    <row r="61" spans="2:6" ht="12.75">
      <c r="B61" s="165" t="s">
        <v>258</v>
      </c>
      <c r="C61">
        <v>37</v>
      </c>
      <c r="D61">
        <v>3.3636363636363638</v>
      </c>
      <c r="E61">
        <v>3.3636363636363638</v>
      </c>
      <c r="F61">
        <v>93.81818181818184</v>
      </c>
    </row>
    <row r="62" spans="2:6" ht="12.75">
      <c r="B62" s="165" t="s">
        <v>259</v>
      </c>
      <c r="C62">
        <v>35</v>
      </c>
      <c r="D62">
        <v>3.1818181818181817</v>
      </c>
      <c r="E62">
        <v>3.1818181818181817</v>
      </c>
      <c r="F62">
        <v>97</v>
      </c>
    </row>
    <row r="63" spans="2:6" ht="12.75">
      <c r="B63" s="165" t="s">
        <v>320</v>
      </c>
      <c r="C63">
        <v>1</v>
      </c>
      <c r="D63">
        <v>0.09090909090909091</v>
      </c>
      <c r="E63">
        <v>0.09090909090909091</v>
      </c>
      <c r="F63">
        <v>97.09090909090912</v>
      </c>
    </row>
    <row r="64" spans="2:6" ht="12.75">
      <c r="B64" s="165" t="s">
        <v>321</v>
      </c>
      <c r="C64">
        <v>1</v>
      </c>
      <c r="D64">
        <v>0.09090909090909091</v>
      </c>
      <c r="E64">
        <v>0.09090909090909091</v>
      </c>
      <c r="F64">
        <v>97.18181818181822</v>
      </c>
    </row>
    <row r="65" spans="2:6" ht="12.75">
      <c r="B65" s="165" t="s">
        <v>260</v>
      </c>
      <c r="C65">
        <v>2</v>
      </c>
      <c r="D65">
        <v>0.18181818181818182</v>
      </c>
      <c r="E65">
        <v>0.18181818181818182</v>
      </c>
      <c r="F65">
        <v>97.3636363636364</v>
      </c>
    </row>
    <row r="66" spans="2:6" ht="12.75">
      <c r="B66" s="165" t="s">
        <v>261</v>
      </c>
      <c r="C66">
        <v>1</v>
      </c>
      <c r="D66">
        <v>0.09090909090909091</v>
      </c>
      <c r="E66">
        <v>0.09090909090909091</v>
      </c>
      <c r="F66">
        <v>97.4545454545455</v>
      </c>
    </row>
    <row r="67" spans="2:6" ht="12.75">
      <c r="B67" s="165" t="s">
        <v>322</v>
      </c>
      <c r="C67">
        <v>2</v>
      </c>
      <c r="D67">
        <v>0.18181818181818182</v>
      </c>
      <c r="E67">
        <v>0.18181818181818182</v>
      </c>
      <c r="F67">
        <v>97.63636363636368</v>
      </c>
    </row>
    <row r="68" spans="2:6" ht="12.75">
      <c r="B68" s="165" t="s">
        <v>323</v>
      </c>
      <c r="C68">
        <v>2</v>
      </c>
      <c r="D68">
        <v>0.18181818181818182</v>
      </c>
      <c r="E68">
        <v>0.18181818181818182</v>
      </c>
      <c r="F68">
        <v>97.81818181818187</v>
      </c>
    </row>
    <row r="69" spans="2:6" ht="12.75">
      <c r="B69" s="165" t="s">
        <v>324</v>
      </c>
      <c r="C69">
        <v>1</v>
      </c>
      <c r="D69">
        <v>0.09090909090909091</v>
      </c>
      <c r="E69">
        <v>0.09090909090909091</v>
      </c>
      <c r="F69">
        <v>97.90909090909096</v>
      </c>
    </row>
    <row r="70" spans="2:6" ht="12.75">
      <c r="B70" s="165" t="s">
        <v>262</v>
      </c>
      <c r="C70">
        <v>1</v>
      </c>
      <c r="D70">
        <v>0.09090909090909091</v>
      </c>
      <c r="E70">
        <v>0.09090909090909091</v>
      </c>
      <c r="F70">
        <v>98.00000000000006</v>
      </c>
    </row>
    <row r="71" spans="2:6" ht="12.75">
      <c r="B71" s="165" t="s">
        <v>263</v>
      </c>
      <c r="C71">
        <v>9</v>
      </c>
      <c r="D71">
        <v>0.8181818181818182</v>
      </c>
      <c r="E71">
        <v>0.8181818181818182</v>
      </c>
      <c r="F71">
        <v>98.81818181818187</v>
      </c>
    </row>
    <row r="72" spans="2:6" ht="12.75">
      <c r="B72" s="165" t="s">
        <v>325</v>
      </c>
      <c r="C72">
        <v>1</v>
      </c>
      <c r="D72">
        <v>0.09090909090909091</v>
      </c>
      <c r="E72">
        <v>0.09090909090909091</v>
      </c>
      <c r="F72">
        <v>98.90909090909096</v>
      </c>
    </row>
    <row r="73" spans="2:6" ht="12.75">
      <c r="B73" s="165" t="s">
        <v>264</v>
      </c>
      <c r="C73">
        <v>2</v>
      </c>
      <c r="D73">
        <v>0.18181818181818182</v>
      </c>
      <c r="E73">
        <v>0.18181818181818182</v>
      </c>
      <c r="F73">
        <v>99.09090909090915</v>
      </c>
    </row>
    <row r="74" spans="2:6" ht="12.75">
      <c r="B74" s="165" t="s">
        <v>265</v>
      </c>
      <c r="C74">
        <v>2</v>
      </c>
      <c r="D74">
        <v>0.18181818181818182</v>
      </c>
      <c r="E74">
        <v>0.18181818181818182</v>
      </c>
      <c r="F74">
        <v>99.27272727272734</v>
      </c>
    </row>
    <row r="75" spans="2:6" ht="12.75">
      <c r="B75" s="165" t="s">
        <v>326</v>
      </c>
      <c r="C75">
        <v>1</v>
      </c>
      <c r="D75">
        <v>0.09090909090909091</v>
      </c>
      <c r="E75">
        <v>0.09090909090909091</v>
      </c>
      <c r="F75">
        <v>99.36363636363643</v>
      </c>
    </row>
    <row r="76" spans="2:6" ht="12.75">
      <c r="B76" s="165" t="s">
        <v>266</v>
      </c>
      <c r="C76">
        <v>4</v>
      </c>
      <c r="D76">
        <v>0.36363636363636365</v>
      </c>
      <c r="E76">
        <v>0.36363636363636365</v>
      </c>
      <c r="F76">
        <v>99.72727272727279</v>
      </c>
    </row>
    <row r="77" spans="2:6" ht="12.75">
      <c r="B77" s="165" t="s">
        <v>327</v>
      </c>
      <c r="C77">
        <v>1</v>
      </c>
      <c r="D77">
        <v>0.09090909090909091</v>
      </c>
      <c r="E77">
        <v>0.09090909090909091</v>
      </c>
      <c r="F77">
        <v>99.81818181818188</v>
      </c>
    </row>
    <row r="78" spans="2:6" ht="12.75">
      <c r="B78" s="165" t="s">
        <v>328</v>
      </c>
      <c r="C78">
        <v>2</v>
      </c>
      <c r="D78">
        <v>0.18181818181818182</v>
      </c>
      <c r="E78">
        <v>0.18181818181818182</v>
      </c>
      <c r="F78">
        <v>100</v>
      </c>
    </row>
    <row r="79" spans="2:5" ht="12.75">
      <c r="B79" s="165" t="s">
        <v>139</v>
      </c>
      <c r="C79">
        <v>1100</v>
      </c>
      <c r="D79">
        <v>100</v>
      </c>
      <c r="E79">
        <v>100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="80" zoomScaleNormal="80" workbookViewId="0" topLeftCell="A1">
      <selection activeCell="G12" sqref="G12"/>
    </sheetView>
  </sheetViews>
  <sheetFormatPr defaultColWidth="11.421875" defaultRowHeight="12.75"/>
  <cols>
    <col min="1" max="1" width="13.140625" style="70" customWidth="1"/>
    <col min="2" max="2" width="11.421875" style="70" customWidth="1"/>
    <col min="3" max="3" width="14.140625" style="70" customWidth="1"/>
    <col min="4" max="4" width="18.57421875" style="70" customWidth="1"/>
    <col min="5" max="6" width="11.421875" style="167" customWidth="1"/>
    <col min="7" max="16384" width="11.421875" style="70" customWidth="1"/>
  </cols>
  <sheetData>
    <row r="1" spans="2:8" s="74" customFormat="1" ht="71.25" customHeight="1" thickBot="1">
      <c r="B1" s="267" t="s">
        <v>361</v>
      </c>
      <c r="C1" s="267"/>
      <c r="D1" s="267"/>
      <c r="E1" s="267"/>
      <c r="F1" s="267"/>
      <c r="G1" s="267"/>
      <c r="H1" s="267"/>
    </row>
    <row r="2" spans="1:8" ht="15.75">
      <c r="A2" s="30"/>
      <c r="B2" s="166"/>
      <c r="C2" s="166"/>
      <c r="D2" s="166"/>
      <c r="G2" s="166"/>
      <c r="H2" s="16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3.5" thickBot="1"/>
    <row r="23" spans="7:8" ht="39.75" thickBot="1" thickTop="1">
      <c r="G23" s="168" t="s">
        <v>272</v>
      </c>
      <c r="H23" s="169" t="s">
        <v>271</v>
      </c>
    </row>
    <row r="24" spans="7:8" ht="13.5" thickTop="1">
      <c r="G24" s="70" t="s">
        <v>268</v>
      </c>
      <c r="H24" s="167">
        <v>23</v>
      </c>
    </row>
    <row r="25" spans="7:8" ht="12.75">
      <c r="G25" s="70" t="s">
        <v>269</v>
      </c>
      <c r="H25" s="182">
        <v>52</v>
      </c>
    </row>
    <row r="26" spans="7:8" ht="13.5" thickBot="1">
      <c r="G26" s="170" t="s">
        <v>270</v>
      </c>
      <c r="H26" s="171">
        <v>108</v>
      </c>
    </row>
    <row r="27" ht="13.5" thickTop="1"/>
    <row r="28" ht="13.5" thickBot="1"/>
    <row r="29" spans="3:6" ht="51.75" thickBot="1">
      <c r="C29" s="185" t="s">
        <v>44</v>
      </c>
      <c r="D29" s="186" t="s">
        <v>45</v>
      </c>
      <c r="E29" s="186" t="s">
        <v>267</v>
      </c>
      <c r="F29" s="187" t="s">
        <v>206</v>
      </c>
    </row>
    <row r="30" spans="3:8" ht="12.75">
      <c r="C30" s="270" t="s">
        <v>48</v>
      </c>
      <c r="D30" s="219" t="s">
        <v>124</v>
      </c>
      <c r="E30" s="223">
        <v>1</v>
      </c>
      <c r="F30" s="224">
        <v>10</v>
      </c>
      <c r="G30"/>
      <c r="H30"/>
    </row>
    <row r="31" spans="3:8" ht="12.75">
      <c r="C31" s="266"/>
      <c r="D31" s="191" t="s">
        <v>330</v>
      </c>
      <c r="E31" s="225">
        <v>1</v>
      </c>
      <c r="F31" s="226">
        <v>3</v>
      </c>
      <c r="G31"/>
      <c r="H31"/>
    </row>
    <row r="32" spans="3:8" ht="12.75">
      <c r="C32" s="266"/>
      <c r="D32" s="191" t="s">
        <v>350</v>
      </c>
      <c r="E32" s="225">
        <v>1</v>
      </c>
      <c r="F32" s="226">
        <v>1</v>
      </c>
      <c r="G32"/>
      <c r="H32"/>
    </row>
    <row r="33" spans="3:8" ht="12.75">
      <c r="C33" s="266"/>
      <c r="D33" s="191" t="s">
        <v>336</v>
      </c>
      <c r="E33" s="227">
        <v>1</v>
      </c>
      <c r="F33" s="226">
        <v>3</v>
      </c>
      <c r="G33"/>
      <c r="H33"/>
    </row>
    <row r="34" spans="3:8" ht="12.75">
      <c r="C34" s="220" t="s">
        <v>333</v>
      </c>
      <c r="D34" s="191" t="s">
        <v>338</v>
      </c>
      <c r="E34" s="227">
        <v>1</v>
      </c>
      <c r="F34" s="226">
        <v>2</v>
      </c>
      <c r="G34"/>
      <c r="H34"/>
    </row>
    <row r="35" spans="3:8" ht="12.75">
      <c r="C35" s="220" t="s">
        <v>49</v>
      </c>
      <c r="D35" s="191" t="s">
        <v>49</v>
      </c>
      <c r="E35" s="227">
        <v>3</v>
      </c>
      <c r="F35" s="226">
        <v>55</v>
      </c>
      <c r="G35"/>
      <c r="H35"/>
    </row>
    <row r="36" spans="3:8" ht="12.75">
      <c r="C36" s="266" t="s">
        <v>50</v>
      </c>
      <c r="D36" s="191" t="s">
        <v>51</v>
      </c>
      <c r="E36" s="227">
        <v>1</v>
      </c>
      <c r="F36" s="226">
        <v>46</v>
      </c>
      <c r="G36"/>
      <c r="H36"/>
    </row>
    <row r="37" spans="3:8" ht="12.75">
      <c r="C37" s="266"/>
      <c r="D37" s="191" t="s">
        <v>134</v>
      </c>
      <c r="E37" s="227">
        <v>1</v>
      </c>
      <c r="F37" s="226">
        <v>1</v>
      </c>
      <c r="G37"/>
      <c r="H37"/>
    </row>
    <row r="38" spans="3:8" ht="12.75">
      <c r="C38" s="266"/>
      <c r="D38" s="191" t="s">
        <v>367</v>
      </c>
      <c r="E38" s="227">
        <v>1</v>
      </c>
      <c r="F38" s="226">
        <v>1</v>
      </c>
      <c r="G38"/>
      <c r="H38"/>
    </row>
    <row r="39" spans="3:8" ht="12.75">
      <c r="C39" s="266" t="s">
        <v>273</v>
      </c>
      <c r="D39" s="191" t="s">
        <v>273</v>
      </c>
      <c r="E39" s="227">
        <v>1</v>
      </c>
      <c r="F39" s="226">
        <v>13</v>
      </c>
      <c r="G39"/>
      <c r="H39"/>
    </row>
    <row r="40" spans="3:8" ht="12.75">
      <c r="C40" s="266"/>
      <c r="D40" s="191" t="s">
        <v>363</v>
      </c>
      <c r="E40" s="227">
        <v>1</v>
      </c>
      <c r="F40" s="226">
        <v>2</v>
      </c>
      <c r="G40"/>
      <c r="H40"/>
    </row>
    <row r="41" spans="3:8" ht="12.75">
      <c r="C41" s="266"/>
      <c r="D41" s="191" t="s">
        <v>288</v>
      </c>
      <c r="E41" s="227">
        <v>1</v>
      </c>
      <c r="F41" s="226">
        <v>1</v>
      </c>
      <c r="G41"/>
      <c r="H41"/>
    </row>
    <row r="42" spans="3:8" ht="12.75">
      <c r="C42" s="220" t="s">
        <v>53</v>
      </c>
      <c r="D42" s="191" t="s">
        <v>53</v>
      </c>
      <c r="E42" s="227">
        <v>5</v>
      </c>
      <c r="F42" s="226">
        <v>552</v>
      </c>
      <c r="G42"/>
      <c r="H42"/>
    </row>
    <row r="43" spans="3:8" ht="12.75">
      <c r="C43" s="220" t="s">
        <v>57</v>
      </c>
      <c r="D43" s="191" t="s">
        <v>57</v>
      </c>
      <c r="E43" s="227">
        <v>1</v>
      </c>
      <c r="F43" s="226">
        <v>13</v>
      </c>
      <c r="G43"/>
      <c r="H43"/>
    </row>
    <row r="44" spans="3:8" ht="12.75">
      <c r="C44" s="220" t="s">
        <v>344</v>
      </c>
      <c r="D44" s="191" t="s">
        <v>344</v>
      </c>
      <c r="E44" s="227">
        <v>1</v>
      </c>
      <c r="F44" s="226">
        <v>1</v>
      </c>
      <c r="G44"/>
      <c r="H44"/>
    </row>
    <row r="45" spans="3:8" ht="12.75">
      <c r="C45" s="220" t="s">
        <v>274</v>
      </c>
      <c r="D45" s="191" t="s">
        <v>274</v>
      </c>
      <c r="E45" s="227">
        <v>1</v>
      </c>
      <c r="F45" s="226">
        <v>16</v>
      </c>
      <c r="G45"/>
      <c r="H45"/>
    </row>
    <row r="46" spans="3:8" ht="12.75">
      <c r="C46" s="266" t="s">
        <v>58</v>
      </c>
      <c r="D46" s="191" t="s">
        <v>58</v>
      </c>
      <c r="E46" s="227">
        <v>1</v>
      </c>
      <c r="F46" s="226">
        <v>103</v>
      </c>
      <c r="G46"/>
      <c r="H46"/>
    </row>
    <row r="47" spans="3:8" ht="12.75">
      <c r="C47" s="266"/>
      <c r="D47" s="191" t="s">
        <v>351</v>
      </c>
      <c r="E47" s="227">
        <v>2</v>
      </c>
      <c r="F47" s="226">
        <v>2</v>
      </c>
      <c r="G47"/>
      <c r="H47"/>
    </row>
    <row r="48" spans="3:8" ht="12.75">
      <c r="C48" s="266"/>
      <c r="D48" s="191" t="s">
        <v>289</v>
      </c>
      <c r="E48" s="227">
        <v>1</v>
      </c>
      <c r="F48" s="226">
        <v>1</v>
      </c>
      <c r="G48"/>
      <c r="H48"/>
    </row>
    <row r="49" spans="3:8" ht="12.75">
      <c r="C49" s="266"/>
      <c r="D49" s="191" t="s">
        <v>331</v>
      </c>
      <c r="E49" s="227">
        <v>1</v>
      </c>
      <c r="F49" s="226">
        <v>2</v>
      </c>
      <c r="G49"/>
      <c r="H49"/>
    </row>
    <row r="50" spans="3:8" ht="12.75">
      <c r="C50" s="266" t="s">
        <v>59</v>
      </c>
      <c r="D50" s="191" t="s">
        <v>60</v>
      </c>
      <c r="E50" s="227">
        <v>1</v>
      </c>
      <c r="F50" s="226">
        <v>39</v>
      </c>
      <c r="G50"/>
      <c r="H50"/>
    </row>
    <row r="51" spans="3:8" ht="12.75">
      <c r="C51" s="266"/>
      <c r="D51" s="191" t="s">
        <v>359</v>
      </c>
      <c r="E51" s="227">
        <v>1</v>
      </c>
      <c r="F51" s="226">
        <v>1</v>
      </c>
      <c r="G51"/>
      <c r="H51"/>
    </row>
    <row r="52" spans="3:8" ht="12.75">
      <c r="C52" s="266"/>
      <c r="D52" s="191" t="s">
        <v>291</v>
      </c>
      <c r="E52" s="227">
        <v>2</v>
      </c>
      <c r="F52" s="226">
        <v>2</v>
      </c>
      <c r="G52"/>
      <c r="H52"/>
    </row>
    <row r="53" spans="3:8" ht="12.75">
      <c r="C53" s="266"/>
      <c r="D53" s="191" t="s">
        <v>59</v>
      </c>
      <c r="E53" s="227">
        <v>1</v>
      </c>
      <c r="F53" s="226">
        <v>3</v>
      </c>
      <c r="G53"/>
      <c r="H53"/>
    </row>
    <row r="54" spans="3:8" ht="12.75">
      <c r="C54" s="266"/>
      <c r="D54" s="191" t="s">
        <v>293</v>
      </c>
      <c r="E54" s="227">
        <v>1</v>
      </c>
      <c r="F54" s="226">
        <v>1</v>
      </c>
      <c r="G54"/>
      <c r="H54"/>
    </row>
    <row r="55" spans="3:8" ht="12.75">
      <c r="C55" s="266" t="s">
        <v>61</v>
      </c>
      <c r="D55" s="191" t="s">
        <v>62</v>
      </c>
      <c r="E55" s="227">
        <v>1</v>
      </c>
      <c r="F55" s="226">
        <v>67</v>
      </c>
      <c r="G55"/>
      <c r="H55"/>
    </row>
    <row r="56" spans="3:8" ht="12.75">
      <c r="C56" s="266"/>
      <c r="D56" s="191" t="s">
        <v>332</v>
      </c>
      <c r="E56" s="227">
        <v>1</v>
      </c>
      <c r="F56" s="226">
        <v>1</v>
      </c>
      <c r="G56"/>
      <c r="H56"/>
    </row>
    <row r="57" spans="3:8" ht="12.75">
      <c r="C57" s="266" t="s">
        <v>63</v>
      </c>
      <c r="D57" s="191" t="s">
        <v>64</v>
      </c>
      <c r="E57" s="227">
        <v>2</v>
      </c>
      <c r="F57" s="226">
        <v>15</v>
      </c>
      <c r="G57"/>
      <c r="H57"/>
    </row>
    <row r="58" spans="3:8" ht="12.75">
      <c r="C58" s="266"/>
      <c r="D58" s="191" t="s">
        <v>346</v>
      </c>
      <c r="E58" s="227">
        <v>1</v>
      </c>
      <c r="F58" s="226">
        <v>1</v>
      </c>
      <c r="G58"/>
      <c r="H58"/>
    </row>
    <row r="59" spans="3:8" ht="12.75">
      <c r="C59" s="266"/>
      <c r="D59" s="191" t="s">
        <v>63</v>
      </c>
      <c r="E59" s="227">
        <v>1</v>
      </c>
      <c r="F59" s="226">
        <v>2</v>
      </c>
      <c r="G59"/>
      <c r="H59"/>
    </row>
    <row r="60" spans="3:8" ht="12.75">
      <c r="C60" s="266" t="s">
        <v>66</v>
      </c>
      <c r="D60" s="191" t="s">
        <v>66</v>
      </c>
      <c r="E60" s="227">
        <v>42</v>
      </c>
      <c r="F60" s="226">
        <v>4826</v>
      </c>
      <c r="G60"/>
      <c r="H60"/>
    </row>
    <row r="61" spans="3:8" ht="12.75">
      <c r="C61" s="266"/>
      <c r="D61" s="191" t="s">
        <v>299</v>
      </c>
      <c r="E61" s="227">
        <v>1</v>
      </c>
      <c r="F61" s="226">
        <v>2</v>
      </c>
      <c r="G61"/>
      <c r="H61"/>
    </row>
    <row r="62" spans="3:8" ht="12.75">
      <c r="C62" s="266"/>
      <c r="D62" s="191" t="s">
        <v>129</v>
      </c>
      <c r="E62" s="227">
        <v>3</v>
      </c>
      <c r="F62" s="226">
        <v>6</v>
      </c>
      <c r="G62"/>
      <c r="H62"/>
    </row>
    <row r="63" spans="3:8" ht="12.75">
      <c r="C63" s="266"/>
      <c r="D63" s="191" t="s">
        <v>356</v>
      </c>
      <c r="E63" s="227">
        <v>2</v>
      </c>
      <c r="F63" s="226">
        <v>2</v>
      </c>
      <c r="G63"/>
      <c r="H63"/>
    </row>
    <row r="64" spans="3:8" ht="12.75">
      <c r="C64" s="266"/>
      <c r="D64" s="191" t="s">
        <v>340</v>
      </c>
      <c r="E64" s="227">
        <v>2</v>
      </c>
      <c r="F64" s="226">
        <v>3</v>
      </c>
      <c r="G64"/>
      <c r="H64"/>
    </row>
    <row r="65" spans="3:8" ht="12.75">
      <c r="C65" s="266"/>
      <c r="D65" s="191" t="s">
        <v>282</v>
      </c>
      <c r="E65" s="227">
        <v>2</v>
      </c>
      <c r="F65" s="226">
        <v>35</v>
      </c>
      <c r="G65"/>
      <c r="H65"/>
    </row>
    <row r="66" spans="3:8" ht="12.75">
      <c r="C66" s="266" t="s">
        <v>275</v>
      </c>
      <c r="D66" s="191" t="s">
        <v>284</v>
      </c>
      <c r="E66" s="227">
        <v>1</v>
      </c>
      <c r="F66" s="226">
        <v>13</v>
      </c>
      <c r="G66"/>
      <c r="H66"/>
    </row>
    <row r="67" spans="3:8" ht="12.75">
      <c r="C67" s="266"/>
      <c r="D67" s="191" t="s">
        <v>301</v>
      </c>
      <c r="E67" s="227">
        <v>1</v>
      </c>
      <c r="F67" s="226">
        <v>6</v>
      </c>
      <c r="G67"/>
      <c r="H67"/>
    </row>
    <row r="68" spans="3:8" ht="12.75">
      <c r="C68" s="220" t="s">
        <v>334</v>
      </c>
      <c r="D68" s="191" t="s">
        <v>341</v>
      </c>
      <c r="E68" s="227">
        <v>1</v>
      </c>
      <c r="F68" s="226">
        <v>2</v>
      </c>
      <c r="G68"/>
      <c r="H68"/>
    </row>
    <row r="69" spans="3:8" ht="12.75">
      <c r="C69" s="266" t="s">
        <v>335</v>
      </c>
      <c r="D69" s="191" t="s">
        <v>348</v>
      </c>
      <c r="E69" s="227">
        <v>1</v>
      </c>
      <c r="F69" s="226">
        <v>3</v>
      </c>
      <c r="G69"/>
      <c r="H69"/>
    </row>
    <row r="70" spans="3:8" ht="12.75">
      <c r="C70" s="266"/>
      <c r="D70" s="191" t="s">
        <v>342</v>
      </c>
      <c r="E70" s="227">
        <v>1</v>
      </c>
      <c r="F70" s="226">
        <v>1</v>
      </c>
      <c r="G70"/>
      <c r="H70"/>
    </row>
    <row r="71" spans="3:8" ht="12.75">
      <c r="C71" s="220" t="s">
        <v>130</v>
      </c>
      <c r="D71" s="191" t="s">
        <v>130</v>
      </c>
      <c r="E71" s="227">
        <v>1</v>
      </c>
      <c r="F71" s="226">
        <v>1</v>
      </c>
      <c r="G71"/>
      <c r="H71"/>
    </row>
    <row r="72" spans="3:8" ht="12.75">
      <c r="C72" s="266" t="s">
        <v>94</v>
      </c>
      <c r="D72" s="191" t="s">
        <v>94</v>
      </c>
      <c r="E72" s="227">
        <v>1</v>
      </c>
      <c r="F72" s="226">
        <v>101</v>
      </c>
      <c r="G72"/>
      <c r="H72"/>
    </row>
    <row r="73" spans="3:8" ht="12.75">
      <c r="C73" s="266"/>
      <c r="D73" s="191" t="s">
        <v>303</v>
      </c>
      <c r="E73" s="227">
        <v>1</v>
      </c>
      <c r="F73" s="226">
        <v>1</v>
      </c>
      <c r="G73"/>
      <c r="H73"/>
    </row>
    <row r="74" spans="3:8" ht="12.75">
      <c r="C74" s="266"/>
      <c r="D74" s="191" t="s">
        <v>125</v>
      </c>
      <c r="E74" s="227">
        <v>1</v>
      </c>
      <c r="F74" s="226">
        <v>7</v>
      </c>
      <c r="G74"/>
      <c r="H74"/>
    </row>
    <row r="75" spans="3:8" ht="12.75">
      <c r="C75" s="266"/>
      <c r="D75" s="191" t="s">
        <v>349</v>
      </c>
      <c r="E75" s="227">
        <v>1</v>
      </c>
      <c r="F75" s="226">
        <v>3</v>
      </c>
      <c r="G75"/>
      <c r="H75"/>
    </row>
    <row r="76" spans="3:8" ht="12.75">
      <c r="C76" s="220" t="s">
        <v>126</v>
      </c>
      <c r="D76" s="191" t="s">
        <v>126</v>
      </c>
      <c r="E76" s="227">
        <v>1</v>
      </c>
      <c r="F76" s="226">
        <v>7</v>
      </c>
      <c r="G76"/>
      <c r="H76"/>
    </row>
    <row r="77" spans="3:8" ht="12.75">
      <c r="C77" s="266" t="s">
        <v>276</v>
      </c>
      <c r="D77" s="191" t="s">
        <v>353</v>
      </c>
      <c r="E77" s="227">
        <v>1</v>
      </c>
      <c r="F77" s="226">
        <v>2</v>
      </c>
      <c r="G77"/>
      <c r="H77"/>
    </row>
    <row r="78" spans="3:8" ht="12.75">
      <c r="C78" s="266"/>
      <c r="D78" s="191" t="s">
        <v>276</v>
      </c>
      <c r="E78" s="227">
        <v>1</v>
      </c>
      <c r="F78" s="226">
        <v>4</v>
      </c>
      <c r="G78"/>
      <c r="H78"/>
    </row>
    <row r="79" spans="3:8" ht="12.75">
      <c r="C79" s="220" t="s">
        <v>95</v>
      </c>
      <c r="D79" s="191" t="s">
        <v>95</v>
      </c>
      <c r="E79" s="227">
        <v>2</v>
      </c>
      <c r="F79" s="226">
        <v>17</v>
      </c>
      <c r="G79"/>
      <c r="H79"/>
    </row>
    <row r="80" spans="3:8" ht="12.75">
      <c r="C80" s="220" t="s">
        <v>277</v>
      </c>
      <c r="D80" s="191" t="s">
        <v>277</v>
      </c>
      <c r="E80" s="227">
        <v>1</v>
      </c>
      <c r="F80" s="226">
        <v>2</v>
      </c>
      <c r="G80"/>
      <c r="H80"/>
    </row>
    <row r="81" spans="3:8" ht="13.5" thickBot="1">
      <c r="C81" s="221" t="s">
        <v>278</v>
      </c>
      <c r="D81" s="222" t="s">
        <v>286</v>
      </c>
      <c r="E81" s="228">
        <v>1</v>
      </c>
      <c r="F81" s="229">
        <v>6</v>
      </c>
      <c r="G81"/>
      <c r="H81"/>
    </row>
    <row r="82" spans="3:6" ht="13.5" thickBot="1">
      <c r="C82" s="268" t="s">
        <v>0</v>
      </c>
      <c r="D82" s="269"/>
      <c r="E82" s="188">
        <f>SUM(E30:E81)</f>
        <v>108</v>
      </c>
      <c r="F82" s="188">
        <f>SUM(F30:F81)</f>
        <v>6010</v>
      </c>
    </row>
  </sheetData>
  <mergeCells count="14">
    <mergeCell ref="B1:H1"/>
    <mergeCell ref="C82:D82"/>
    <mergeCell ref="C30:C33"/>
    <mergeCell ref="C36:C38"/>
    <mergeCell ref="C39:C41"/>
    <mergeCell ref="C46:C49"/>
    <mergeCell ref="C50:C54"/>
    <mergeCell ref="C55:C56"/>
    <mergeCell ref="C57:C59"/>
    <mergeCell ref="C60:C65"/>
    <mergeCell ref="C66:C67"/>
    <mergeCell ref="C69:C70"/>
    <mergeCell ref="C72:C75"/>
    <mergeCell ref="C77:C7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76"/>
  <sheetViews>
    <sheetView workbookViewId="0" topLeftCell="A1">
      <selection activeCell="A4" sqref="A4"/>
    </sheetView>
  </sheetViews>
  <sheetFormatPr defaultColWidth="11.421875" defaultRowHeight="12.75"/>
  <cols>
    <col min="1" max="2" width="5.8515625" style="29" customWidth="1"/>
    <col min="3" max="3" width="10.00390625" style="29" customWidth="1"/>
    <col min="4" max="4" width="9.8515625" style="29" customWidth="1"/>
    <col min="5" max="5" width="14.28125" style="29" bestFit="1" customWidth="1"/>
    <col min="6" max="6" width="7.7109375" style="29" bestFit="1" customWidth="1"/>
    <col min="7" max="7" width="8.421875" style="29" bestFit="1" customWidth="1"/>
    <col min="8" max="8" width="6.421875" style="29" bestFit="1" customWidth="1"/>
    <col min="9" max="9" width="6.140625" style="29" bestFit="1" customWidth="1"/>
    <col min="10" max="10" width="8.7109375" style="29" bestFit="1" customWidth="1"/>
    <col min="11" max="11" width="7.28125" style="29" bestFit="1" customWidth="1"/>
    <col min="12" max="12" width="9.00390625" style="29" bestFit="1" customWidth="1"/>
    <col min="13" max="13" width="5.8515625" style="29" bestFit="1" customWidth="1"/>
    <col min="14" max="14" width="3.140625" style="29" bestFit="1" customWidth="1"/>
    <col min="15" max="15" width="8.421875" style="29" bestFit="1" customWidth="1"/>
    <col min="16" max="16" width="5.00390625" style="29" bestFit="1" customWidth="1"/>
    <col min="17" max="17" width="7.28125" style="29" bestFit="1" customWidth="1"/>
    <col min="18" max="18" width="7.57421875" style="29" bestFit="1" customWidth="1"/>
    <col min="19" max="19" width="4.00390625" style="29" bestFit="1" customWidth="1"/>
    <col min="20" max="20" width="3.57421875" style="29" bestFit="1" customWidth="1"/>
    <col min="21" max="21" width="8.57421875" style="29" bestFit="1" customWidth="1"/>
    <col min="22" max="22" width="5.421875" style="29" bestFit="1" customWidth="1"/>
    <col min="23" max="23" width="9.7109375" style="29" bestFit="1" customWidth="1"/>
    <col min="24" max="24" width="9.421875" style="29" bestFit="1" customWidth="1"/>
    <col min="25" max="25" width="5.8515625" style="29" bestFit="1" customWidth="1"/>
    <col min="26" max="26" width="9.8515625" style="29" bestFit="1" customWidth="1"/>
    <col min="27" max="27" width="11.57421875" style="29" bestFit="1" customWidth="1"/>
    <col min="28" max="28" width="9.8515625" style="29" bestFit="1" customWidth="1"/>
    <col min="29" max="29" width="8.00390625" style="29" bestFit="1" customWidth="1"/>
    <col min="30" max="30" width="9.140625" style="29" bestFit="1" customWidth="1"/>
    <col min="31" max="31" width="4.8515625" style="29" bestFit="1" customWidth="1"/>
    <col min="32" max="32" width="8.7109375" style="29" bestFit="1" customWidth="1"/>
    <col min="33" max="33" width="9.7109375" style="29" bestFit="1" customWidth="1"/>
    <col min="34" max="34" width="15.421875" style="29" bestFit="1" customWidth="1"/>
    <col min="35" max="35" width="13.140625" style="29" bestFit="1" customWidth="1"/>
    <col min="36" max="36" width="9.57421875" style="29" bestFit="1" customWidth="1"/>
    <col min="37" max="37" width="11.57421875" style="29" bestFit="1" customWidth="1"/>
    <col min="38" max="38" width="5.28125" style="29" bestFit="1" customWidth="1"/>
    <col min="39" max="39" width="8.57421875" style="29" bestFit="1" customWidth="1"/>
    <col min="40" max="40" width="8.421875" style="29" bestFit="1" customWidth="1"/>
    <col min="41" max="41" width="19.140625" style="29" bestFit="1" customWidth="1"/>
    <col min="42" max="42" width="19.00390625" style="29" bestFit="1" customWidth="1"/>
    <col min="43" max="43" width="7.00390625" style="29" bestFit="1" customWidth="1"/>
    <col min="44" max="44" width="17.57421875" style="29" bestFit="1" customWidth="1"/>
    <col min="45" max="45" width="9.140625" style="29" bestFit="1" customWidth="1"/>
    <col min="46" max="46" width="9.7109375" style="29" bestFit="1" customWidth="1"/>
    <col min="47" max="47" width="15.140625" style="29" bestFit="1" customWidth="1"/>
    <col min="48" max="48" width="8.57421875" style="29" bestFit="1" customWidth="1"/>
    <col min="49" max="49" width="13.8515625" style="29" bestFit="1" customWidth="1"/>
    <col min="50" max="50" width="18.421875" style="29" bestFit="1" customWidth="1"/>
    <col min="51" max="51" width="5.7109375" style="29" bestFit="1" customWidth="1"/>
    <col min="52" max="52" width="10.140625" style="29" bestFit="1" customWidth="1"/>
    <col min="53" max="53" width="5.00390625" style="29" bestFit="1" customWidth="1"/>
    <col min="54" max="54" width="4.7109375" style="29" bestFit="1" customWidth="1"/>
    <col min="55" max="55" width="4.8515625" style="29" bestFit="1" customWidth="1"/>
    <col min="56" max="56" width="5.57421875" style="29" bestFit="1" customWidth="1"/>
    <col min="57" max="16384" width="11.421875" style="29" customWidth="1"/>
  </cols>
  <sheetData>
    <row r="1" spans="1:5" ht="13.5" thickBot="1">
      <c r="A1" s="72">
        <v>34</v>
      </c>
      <c r="B1" s="72"/>
      <c r="C1" s="29">
        <f>$A1-3-(COUNTBLANK(C4:C34))</f>
        <v>20</v>
      </c>
      <c r="D1" s="29">
        <f>$A1-3-(COUNTBLANK(D4:D34))</f>
        <v>31</v>
      </c>
      <c r="E1" s="29">
        <f>SUM(A4:A34)</f>
        <v>76</v>
      </c>
    </row>
    <row r="2" spans="3:5" ht="12.75">
      <c r="C2" s="71"/>
      <c r="E2" s="29" t="s">
        <v>140</v>
      </c>
    </row>
    <row r="3" spans="5:80" ht="12.75">
      <c r="E3" s="29" t="s">
        <v>124</v>
      </c>
      <c r="F3" s="29" t="s">
        <v>49</v>
      </c>
      <c r="G3" s="29" t="s">
        <v>50</v>
      </c>
      <c r="H3" s="29" t="s">
        <v>135</v>
      </c>
      <c r="I3" s="29" t="s">
        <v>54</v>
      </c>
      <c r="J3" s="29" t="s">
        <v>53</v>
      </c>
      <c r="K3" s="29" t="s">
        <v>54</v>
      </c>
      <c r="L3" s="29" t="s">
        <v>55</v>
      </c>
      <c r="M3" s="29" t="s">
        <v>56</v>
      </c>
      <c r="N3" s="29" t="s">
        <v>57</v>
      </c>
      <c r="O3" s="29" t="s">
        <v>274</v>
      </c>
      <c r="P3" s="29" t="s">
        <v>58</v>
      </c>
      <c r="Q3" s="29" t="s">
        <v>290</v>
      </c>
      <c r="R3" s="29" t="s">
        <v>60</v>
      </c>
      <c r="S3" s="29" t="s">
        <v>292</v>
      </c>
      <c r="T3" s="29" t="s">
        <v>59</v>
      </c>
      <c r="U3" s="29" t="s">
        <v>293</v>
      </c>
      <c r="V3" s="29" t="s">
        <v>62</v>
      </c>
      <c r="W3" s="29" t="s">
        <v>64</v>
      </c>
      <c r="X3" s="29" t="s">
        <v>66</v>
      </c>
      <c r="Y3" s="29" t="s">
        <v>280</v>
      </c>
      <c r="Z3" s="29" t="s">
        <v>67</v>
      </c>
      <c r="AA3" s="29" t="s">
        <v>68</v>
      </c>
      <c r="AB3" s="29" t="s">
        <v>69</v>
      </c>
      <c r="AC3" s="29" t="s">
        <v>70</v>
      </c>
      <c r="AD3" s="29" t="s">
        <v>279</v>
      </c>
      <c r="AE3" s="29" t="s">
        <v>71</v>
      </c>
      <c r="AF3" s="29" t="s">
        <v>294</v>
      </c>
      <c r="AG3" s="29" t="s">
        <v>72</v>
      </c>
      <c r="AH3" s="29" t="s">
        <v>73</v>
      </c>
      <c r="AI3" s="29" t="s">
        <v>52</v>
      </c>
      <c r="AJ3" s="29" t="s">
        <v>74</v>
      </c>
      <c r="AK3" s="29" t="s">
        <v>75</v>
      </c>
      <c r="AL3" s="29" t="s">
        <v>65</v>
      </c>
      <c r="AM3" s="29" t="s">
        <v>76</v>
      </c>
      <c r="AN3" s="29" t="s">
        <v>77</v>
      </c>
      <c r="AO3" s="29" t="s">
        <v>128</v>
      </c>
      <c r="AP3" s="29" t="s">
        <v>295</v>
      </c>
      <c r="AQ3" s="29" t="s">
        <v>78</v>
      </c>
      <c r="AR3" s="29" t="s">
        <v>79</v>
      </c>
      <c r="AS3" s="29" t="s">
        <v>80</v>
      </c>
      <c r="AT3" s="29" t="s">
        <v>296</v>
      </c>
      <c r="AU3" s="29" t="s">
        <v>281</v>
      </c>
      <c r="AV3" s="29" t="s">
        <v>81</v>
      </c>
      <c r="AW3" s="29" t="s">
        <v>297</v>
      </c>
      <c r="AX3" s="29" t="s">
        <v>82</v>
      </c>
      <c r="AY3" s="29" t="s">
        <v>204</v>
      </c>
      <c r="AZ3" s="29" t="s">
        <v>83</v>
      </c>
      <c r="BA3" s="29" t="s">
        <v>84</v>
      </c>
      <c r="BB3" s="29" t="s">
        <v>47</v>
      </c>
      <c r="BC3" s="29" t="s">
        <v>85</v>
      </c>
      <c r="BD3" s="29" t="s">
        <v>86</v>
      </c>
      <c r="BE3" s="29" t="s">
        <v>87</v>
      </c>
      <c r="BF3" s="29" t="s">
        <v>88</v>
      </c>
      <c r="BG3" s="29" t="s">
        <v>89</v>
      </c>
      <c r="BH3" s="29" t="s">
        <v>298</v>
      </c>
      <c r="BI3" s="29" t="s">
        <v>90</v>
      </c>
      <c r="BJ3" s="29" t="s">
        <v>91</v>
      </c>
      <c r="BK3" s="29" t="s">
        <v>92</v>
      </c>
      <c r="BL3" s="29" t="s">
        <v>93</v>
      </c>
      <c r="BM3" s="29" t="s">
        <v>299</v>
      </c>
      <c r="BN3" s="29" t="s">
        <v>300</v>
      </c>
      <c r="BO3" s="29" t="s">
        <v>127</v>
      </c>
      <c r="BP3" s="29" t="s">
        <v>205</v>
      </c>
      <c r="BQ3" s="29" t="s">
        <v>283</v>
      </c>
      <c r="BR3" s="29" t="s">
        <v>285</v>
      </c>
      <c r="BS3" s="29" t="s">
        <v>302</v>
      </c>
      <c r="BT3" s="29" t="s">
        <v>131</v>
      </c>
      <c r="BU3" s="29" t="s">
        <v>94</v>
      </c>
      <c r="BV3" s="29" t="s">
        <v>303</v>
      </c>
      <c r="BW3" s="29" t="s">
        <v>125</v>
      </c>
      <c r="BX3" s="29" t="s">
        <v>126</v>
      </c>
      <c r="BY3" s="29" t="s">
        <v>304</v>
      </c>
      <c r="BZ3" s="29" t="s">
        <v>95</v>
      </c>
      <c r="CA3" s="29" t="s">
        <v>277</v>
      </c>
      <c r="CB3" s="29" t="s">
        <v>287</v>
      </c>
    </row>
    <row r="4" spans="1:80" ht="12.75">
      <c r="A4" s="29">
        <f>COUNTIF(E4:ID4,"&gt;0")</f>
        <v>1</v>
      </c>
      <c r="B4" s="29">
        <f>SUM(E4:ID4)</f>
        <v>3</v>
      </c>
      <c r="C4" s="29" t="s">
        <v>48</v>
      </c>
      <c r="D4" s="29" t="s">
        <v>124</v>
      </c>
      <c r="E4" s="29">
        <v>3</v>
      </c>
      <c r="F4" s="29" t="s">
        <v>132</v>
      </c>
      <c r="G4" s="29" t="s">
        <v>132</v>
      </c>
      <c r="H4" s="29" t="s">
        <v>132</v>
      </c>
      <c r="I4" s="29" t="s">
        <v>132</v>
      </c>
      <c r="J4" s="29" t="s">
        <v>132</v>
      </c>
      <c r="K4" s="29" t="s">
        <v>132</v>
      </c>
      <c r="L4" s="29" t="s">
        <v>132</v>
      </c>
      <c r="M4" s="29" t="s">
        <v>132</v>
      </c>
      <c r="N4" s="29" t="s">
        <v>132</v>
      </c>
      <c r="O4" s="29" t="s">
        <v>132</v>
      </c>
      <c r="P4" s="29" t="s">
        <v>132</v>
      </c>
      <c r="Q4" s="29" t="s">
        <v>132</v>
      </c>
      <c r="R4" s="29" t="s">
        <v>132</v>
      </c>
      <c r="S4" s="29" t="s">
        <v>132</v>
      </c>
      <c r="T4" s="29" t="s">
        <v>132</v>
      </c>
      <c r="U4" s="29" t="s">
        <v>132</v>
      </c>
      <c r="V4" s="29" t="s">
        <v>132</v>
      </c>
      <c r="W4" s="29" t="s">
        <v>132</v>
      </c>
      <c r="X4" s="29" t="s">
        <v>132</v>
      </c>
      <c r="Y4" s="29" t="s">
        <v>132</v>
      </c>
      <c r="Z4" s="29" t="s">
        <v>132</v>
      </c>
      <c r="AA4" s="29" t="s">
        <v>132</v>
      </c>
      <c r="AB4" s="29" t="s">
        <v>132</v>
      </c>
      <c r="AC4" s="29" t="s">
        <v>132</v>
      </c>
      <c r="AD4" s="29" t="s">
        <v>132</v>
      </c>
      <c r="AE4" s="29" t="s">
        <v>132</v>
      </c>
      <c r="AF4" s="29" t="s">
        <v>132</v>
      </c>
      <c r="AG4" s="29" t="s">
        <v>132</v>
      </c>
      <c r="AH4" s="29" t="s">
        <v>132</v>
      </c>
      <c r="AI4" s="29" t="s">
        <v>132</v>
      </c>
      <c r="AJ4" s="29" t="s">
        <v>132</v>
      </c>
      <c r="AK4" s="29" t="s">
        <v>132</v>
      </c>
      <c r="AL4" s="29" t="s">
        <v>132</v>
      </c>
      <c r="AM4" s="29" t="s">
        <v>132</v>
      </c>
      <c r="AN4" s="29" t="s">
        <v>132</v>
      </c>
      <c r="AO4" s="29" t="s">
        <v>132</v>
      </c>
      <c r="AP4" s="29" t="s">
        <v>132</v>
      </c>
      <c r="AQ4" s="29" t="s">
        <v>132</v>
      </c>
      <c r="AR4" s="29" t="s">
        <v>132</v>
      </c>
      <c r="AS4" s="29" t="s">
        <v>132</v>
      </c>
      <c r="AT4" s="29" t="s">
        <v>132</v>
      </c>
      <c r="AU4" s="29" t="s">
        <v>132</v>
      </c>
      <c r="AV4" s="29" t="s">
        <v>132</v>
      </c>
      <c r="AW4" s="29" t="s">
        <v>132</v>
      </c>
      <c r="AX4" s="29" t="s">
        <v>132</v>
      </c>
      <c r="AY4" s="29" t="s">
        <v>132</v>
      </c>
      <c r="AZ4" s="29" t="s">
        <v>132</v>
      </c>
      <c r="BA4" s="29" t="s">
        <v>132</v>
      </c>
      <c r="BB4" s="29" t="s">
        <v>132</v>
      </c>
      <c r="BC4" s="29" t="s">
        <v>132</v>
      </c>
      <c r="BD4" s="29" t="s">
        <v>132</v>
      </c>
      <c r="BE4" s="29" t="s">
        <v>132</v>
      </c>
      <c r="BF4" s="29" t="s">
        <v>132</v>
      </c>
      <c r="BG4" s="29" t="s">
        <v>132</v>
      </c>
      <c r="BH4" s="29" t="s">
        <v>132</v>
      </c>
      <c r="BI4" s="29" t="s">
        <v>132</v>
      </c>
      <c r="BJ4" s="29" t="s">
        <v>132</v>
      </c>
      <c r="BK4" s="29" t="s">
        <v>132</v>
      </c>
      <c r="BL4" s="29" t="s">
        <v>132</v>
      </c>
      <c r="BM4" s="29" t="s">
        <v>132</v>
      </c>
      <c r="BN4" s="29" t="s">
        <v>132</v>
      </c>
      <c r="BO4" s="29" t="s">
        <v>132</v>
      </c>
      <c r="BP4" s="29" t="s">
        <v>132</v>
      </c>
      <c r="BQ4" s="29" t="s">
        <v>132</v>
      </c>
      <c r="BR4" s="29" t="s">
        <v>132</v>
      </c>
      <c r="BS4" s="29" t="s">
        <v>132</v>
      </c>
      <c r="BT4" s="29" t="s">
        <v>132</v>
      </c>
      <c r="BU4" s="29" t="s">
        <v>132</v>
      </c>
      <c r="BV4" s="29" t="s">
        <v>132</v>
      </c>
      <c r="BW4" s="29" t="s">
        <v>132</v>
      </c>
      <c r="BX4" s="29" t="s">
        <v>132</v>
      </c>
      <c r="BY4" s="29" t="s">
        <v>132</v>
      </c>
      <c r="BZ4" s="29" t="s">
        <v>132</v>
      </c>
      <c r="CA4" s="29" t="s">
        <v>132</v>
      </c>
      <c r="CB4" s="29" t="s">
        <v>132</v>
      </c>
    </row>
    <row r="5" spans="1:80" ht="12.75">
      <c r="A5" s="29">
        <f>COUNTIF(E5:ID5,"&gt;0")</f>
        <v>1</v>
      </c>
      <c r="B5" s="29">
        <f>SUM(E5:ID5)</f>
        <v>6</v>
      </c>
      <c r="C5" s="29" t="s">
        <v>49</v>
      </c>
      <c r="D5" s="29" t="s">
        <v>49</v>
      </c>
      <c r="E5" s="29" t="s">
        <v>132</v>
      </c>
      <c r="F5" s="29">
        <v>6</v>
      </c>
      <c r="G5" s="29" t="s">
        <v>132</v>
      </c>
      <c r="H5" s="29" t="s">
        <v>132</v>
      </c>
      <c r="I5" s="29" t="s">
        <v>132</v>
      </c>
      <c r="J5" s="29" t="s">
        <v>132</v>
      </c>
      <c r="K5" s="29" t="s">
        <v>132</v>
      </c>
      <c r="L5" s="29" t="s">
        <v>132</v>
      </c>
      <c r="M5" s="29" t="s">
        <v>132</v>
      </c>
      <c r="N5" s="29" t="s">
        <v>132</v>
      </c>
      <c r="O5" s="29" t="s">
        <v>132</v>
      </c>
      <c r="P5" s="29" t="s">
        <v>132</v>
      </c>
      <c r="Q5" s="29" t="s">
        <v>132</v>
      </c>
      <c r="R5" s="29" t="s">
        <v>132</v>
      </c>
      <c r="S5" s="29" t="s">
        <v>132</v>
      </c>
      <c r="T5" s="29" t="s">
        <v>132</v>
      </c>
      <c r="U5" s="29" t="s">
        <v>132</v>
      </c>
      <c r="V5" s="29" t="s">
        <v>132</v>
      </c>
      <c r="W5" s="29" t="s">
        <v>132</v>
      </c>
      <c r="X5" s="29" t="s">
        <v>132</v>
      </c>
      <c r="Y5" s="29" t="s">
        <v>132</v>
      </c>
      <c r="Z5" s="29" t="s">
        <v>132</v>
      </c>
      <c r="AA5" s="29" t="s">
        <v>132</v>
      </c>
      <c r="AB5" s="29" t="s">
        <v>132</v>
      </c>
      <c r="AC5" s="29" t="s">
        <v>132</v>
      </c>
      <c r="AD5" s="29" t="s">
        <v>132</v>
      </c>
      <c r="AE5" s="29" t="s">
        <v>132</v>
      </c>
      <c r="AF5" s="29" t="s">
        <v>132</v>
      </c>
      <c r="AG5" s="29" t="s">
        <v>132</v>
      </c>
      <c r="AH5" s="29" t="s">
        <v>132</v>
      </c>
      <c r="AI5" s="29" t="s">
        <v>132</v>
      </c>
      <c r="AJ5" s="29" t="s">
        <v>132</v>
      </c>
      <c r="AK5" s="29" t="s">
        <v>132</v>
      </c>
      <c r="AL5" s="29" t="s">
        <v>132</v>
      </c>
      <c r="AM5" s="29" t="s">
        <v>132</v>
      </c>
      <c r="AN5" s="29" t="s">
        <v>132</v>
      </c>
      <c r="AO5" s="29" t="s">
        <v>132</v>
      </c>
      <c r="AP5" s="29" t="s">
        <v>132</v>
      </c>
      <c r="AQ5" s="29" t="s">
        <v>132</v>
      </c>
      <c r="AR5" s="29" t="s">
        <v>132</v>
      </c>
      <c r="AS5" s="29" t="s">
        <v>132</v>
      </c>
      <c r="AT5" s="29" t="s">
        <v>132</v>
      </c>
      <c r="AU5" s="29" t="s">
        <v>132</v>
      </c>
      <c r="AV5" s="29" t="s">
        <v>132</v>
      </c>
      <c r="AW5" s="29" t="s">
        <v>132</v>
      </c>
      <c r="AX5" s="29" t="s">
        <v>132</v>
      </c>
      <c r="AY5" s="29" t="s">
        <v>132</v>
      </c>
      <c r="AZ5" s="29" t="s">
        <v>132</v>
      </c>
      <c r="BA5" s="29" t="s">
        <v>132</v>
      </c>
      <c r="BB5" s="29" t="s">
        <v>132</v>
      </c>
      <c r="BC5" s="29" t="s">
        <v>132</v>
      </c>
      <c r="BD5" s="29" t="s">
        <v>132</v>
      </c>
      <c r="BE5" s="29" t="s">
        <v>132</v>
      </c>
      <c r="BF5" s="29" t="s">
        <v>132</v>
      </c>
      <c r="BG5" s="29" t="s">
        <v>132</v>
      </c>
      <c r="BH5" s="29" t="s">
        <v>132</v>
      </c>
      <c r="BI5" s="29" t="s">
        <v>132</v>
      </c>
      <c r="BJ5" s="29" t="s">
        <v>132</v>
      </c>
      <c r="BK5" s="29" t="s">
        <v>132</v>
      </c>
      <c r="BL5" s="29" t="s">
        <v>132</v>
      </c>
      <c r="BM5" s="29" t="s">
        <v>132</v>
      </c>
      <c r="BN5" s="29" t="s">
        <v>132</v>
      </c>
      <c r="BO5" s="29" t="s">
        <v>132</v>
      </c>
      <c r="BP5" s="29" t="s">
        <v>132</v>
      </c>
      <c r="BQ5" s="29" t="s">
        <v>132</v>
      </c>
      <c r="BR5" s="29" t="s">
        <v>132</v>
      </c>
      <c r="BS5" s="29" t="s">
        <v>132</v>
      </c>
      <c r="BT5" s="29" t="s">
        <v>132</v>
      </c>
      <c r="BU5" s="29" t="s">
        <v>132</v>
      </c>
      <c r="BV5" s="29" t="s">
        <v>132</v>
      </c>
      <c r="BW5" s="29" t="s">
        <v>132</v>
      </c>
      <c r="BX5" s="29" t="s">
        <v>132</v>
      </c>
      <c r="BY5" s="29" t="s">
        <v>132</v>
      </c>
      <c r="BZ5" s="29" t="s">
        <v>132</v>
      </c>
      <c r="CA5" s="29" t="s">
        <v>132</v>
      </c>
      <c r="CB5" s="29" t="s">
        <v>132</v>
      </c>
    </row>
    <row r="6" spans="1:80" ht="12.75">
      <c r="A6" s="29">
        <f>COUNTIF(E6:ID6,"&gt;0")</f>
        <v>1</v>
      </c>
      <c r="B6" s="29">
        <f>SUM(E6:ID6)</f>
        <v>9</v>
      </c>
      <c r="C6" s="29" t="s">
        <v>50</v>
      </c>
      <c r="D6" s="29" t="s">
        <v>51</v>
      </c>
      <c r="E6" s="29" t="s">
        <v>132</v>
      </c>
      <c r="F6" s="29" t="s">
        <v>132</v>
      </c>
      <c r="G6" s="29">
        <v>9</v>
      </c>
      <c r="H6" s="29" t="s">
        <v>132</v>
      </c>
      <c r="I6" s="29" t="s">
        <v>132</v>
      </c>
      <c r="J6" s="29" t="s">
        <v>132</v>
      </c>
      <c r="K6" s="29" t="s">
        <v>132</v>
      </c>
      <c r="L6" s="29" t="s">
        <v>132</v>
      </c>
      <c r="M6" s="29" t="s">
        <v>132</v>
      </c>
      <c r="N6" s="29" t="s">
        <v>132</v>
      </c>
      <c r="O6" s="29" t="s">
        <v>132</v>
      </c>
      <c r="P6" s="29" t="s">
        <v>132</v>
      </c>
      <c r="Q6" s="29" t="s">
        <v>132</v>
      </c>
      <c r="R6" s="29" t="s">
        <v>132</v>
      </c>
      <c r="S6" s="29" t="s">
        <v>132</v>
      </c>
      <c r="T6" s="29" t="s">
        <v>132</v>
      </c>
      <c r="U6" s="29" t="s">
        <v>132</v>
      </c>
      <c r="V6" s="29" t="s">
        <v>132</v>
      </c>
      <c r="W6" s="29" t="s">
        <v>132</v>
      </c>
      <c r="X6" s="29" t="s">
        <v>132</v>
      </c>
      <c r="Y6" s="29" t="s">
        <v>132</v>
      </c>
      <c r="Z6" s="29" t="s">
        <v>132</v>
      </c>
      <c r="AA6" s="29" t="s">
        <v>132</v>
      </c>
      <c r="AB6" s="29" t="s">
        <v>132</v>
      </c>
      <c r="AC6" s="29" t="s">
        <v>132</v>
      </c>
      <c r="AD6" s="29" t="s">
        <v>132</v>
      </c>
      <c r="AE6" s="29" t="s">
        <v>132</v>
      </c>
      <c r="AF6" s="29" t="s">
        <v>132</v>
      </c>
      <c r="AG6" s="29" t="s">
        <v>132</v>
      </c>
      <c r="AH6" s="29" t="s">
        <v>132</v>
      </c>
      <c r="AI6" s="29" t="s">
        <v>132</v>
      </c>
      <c r="AJ6" s="29" t="s">
        <v>132</v>
      </c>
      <c r="AK6" s="29" t="s">
        <v>132</v>
      </c>
      <c r="AL6" s="29" t="s">
        <v>132</v>
      </c>
      <c r="AM6" s="29" t="s">
        <v>132</v>
      </c>
      <c r="AN6" s="29" t="s">
        <v>132</v>
      </c>
      <c r="AO6" s="29" t="s">
        <v>132</v>
      </c>
      <c r="AP6" s="29" t="s">
        <v>132</v>
      </c>
      <c r="AQ6" s="29" t="s">
        <v>132</v>
      </c>
      <c r="AR6" s="29" t="s">
        <v>132</v>
      </c>
      <c r="AS6" s="29" t="s">
        <v>132</v>
      </c>
      <c r="AT6" s="29" t="s">
        <v>132</v>
      </c>
      <c r="AU6" s="29" t="s">
        <v>132</v>
      </c>
      <c r="AV6" s="29" t="s">
        <v>132</v>
      </c>
      <c r="AW6" s="29" t="s">
        <v>132</v>
      </c>
      <c r="AX6" s="29" t="s">
        <v>132</v>
      </c>
      <c r="AY6" s="29" t="s">
        <v>132</v>
      </c>
      <c r="AZ6" s="29" t="s">
        <v>132</v>
      </c>
      <c r="BA6" s="29" t="s">
        <v>132</v>
      </c>
      <c r="BB6" s="29" t="s">
        <v>132</v>
      </c>
      <c r="BC6" s="29" t="s">
        <v>132</v>
      </c>
      <c r="BD6" s="29" t="s">
        <v>132</v>
      </c>
      <c r="BE6" s="29" t="s">
        <v>132</v>
      </c>
      <c r="BF6" s="29" t="s">
        <v>132</v>
      </c>
      <c r="BG6" s="29" t="s">
        <v>132</v>
      </c>
      <c r="BH6" s="29" t="s">
        <v>132</v>
      </c>
      <c r="BI6" s="29" t="s">
        <v>132</v>
      </c>
      <c r="BJ6" s="29" t="s">
        <v>132</v>
      </c>
      <c r="BK6" s="29" t="s">
        <v>132</v>
      </c>
      <c r="BL6" s="29" t="s">
        <v>132</v>
      </c>
      <c r="BM6" s="29" t="s">
        <v>132</v>
      </c>
      <c r="BN6" s="29" t="s">
        <v>132</v>
      </c>
      <c r="BO6" s="29" t="s">
        <v>132</v>
      </c>
      <c r="BP6" s="29" t="s">
        <v>132</v>
      </c>
      <c r="BQ6" s="29" t="s">
        <v>132</v>
      </c>
      <c r="BR6" s="29" t="s">
        <v>132</v>
      </c>
      <c r="BS6" s="29" t="s">
        <v>132</v>
      </c>
      <c r="BT6" s="29" t="s">
        <v>132</v>
      </c>
      <c r="BU6" s="29" t="s">
        <v>132</v>
      </c>
      <c r="BV6" s="29" t="s">
        <v>132</v>
      </c>
      <c r="BW6" s="29" t="s">
        <v>132</v>
      </c>
      <c r="BX6" s="29" t="s">
        <v>132</v>
      </c>
      <c r="BY6" s="29" t="s">
        <v>132</v>
      </c>
      <c r="BZ6" s="29" t="s">
        <v>132</v>
      </c>
      <c r="CA6" s="29" t="s">
        <v>132</v>
      </c>
      <c r="CB6" s="29" t="s">
        <v>132</v>
      </c>
    </row>
    <row r="7" spans="1:80" ht="12.75">
      <c r="A7" s="29">
        <f>COUNTIF(E7:ID7,"&gt;0")</f>
        <v>1</v>
      </c>
      <c r="B7" s="29">
        <f>SUM(E7:ID7)</f>
        <v>1</v>
      </c>
      <c r="D7" s="29" t="s">
        <v>134</v>
      </c>
      <c r="E7" s="29" t="s">
        <v>132</v>
      </c>
      <c r="F7" s="29" t="s">
        <v>132</v>
      </c>
      <c r="G7" s="29" t="s">
        <v>132</v>
      </c>
      <c r="H7" s="29">
        <v>1</v>
      </c>
      <c r="I7" s="29" t="s">
        <v>132</v>
      </c>
      <c r="J7" s="29" t="s">
        <v>132</v>
      </c>
      <c r="K7" s="29" t="s">
        <v>132</v>
      </c>
      <c r="L7" s="29" t="s">
        <v>132</v>
      </c>
      <c r="M7" s="29" t="s">
        <v>132</v>
      </c>
      <c r="N7" s="29" t="s">
        <v>132</v>
      </c>
      <c r="O7" s="29" t="s">
        <v>132</v>
      </c>
      <c r="P7" s="29" t="s">
        <v>132</v>
      </c>
      <c r="Q7" s="29" t="s">
        <v>132</v>
      </c>
      <c r="R7" s="29" t="s">
        <v>132</v>
      </c>
      <c r="S7" s="29" t="s">
        <v>132</v>
      </c>
      <c r="T7" s="29" t="s">
        <v>132</v>
      </c>
      <c r="U7" s="29" t="s">
        <v>132</v>
      </c>
      <c r="V7" s="29" t="s">
        <v>132</v>
      </c>
      <c r="W7" s="29" t="s">
        <v>132</v>
      </c>
      <c r="X7" s="29" t="s">
        <v>132</v>
      </c>
      <c r="Y7" s="29" t="s">
        <v>132</v>
      </c>
      <c r="Z7" s="29" t="s">
        <v>132</v>
      </c>
      <c r="AA7" s="29" t="s">
        <v>132</v>
      </c>
      <c r="AB7" s="29" t="s">
        <v>132</v>
      </c>
      <c r="AC7" s="29" t="s">
        <v>132</v>
      </c>
      <c r="AD7" s="29" t="s">
        <v>132</v>
      </c>
      <c r="AE7" s="29" t="s">
        <v>132</v>
      </c>
      <c r="AF7" s="29" t="s">
        <v>132</v>
      </c>
      <c r="AG7" s="29" t="s">
        <v>132</v>
      </c>
      <c r="AH7" s="29" t="s">
        <v>132</v>
      </c>
      <c r="AI7" s="29" t="s">
        <v>132</v>
      </c>
      <c r="AJ7" s="29" t="s">
        <v>132</v>
      </c>
      <c r="AK7" s="29" t="s">
        <v>132</v>
      </c>
      <c r="AL7" s="29" t="s">
        <v>132</v>
      </c>
      <c r="AM7" s="29" t="s">
        <v>132</v>
      </c>
      <c r="AN7" s="29" t="s">
        <v>132</v>
      </c>
      <c r="AO7" s="29" t="s">
        <v>132</v>
      </c>
      <c r="AP7" s="29" t="s">
        <v>132</v>
      </c>
      <c r="AQ7" s="29" t="s">
        <v>132</v>
      </c>
      <c r="AR7" s="29" t="s">
        <v>132</v>
      </c>
      <c r="AS7" s="29" t="s">
        <v>132</v>
      </c>
      <c r="AT7" s="29" t="s">
        <v>132</v>
      </c>
      <c r="AU7" s="29" t="s">
        <v>132</v>
      </c>
      <c r="AV7" s="29" t="s">
        <v>132</v>
      </c>
      <c r="AW7" s="29" t="s">
        <v>132</v>
      </c>
      <c r="AX7" s="29" t="s">
        <v>132</v>
      </c>
      <c r="AY7" s="29" t="s">
        <v>132</v>
      </c>
      <c r="AZ7" s="29" t="s">
        <v>132</v>
      </c>
      <c r="BA7" s="29" t="s">
        <v>132</v>
      </c>
      <c r="BB7" s="29" t="s">
        <v>132</v>
      </c>
      <c r="BC7" s="29" t="s">
        <v>132</v>
      </c>
      <c r="BD7" s="29" t="s">
        <v>132</v>
      </c>
      <c r="BE7" s="29" t="s">
        <v>132</v>
      </c>
      <c r="BF7" s="29" t="s">
        <v>132</v>
      </c>
      <c r="BG7" s="29" t="s">
        <v>132</v>
      </c>
      <c r="BH7" s="29" t="s">
        <v>132</v>
      </c>
      <c r="BI7" s="29" t="s">
        <v>132</v>
      </c>
      <c r="BJ7" s="29" t="s">
        <v>132</v>
      </c>
      <c r="BK7" s="29" t="s">
        <v>132</v>
      </c>
      <c r="BL7" s="29" t="s">
        <v>132</v>
      </c>
      <c r="BM7" s="29" t="s">
        <v>132</v>
      </c>
      <c r="BN7" s="29" t="s">
        <v>132</v>
      </c>
      <c r="BO7" s="29" t="s">
        <v>132</v>
      </c>
      <c r="BP7" s="29" t="s">
        <v>132</v>
      </c>
      <c r="BQ7" s="29" t="s">
        <v>132</v>
      </c>
      <c r="BR7" s="29" t="s">
        <v>132</v>
      </c>
      <c r="BS7" s="29" t="s">
        <v>132</v>
      </c>
      <c r="BT7" s="29" t="s">
        <v>132</v>
      </c>
      <c r="BU7" s="29" t="s">
        <v>132</v>
      </c>
      <c r="BV7" s="29" t="s">
        <v>132</v>
      </c>
      <c r="BW7" s="29" t="s">
        <v>132</v>
      </c>
      <c r="BX7" s="29" t="s">
        <v>132</v>
      </c>
      <c r="BY7" s="29" t="s">
        <v>132</v>
      </c>
      <c r="BZ7" s="29" t="s">
        <v>132</v>
      </c>
      <c r="CA7" s="29" t="s">
        <v>132</v>
      </c>
      <c r="CB7" s="29" t="s">
        <v>132</v>
      </c>
    </row>
    <row r="8" spans="1:80" ht="12.75">
      <c r="A8" s="29">
        <f>COUNTIF(E8:ID8,"&gt;0")</f>
        <v>1</v>
      </c>
      <c r="B8" s="29">
        <f>SUM(E8:ID8)</f>
        <v>1</v>
      </c>
      <c r="C8" s="29" t="s">
        <v>273</v>
      </c>
      <c r="D8" s="29" t="s">
        <v>288</v>
      </c>
      <c r="E8" s="29" t="s">
        <v>132</v>
      </c>
      <c r="F8" s="29" t="s">
        <v>132</v>
      </c>
      <c r="G8" s="29" t="s">
        <v>132</v>
      </c>
      <c r="H8" s="29" t="s">
        <v>132</v>
      </c>
      <c r="I8" s="29">
        <v>1</v>
      </c>
      <c r="J8" s="29" t="s">
        <v>132</v>
      </c>
      <c r="K8" s="29" t="s">
        <v>132</v>
      </c>
      <c r="L8" s="29" t="s">
        <v>132</v>
      </c>
      <c r="M8" s="29" t="s">
        <v>132</v>
      </c>
      <c r="N8" s="29" t="s">
        <v>132</v>
      </c>
      <c r="O8" s="29" t="s">
        <v>132</v>
      </c>
      <c r="P8" s="29" t="s">
        <v>132</v>
      </c>
      <c r="Q8" s="29" t="s">
        <v>132</v>
      </c>
      <c r="R8" s="29" t="s">
        <v>132</v>
      </c>
      <c r="S8" s="29" t="s">
        <v>132</v>
      </c>
      <c r="T8" s="29" t="s">
        <v>132</v>
      </c>
      <c r="U8" s="29" t="s">
        <v>132</v>
      </c>
      <c r="V8" s="29" t="s">
        <v>132</v>
      </c>
      <c r="W8" s="29" t="s">
        <v>132</v>
      </c>
      <c r="X8" s="29" t="s">
        <v>132</v>
      </c>
      <c r="Y8" s="29" t="s">
        <v>132</v>
      </c>
      <c r="Z8" s="29" t="s">
        <v>132</v>
      </c>
      <c r="AA8" s="29" t="s">
        <v>132</v>
      </c>
      <c r="AB8" s="29" t="s">
        <v>132</v>
      </c>
      <c r="AC8" s="29" t="s">
        <v>132</v>
      </c>
      <c r="AD8" s="29" t="s">
        <v>132</v>
      </c>
      <c r="AE8" s="29" t="s">
        <v>132</v>
      </c>
      <c r="AF8" s="29" t="s">
        <v>132</v>
      </c>
      <c r="AG8" s="29" t="s">
        <v>132</v>
      </c>
      <c r="AH8" s="29" t="s">
        <v>132</v>
      </c>
      <c r="AI8" s="29" t="s">
        <v>132</v>
      </c>
      <c r="AJ8" s="29" t="s">
        <v>132</v>
      </c>
      <c r="AK8" s="29" t="s">
        <v>132</v>
      </c>
      <c r="AL8" s="29" t="s">
        <v>132</v>
      </c>
      <c r="AM8" s="29" t="s">
        <v>132</v>
      </c>
      <c r="AN8" s="29" t="s">
        <v>132</v>
      </c>
      <c r="AO8" s="29" t="s">
        <v>132</v>
      </c>
      <c r="AP8" s="29" t="s">
        <v>132</v>
      </c>
      <c r="AQ8" s="29" t="s">
        <v>132</v>
      </c>
      <c r="AR8" s="29" t="s">
        <v>132</v>
      </c>
      <c r="AS8" s="29" t="s">
        <v>132</v>
      </c>
      <c r="AT8" s="29" t="s">
        <v>132</v>
      </c>
      <c r="AU8" s="29" t="s">
        <v>132</v>
      </c>
      <c r="AV8" s="29" t="s">
        <v>132</v>
      </c>
      <c r="AW8" s="29" t="s">
        <v>132</v>
      </c>
      <c r="AX8" s="29" t="s">
        <v>132</v>
      </c>
      <c r="AY8" s="29" t="s">
        <v>132</v>
      </c>
      <c r="AZ8" s="29" t="s">
        <v>132</v>
      </c>
      <c r="BA8" s="29" t="s">
        <v>132</v>
      </c>
      <c r="BB8" s="29" t="s">
        <v>132</v>
      </c>
      <c r="BC8" s="29" t="s">
        <v>132</v>
      </c>
      <c r="BD8" s="29" t="s">
        <v>132</v>
      </c>
      <c r="BE8" s="29" t="s">
        <v>132</v>
      </c>
      <c r="BF8" s="29" t="s">
        <v>132</v>
      </c>
      <c r="BG8" s="29" t="s">
        <v>132</v>
      </c>
      <c r="BH8" s="29" t="s">
        <v>132</v>
      </c>
      <c r="BI8" s="29" t="s">
        <v>132</v>
      </c>
      <c r="BJ8" s="29" t="s">
        <v>132</v>
      </c>
      <c r="BK8" s="29" t="s">
        <v>132</v>
      </c>
      <c r="BL8" s="29" t="s">
        <v>132</v>
      </c>
      <c r="BM8" s="29" t="s">
        <v>132</v>
      </c>
      <c r="BN8" s="29" t="s">
        <v>132</v>
      </c>
      <c r="BO8" s="29" t="s">
        <v>132</v>
      </c>
      <c r="BP8" s="29" t="s">
        <v>132</v>
      </c>
      <c r="BQ8" s="29" t="s">
        <v>132</v>
      </c>
      <c r="BR8" s="29" t="s">
        <v>132</v>
      </c>
      <c r="BS8" s="29" t="s">
        <v>132</v>
      </c>
      <c r="BT8" s="29" t="s">
        <v>132</v>
      </c>
      <c r="BU8" s="29" t="s">
        <v>132</v>
      </c>
      <c r="BV8" s="29" t="s">
        <v>132</v>
      </c>
      <c r="BW8" s="29" t="s">
        <v>132</v>
      </c>
      <c r="BX8" s="29" t="s">
        <v>132</v>
      </c>
      <c r="BY8" s="29" t="s">
        <v>132</v>
      </c>
      <c r="BZ8" s="29" t="s">
        <v>132</v>
      </c>
      <c r="CA8" s="29" t="s">
        <v>132</v>
      </c>
      <c r="CB8" s="29" t="s">
        <v>132</v>
      </c>
    </row>
    <row r="9" spans="1:80" ht="12.75">
      <c r="A9" s="29">
        <f>COUNTIF(E9:ID9,"&gt;0")</f>
        <v>4</v>
      </c>
      <c r="B9" s="29">
        <f>SUM(E9:ID9)</f>
        <v>85</v>
      </c>
      <c r="C9" s="29" t="s">
        <v>53</v>
      </c>
      <c r="D9" s="29" t="s">
        <v>53</v>
      </c>
      <c r="E9" s="29" t="s">
        <v>132</v>
      </c>
      <c r="F9" s="29" t="s">
        <v>132</v>
      </c>
      <c r="G9" s="29" t="s">
        <v>132</v>
      </c>
      <c r="H9" s="29" t="s">
        <v>132</v>
      </c>
      <c r="I9" s="29" t="s">
        <v>132</v>
      </c>
      <c r="J9" s="29">
        <v>62</v>
      </c>
      <c r="K9" s="29">
        <v>6</v>
      </c>
      <c r="L9" s="29">
        <v>6</v>
      </c>
      <c r="M9" s="29">
        <v>11</v>
      </c>
      <c r="N9" s="29" t="s">
        <v>132</v>
      </c>
      <c r="O9" s="29" t="s">
        <v>132</v>
      </c>
      <c r="P9" s="29" t="s">
        <v>132</v>
      </c>
      <c r="Q9" s="29" t="s">
        <v>132</v>
      </c>
      <c r="R9" s="29" t="s">
        <v>132</v>
      </c>
      <c r="S9" s="29" t="s">
        <v>132</v>
      </c>
      <c r="T9" s="29" t="s">
        <v>132</v>
      </c>
      <c r="U9" s="29" t="s">
        <v>132</v>
      </c>
      <c r="V9" s="29" t="s">
        <v>132</v>
      </c>
      <c r="W9" s="29" t="s">
        <v>132</v>
      </c>
      <c r="X9" s="29" t="s">
        <v>132</v>
      </c>
      <c r="Y9" s="29" t="s">
        <v>132</v>
      </c>
      <c r="Z9" s="29" t="s">
        <v>132</v>
      </c>
      <c r="AA9" s="29" t="s">
        <v>132</v>
      </c>
      <c r="AB9" s="29" t="s">
        <v>132</v>
      </c>
      <c r="AC9" s="29" t="s">
        <v>132</v>
      </c>
      <c r="AD9" s="29" t="s">
        <v>132</v>
      </c>
      <c r="AE9" s="29" t="s">
        <v>132</v>
      </c>
      <c r="AF9" s="29" t="s">
        <v>132</v>
      </c>
      <c r="AG9" s="29" t="s">
        <v>132</v>
      </c>
      <c r="AH9" s="29" t="s">
        <v>132</v>
      </c>
      <c r="AI9" s="29" t="s">
        <v>132</v>
      </c>
      <c r="AJ9" s="29" t="s">
        <v>132</v>
      </c>
      <c r="AK9" s="29" t="s">
        <v>132</v>
      </c>
      <c r="AL9" s="29" t="s">
        <v>132</v>
      </c>
      <c r="AM9" s="29" t="s">
        <v>132</v>
      </c>
      <c r="AN9" s="29" t="s">
        <v>132</v>
      </c>
      <c r="AO9" s="29" t="s">
        <v>132</v>
      </c>
      <c r="AP9" s="29" t="s">
        <v>132</v>
      </c>
      <c r="AQ9" s="29" t="s">
        <v>132</v>
      </c>
      <c r="AR9" s="29" t="s">
        <v>132</v>
      </c>
      <c r="AS9" s="29" t="s">
        <v>132</v>
      </c>
      <c r="AT9" s="29" t="s">
        <v>132</v>
      </c>
      <c r="AU9" s="29" t="s">
        <v>132</v>
      </c>
      <c r="AV9" s="29" t="s">
        <v>132</v>
      </c>
      <c r="AW9" s="29" t="s">
        <v>132</v>
      </c>
      <c r="AX9" s="29" t="s">
        <v>132</v>
      </c>
      <c r="AY9" s="29" t="s">
        <v>132</v>
      </c>
      <c r="AZ9" s="29" t="s">
        <v>132</v>
      </c>
      <c r="BA9" s="29" t="s">
        <v>132</v>
      </c>
      <c r="BB9" s="29" t="s">
        <v>132</v>
      </c>
      <c r="BC9" s="29" t="s">
        <v>132</v>
      </c>
      <c r="BD9" s="29" t="s">
        <v>132</v>
      </c>
      <c r="BE9" s="29" t="s">
        <v>132</v>
      </c>
      <c r="BF9" s="29" t="s">
        <v>132</v>
      </c>
      <c r="BG9" s="29" t="s">
        <v>132</v>
      </c>
      <c r="BH9" s="29" t="s">
        <v>132</v>
      </c>
      <c r="BI9" s="29" t="s">
        <v>132</v>
      </c>
      <c r="BJ9" s="29" t="s">
        <v>132</v>
      </c>
      <c r="BK9" s="29" t="s">
        <v>132</v>
      </c>
      <c r="BL9" s="29" t="s">
        <v>132</v>
      </c>
      <c r="BM9" s="29" t="s">
        <v>132</v>
      </c>
      <c r="BN9" s="29" t="s">
        <v>132</v>
      </c>
      <c r="BO9" s="29" t="s">
        <v>132</v>
      </c>
      <c r="BP9" s="29" t="s">
        <v>132</v>
      </c>
      <c r="BQ9" s="29" t="s">
        <v>132</v>
      </c>
      <c r="BR9" s="29" t="s">
        <v>132</v>
      </c>
      <c r="BS9" s="29" t="s">
        <v>132</v>
      </c>
      <c r="BT9" s="29" t="s">
        <v>132</v>
      </c>
      <c r="BU9" s="29" t="s">
        <v>132</v>
      </c>
      <c r="BV9" s="29" t="s">
        <v>132</v>
      </c>
      <c r="BW9" s="29" t="s">
        <v>132</v>
      </c>
      <c r="BX9" s="29" t="s">
        <v>132</v>
      </c>
      <c r="BY9" s="29" t="s">
        <v>132</v>
      </c>
      <c r="BZ9" s="29" t="s">
        <v>132</v>
      </c>
      <c r="CA9" s="29" t="s">
        <v>132</v>
      </c>
      <c r="CB9" s="29" t="s">
        <v>132</v>
      </c>
    </row>
    <row r="10" spans="1:80" ht="12.75">
      <c r="A10" s="29">
        <f>COUNTIF(E10:ID10,"&gt;0")</f>
        <v>1</v>
      </c>
      <c r="B10" s="29">
        <f>SUM(E10:ID10)</f>
        <v>2</v>
      </c>
      <c r="C10" s="29" t="s">
        <v>57</v>
      </c>
      <c r="D10" s="29" t="s">
        <v>57</v>
      </c>
      <c r="E10" s="29" t="s">
        <v>132</v>
      </c>
      <c r="F10" s="29" t="s">
        <v>132</v>
      </c>
      <c r="G10" s="29" t="s">
        <v>132</v>
      </c>
      <c r="H10" s="29" t="s">
        <v>132</v>
      </c>
      <c r="I10" s="29" t="s">
        <v>132</v>
      </c>
      <c r="J10" s="29" t="s">
        <v>132</v>
      </c>
      <c r="K10" s="29" t="s">
        <v>132</v>
      </c>
      <c r="L10" s="29" t="s">
        <v>132</v>
      </c>
      <c r="M10" s="29" t="s">
        <v>132</v>
      </c>
      <c r="N10" s="29">
        <v>2</v>
      </c>
      <c r="O10" s="29" t="s">
        <v>132</v>
      </c>
      <c r="P10" s="29" t="s">
        <v>132</v>
      </c>
      <c r="Q10" s="29" t="s">
        <v>132</v>
      </c>
      <c r="R10" s="29" t="s">
        <v>132</v>
      </c>
      <c r="S10" s="29" t="s">
        <v>132</v>
      </c>
      <c r="T10" s="29" t="s">
        <v>132</v>
      </c>
      <c r="U10" s="29" t="s">
        <v>132</v>
      </c>
      <c r="V10" s="29" t="s">
        <v>132</v>
      </c>
      <c r="W10" s="29" t="s">
        <v>132</v>
      </c>
      <c r="X10" s="29" t="s">
        <v>132</v>
      </c>
      <c r="Y10" s="29" t="s">
        <v>132</v>
      </c>
      <c r="Z10" s="29" t="s">
        <v>132</v>
      </c>
      <c r="AA10" s="29" t="s">
        <v>132</v>
      </c>
      <c r="AB10" s="29" t="s">
        <v>132</v>
      </c>
      <c r="AC10" s="29" t="s">
        <v>132</v>
      </c>
      <c r="AD10" s="29" t="s">
        <v>132</v>
      </c>
      <c r="AE10" s="29" t="s">
        <v>132</v>
      </c>
      <c r="AF10" s="29" t="s">
        <v>132</v>
      </c>
      <c r="AG10" s="29" t="s">
        <v>132</v>
      </c>
      <c r="AH10" s="29" t="s">
        <v>132</v>
      </c>
      <c r="AI10" s="29" t="s">
        <v>132</v>
      </c>
      <c r="AJ10" s="29" t="s">
        <v>132</v>
      </c>
      <c r="AK10" s="29" t="s">
        <v>132</v>
      </c>
      <c r="AL10" s="29" t="s">
        <v>132</v>
      </c>
      <c r="AM10" s="29" t="s">
        <v>132</v>
      </c>
      <c r="AN10" s="29" t="s">
        <v>132</v>
      </c>
      <c r="AO10" s="29" t="s">
        <v>132</v>
      </c>
      <c r="AP10" s="29" t="s">
        <v>132</v>
      </c>
      <c r="AQ10" s="29" t="s">
        <v>132</v>
      </c>
      <c r="AR10" s="29" t="s">
        <v>132</v>
      </c>
      <c r="AS10" s="29" t="s">
        <v>132</v>
      </c>
      <c r="AT10" s="29" t="s">
        <v>132</v>
      </c>
      <c r="AU10" s="29" t="s">
        <v>132</v>
      </c>
      <c r="AV10" s="29" t="s">
        <v>132</v>
      </c>
      <c r="AW10" s="29" t="s">
        <v>132</v>
      </c>
      <c r="AX10" s="29" t="s">
        <v>132</v>
      </c>
      <c r="AY10" s="29" t="s">
        <v>132</v>
      </c>
      <c r="AZ10" s="29" t="s">
        <v>132</v>
      </c>
      <c r="BA10" s="29" t="s">
        <v>132</v>
      </c>
      <c r="BB10" s="29" t="s">
        <v>132</v>
      </c>
      <c r="BC10" s="29" t="s">
        <v>132</v>
      </c>
      <c r="BD10" s="29" t="s">
        <v>132</v>
      </c>
      <c r="BE10" s="29" t="s">
        <v>132</v>
      </c>
      <c r="BF10" s="29" t="s">
        <v>132</v>
      </c>
      <c r="BG10" s="29" t="s">
        <v>132</v>
      </c>
      <c r="BH10" s="29" t="s">
        <v>132</v>
      </c>
      <c r="BI10" s="29" t="s">
        <v>132</v>
      </c>
      <c r="BJ10" s="29" t="s">
        <v>132</v>
      </c>
      <c r="BK10" s="29" t="s">
        <v>132</v>
      </c>
      <c r="BL10" s="29" t="s">
        <v>132</v>
      </c>
      <c r="BM10" s="29" t="s">
        <v>132</v>
      </c>
      <c r="BN10" s="29" t="s">
        <v>132</v>
      </c>
      <c r="BO10" s="29" t="s">
        <v>132</v>
      </c>
      <c r="BP10" s="29" t="s">
        <v>132</v>
      </c>
      <c r="BQ10" s="29" t="s">
        <v>132</v>
      </c>
      <c r="BR10" s="29" t="s">
        <v>132</v>
      </c>
      <c r="BS10" s="29" t="s">
        <v>132</v>
      </c>
      <c r="BT10" s="29" t="s">
        <v>132</v>
      </c>
      <c r="BU10" s="29" t="s">
        <v>132</v>
      </c>
      <c r="BV10" s="29" t="s">
        <v>132</v>
      </c>
      <c r="BW10" s="29" t="s">
        <v>132</v>
      </c>
      <c r="BX10" s="29" t="s">
        <v>132</v>
      </c>
      <c r="BY10" s="29" t="s">
        <v>132</v>
      </c>
      <c r="BZ10" s="29" t="s">
        <v>132</v>
      </c>
      <c r="CA10" s="29" t="s">
        <v>132</v>
      </c>
      <c r="CB10" s="29" t="s">
        <v>132</v>
      </c>
    </row>
    <row r="11" spans="1:80" ht="12.75">
      <c r="A11" s="29">
        <f>COUNTIF(E11:ID11,"&gt;0")</f>
        <v>1</v>
      </c>
      <c r="B11" s="29">
        <f>SUM(E11:ID11)</f>
        <v>3</v>
      </c>
      <c r="C11" s="29" t="s">
        <v>274</v>
      </c>
      <c r="D11" s="29" t="s">
        <v>274</v>
      </c>
      <c r="E11" s="29" t="s">
        <v>132</v>
      </c>
      <c r="F11" s="29" t="s">
        <v>132</v>
      </c>
      <c r="G11" s="29" t="s">
        <v>132</v>
      </c>
      <c r="H11" s="29" t="s">
        <v>132</v>
      </c>
      <c r="I11" s="29" t="s">
        <v>132</v>
      </c>
      <c r="J11" s="29" t="s">
        <v>132</v>
      </c>
      <c r="K11" s="29" t="s">
        <v>132</v>
      </c>
      <c r="L11" s="29" t="s">
        <v>132</v>
      </c>
      <c r="M11" s="29" t="s">
        <v>132</v>
      </c>
      <c r="N11" s="29" t="s">
        <v>132</v>
      </c>
      <c r="O11" s="29">
        <v>3</v>
      </c>
      <c r="P11" s="29" t="s">
        <v>132</v>
      </c>
      <c r="Q11" s="29" t="s">
        <v>132</v>
      </c>
      <c r="R11" s="29" t="s">
        <v>132</v>
      </c>
      <c r="S11" s="29" t="s">
        <v>132</v>
      </c>
      <c r="T11" s="29" t="s">
        <v>132</v>
      </c>
      <c r="U11" s="29" t="s">
        <v>132</v>
      </c>
      <c r="V11" s="29" t="s">
        <v>132</v>
      </c>
      <c r="W11" s="29" t="s">
        <v>132</v>
      </c>
      <c r="X11" s="29" t="s">
        <v>132</v>
      </c>
      <c r="Y11" s="29" t="s">
        <v>132</v>
      </c>
      <c r="Z11" s="29" t="s">
        <v>132</v>
      </c>
      <c r="AA11" s="29" t="s">
        <v>132</v>
      </c>
      <c r="AB11" s="29" t="s">
        <v>132</v>
      </c>
      <c r="AC11" s="29" t="s">
        <v>132</v>
      </c>
      <c r="AD11" s="29" t="s">
        <v>132</v>
      </c>
      <c r="AE11" s="29" t="s">
        <v>132</v>
      </c>
      <c r="AF11" s="29" t="s">
        <v>132</v>
      </c>
      <c r="AG11" s="29" t="s">
        <v>132</v>
      </c>
      <c r="AH11" s="29" t="s">
        <v>132</v>
      </c>
      <c r="AI11" s="29" t="s">
        <v>132</v>
      </c>
      <c r="AJ11" s="29" t="s">
        <v>132</v>
      </c>
      <c r="AK11" s="29" t="s">
        <v>132</v>
      </c>
      <c r="AL11" s="29" t="s">
        <v>132</v>
      </c>
      <c r="AM11" s="29" t="s">
        <v>132</v>
      </c>
      <c r="AN11" s="29" t="s">
        <v>132</v>
      </c>
      <c r="AO11" s="29" t="s">
        <v>132</v>
      </c>
      <c r="AP11" s="29" t="s">
        <v>132</v>
      </c>
      <c r="AQ11" s="29" t="s">
        <v>132</v>
      </c>
      <c r="AR11" s="29" t="s">
        <v>132</v>
      </c>
      <c r="AS11" s="29" t="s">
        <v>132</v>
      </c>
      <c r="AT11" s="29" t="s">
        <v>132</v>
      </c>
      <c r="AU11" s="29" t="s">
        <v>132</v>
      </c>
      <c r="AV11" s="29" t="s">
        <v>132</v>
      </c>
      <c r="AW11" s="29" t="s">
        <v>132</v>
      </c>
      <c r="AX11" s="29" t="s">
        <v>132</v>
      </c>
      <c r="AY11" s="29" t="s">
        <v>132</v>
      </c>
      <c r="AZ11" s="29" t="s">
        <v>132</v>
      </c>
      <c r="BA11" s="29" t="s">
        <v>132</v>
      </c>
      <c r="BB11" s="29" t="s">
        <v>132</v>
      </c>
      <c r="BC11" s="29" t="s">
        <v>132</v>
      </c>
      <c r="BD11" s="29" t="s">
        <v>132</v>
      </c>
      <c r="BE11" s="29" t="s">
        <v>132</v>
      </c>
      <c r="BF11" s="29" t="s">
        <v>132</v>
      </c>
      <c r="BG11" s="29" t="s">
        <v>132</v>
      </c>
      <c r="BH11" s="29" t="s">
        <v>132</v>
      </c>
      <c r="BI11" s="29" t="s">
        <v>132</v>
      </c>
      <c r="BJ11" s="29" t="s">
        <v>132</v>
      </c>
      <c r="BK11" s="29" t="s">
        <v>132</v>
      </c>
      <c r="BL11" s="29" t="s">
        <v>132</v>
      </c>
      <c r="BM11" s="29" t="s">
        <v>132</v>
      </c>
      <c r="BN11" s="29" t="s">
        <v>132</v>
      </c>
      <c r="BO11" s="29" t="s">
        <v>132</v>
      </c>
      <c r="BP11" s="29" t="s">
        <v>132</v>
      </c>
      <c r="BQ11" s="29" t="s">
        <v>132</v>
      </c>
      <c r="BR11" s="29" t="s">
        <v>132</v>
      </c>
      <c r="BS11" s="29" t="s">
        <v>132</v>
      </c>
      <c r="BT11" s="29" t="s">
        <v>132</v>
      </c>
      <c r="BU11" s="29" t="s">
        <v>132</v>
      </c>
      <c r="BV11" s="29" t="s">
        <v>132</v>
      </c>
      <c r="BW11" s="29" t="s">
        <v>132</v>
      </c>
      <c r="BX11" s="29" t="s">
        <v>132</v>
      </c>
      <c r="BY11" s="29" t="s">
        <v>132</v>
      </c>
      <c r="BZ11" s="29" t="s">
        <v>132</v>
      </c>
      <c r="CA11" s="29" t="s">
        <v>132</v>
      </c>
      <c r="CB11" s="29" t="s">
        <v>132</v>
      </c>
    </row>
    <row r="12" spans="1:80" ht="12.75">
      <c r="A12" s="29">
        <f>COUNTIF(E12:ID12,"&gt;0")</f>
        <v>1</v>
      </c>
      <c r="B12" s="29">
        <f>SUM(E12:ID12)</f>
        <v>19</v>
      </c>
      <c r="C12" s="29" t="s">
        <v>58</v>
      </c>
      <c r="D12" s="29" t="s">
        <v>58</v>
      </c>
      <c r="E12" s="29" t="s">
        <v>132</v>
      </c>
      <c r="F12" s="29" t="s">
        <v>132</v>
      </c>
      <c r="G12" s="29" t="s">
        <v>132</v>
      </c>
      <c r="H12" s="29" t="s">
        <v>132</v>
      </c>
      <c r="I12" s="29" t="s">
        <v>132</v>
      </c>
      <c r="J12" s="29" t="s">
        <v>132</v>
      </c>
      <c r="K12" s="29" t="s">
        <v>132</v>
      </c>
      <c r="L12" s="29" t="s">
        <v>132</v>
      </c>
      <c r="M12" s="29" t="s">
        <v>132</v>
      </c>
      <c r="N12" s="29" t="s">
        <v>132</v>
      </c>
      <c r="O12" s="29" t="s">
        <v>132</v>
      </c>
      <c r="P12" s="29">
        <v>19</v>
      </c>
      <c r="Q12" s="29" t="s">
        <v>132</v>
      </c>
      <c r="R12" s="29" t="s">
        <v>132</v>
      </c>
      <c r="S12" s="29" t="s">
        <v>132</v>
      </c>
      <c r="T12" s="29" t="s">
        <v>132</v>
      </c>
      <c r="U12" s="29" t="s">
        <v>132</v>
      </c>
      <c r="V12" s="29" t="s">
        <v>132</v>
      </c>
      <c r="W12" s="29" t="s">
        <v>132</v>
      </c>
      <c r="X12" s="29" t="s">
        <v>132</v>
      </c>
      <c r="Y12" s="29" t="s">
        <v>132</v>
      </c>
      <c r="Z12" s="29" t="s">
        <v>132</v>
      </c>
      <c r="AA12" s="29" t="s">
        <v>132</v>
      </c>
      <c r="AB12" s="29" t="s">
        <v>132</v>
      </c>
      <c r="AC12" s="29" t="s">
        <v>132</v>
      </c>
      <c r="AD12" s="29" t="s">
        <v>132</v>
      </c>
      <c r="AE12" s="29" t="s">
        <v>132</v>
      </c>
      <c r="AF12" s="29" t="s">
        <v>132</v>
      </c>
      <c r="AG12" s="29" t="s">
        <v>132</v>
      </c>
      <c r="AH12" s="29" t="s">
        <v>132</v>
      </c>
      <c r="AI12" s="29" t="s">
        <v>132</v>
      </c>
      <c r="AJ12" s="29" t="s">
        <v>132</v>
      </c>
      <c r="AK12" s="29" t="s">
        <v>132</v>
      </c>
      <c r="AL12" s="29" t="s">
        <v>132</v>
      </c>
      <c r="AM12" s="29" t="s">
        <v>132</v>
      </c>
      <c r="AN12" s="29" t="s">
        <v>132</v>
      </c>
      <c r="AO12" s="29" t="s">
        <v>132</v>
      </c>
      <c r="AP12" s="29" t="s">
        <v>132</v>
      </c>
      <c r="AQ12" s="29" t="s">
        <v>132</v>
      </c>
      <c r="AR12" s="29" t="s">
        <v>132</v>
      </c>
      <c r="AS12" s="29" t="s">
        <v>132</v>
      </c>
      <c r="AT12" s="29" t="s">
        <v>132</v>
      </c>
      <c r="AU12" s="29" t="s">
        <v>132</v>
      </c>
      <c r="AV12" s="29" t="s">
        <v>132</v>
      </c>
      <c r="AW12" s="29" t="s">
        <v>132</v>
      </c>
      <c r="AX12" s="29" t="s">
        <v>132</v>
      </c>
      <c r="AY12" s="29" t="s">
        <v>132</v>
      </c>
      <c r="AZ12" s="29" t="s">
        <v>132</v>
      </c>
      <c r="BA12" s="29" t="s">
        <v>132</v>
      </c>
      <c r="BB12" s="29" t="s">
        <v>132</v>
      </c>
      <c r="BC12" s="29" t="s">
        <v>132</v>
      </c>
      <c r="BD12" s="29" t="s">
        <v>132</v>
      </c>
      <c r="BE12" s="29" t="s">
        <v>132</v>
      </c>
      <c r="BF12" s="29" t="s">
        <v>132</v>
      </c>
      <c r="BG12" s="29" t="s">
        <v>132</v>
      </c>
      <c r="BH12" s="29" t="s">
        <v>132</v>
      </c>
      <c r="BI12" s="29" t="s">
        <v>132</v>
      </c>
      <c r="BJ12" s="29" t="s">
        <v>132</v>
      </c>
      <c r="BK12" s="29" t="s">
        <v>132</v>
      </c>
      <c r="BL12" s="29" t="s">
        <v>132</v>
      </c>
      <c r="BM12" s="29" t="s">
        <v>132</v>
      </c>
      <c r="BN12" s="29" t="s">
        <v>132</v>
      </c>
      <c r="BO12" s="29" t="s">
        <v>132</v>
      </c>
      <c r="BP12" s="29" t="s">
        <v>132</v>
      </c>
      <c r="BQ12" s="29" t="s">
        <v>132</v>
      </c>
      <c r="BR12" s="29" t="s">
        <v>132</v>
      </c>
      <c r="BS12" s="29" t="s">
        <v>132</v>
      </c>
      <c r="BT12" s="29" t="s">
        <v>132</v>
      </c>
      <c r="BU12" s="29" t="s">
        <v>132</v>
      </c>
      <c r="BV12" s="29" t="s">
        <v>132</v>
      </c>
      <c r="BW12" s="29" t="s">
        <v>132</v>
      </c>
      <c r="BX12" s="29" t="s">
        <v>132</v>
      </c>
      <c r="BY12" s="29" t="s">
        <v>132</v>
      </c>
      <c r="BZ12" s="29" t="s">
        <v>132</v>
      </c>
      <c r="CA12" s="29" t="s">
        <v>132</v>
      </c>
      <c r="CB12" s="29" t="s">
        <v>132</v>
      </c>
    </row>
    <row r="13" spans="1:80" ht="12.75">
      <c r="A13" s="29">
        <f>COUNTIF(E13:ID13,"&gt;0")</f>
        <v>1</v>
      </c>
      <c r="B13" s="29">
        <f>SUM(E13:ID13)</f>
        <v>1</v>
      </c>
      <c r="D13" s="29" t="s">
        <v>289</v>
      </c>
      <c r="E13" s="29" t="s">
        <v>132</v>
      </c>
      <c r="F13" s="29" t="s">
        <v>132</v>
      </c>
      <c r="G13" s="29" t="s">
        <v>132</v>
      </c>
      <c r="H13" s="29" t="s">
        <v>132</v>
      </c>
      <c r="I13" s="29" t="s">
        <v>132</v>
      </c>
      <c r="J13" s="29" t="s">
        <v>132</v>
      </c>
      <c r="K13" s="29" t="s">
        <v>132</v>
      </c>
      <c r="L13" s="29" t="s">
        <v>132</v>
      </c>
      <c r="M13" s="29" t="s">
        <v>132</v>
      </c>
      <c r="N13" s="29" t="s">
        <v>132</v>
      </c>
      <c r="O13" s="29" t="s">
        <v>132</v>
      </c>
      <c r="P13" s="29" t="s">
        <v>132</v>
      </c>
      <c r="Q13" s="29">
        <v>1</v>
      </c>
      <c r="R13" s="29" t="s">
        <v>132</v>
      </c>
      <c r="S13" s="29" t="s">
        <v>132</v>
      </c>
      <c r="T13" s="29" t="s">
        <v>132</v>
      </c>
      <c r="U13" s="29" t="s">
        <v>132</v>
      </c>
      <c r="V13" s="29" t="s">
        <v>132</v>
      </c>
      <c r="W13" s="29" t="s">
        <v>132</v>
      </c>
      <c r="X13" s="29" t="s">
        <v>132</v>
      </c>
      <c r="Y13" s="29" t="s">
        <v>132</v>
      </c>
      <c r="Z13" s="29" t="s">
        <v>132</v>
      </c>
      <c r="AA13" s="29" t="s">
        <v>132</v>
      </c>
      <c r="AB13" s="29" t="s">
        <v>132</v>
      </c>
      <c r="AC13" s="29" t="s">
        <v>132</v>
      </c>
      <c r="AD13" s="29" t="s">
        <v>132</v>
      </c>
      <c r="AE13" s="29" t="s">
        <v>132</v>
      </c>
      <c r="AF13" s="29" t="s">
        <v>132</v>
      </c>
      <c r="AG13" s="29" t="s">
        <v>132</v>
      </c>
      <c r="AH13" s="29" t="s">
        <v>132</v>
      </c>
      <c r="AI13" s="29" t="s">
        <v>132</v>
      </c>
      <c r="AJ13" s="29" t="s">
        <v>132</v>
      </c>
      <c r="AK13" s="29" t="s">
        <v>132</v>
      </c>
      <c r="AL13" s="29" t="s">
        <v>132</v>
      </c>
      <c r="AM13" s="29" t="s">
        <v>132</v>
      </c>
      <c r="AN13" s="29" t="s">
        <v>132</v>
      </c>
      <c r="AO13" s="29" t="s">
        <v>132</v>
      </c>
      <c r="AP13" s="29" t="s">
        <v>132</v>
      </c>
      <c r="AQ13" s="29" t="s">
        <v>132</v>
      </c>
      <c r="AR13" s="29" t="s">
        <v>132</v>
      </c>
      <c r="AS13" s="29" t="s">
        <v>132</v>
      </c>
      <c r="AT13" s="29" t="s">
        <v>132</v>
      </c>
      <c r="AU13" s="29" t="s">
        <v>132</v>
      </c>
      <c r="AV13" s="29" t="s">
        <v>132</v>
      </c>
      <c r="AW13" s="29" t="s">
        <v>132</v>
      </c>
      <c r="AX13" s="29" t="s">
        <v>132</v>
      </c>
      <c r="AY13" s="29" t="s">
        <v>132</v>
      </c>
      <c r="AZ13" s="29" t="s">
        <v>132</v>
      </c>
      <c r="BA13" s="29" t="s">
        <v>132</v>
      </c>
      <c r="BB13" s="29" t="s">
        <v>132</v>
      </c>
      <c r="BC13" s="29" t="s">
        <v>132</v>
      </c>
      <c r="BD13" s="29" t="s">
        <v>132</v>
      </c>
      <c r="BE13" s="29" t="s">
        <v>132</v>
      </c>
      <c r="BF13" s="29" t="s">
        <v>132</v>
      </c>
      <c r="BG13" s="29" t="s">
        <v>132</v>
      </c>
      <c r="BH13" s="29" t="s">
        <v>132</v>
      </c>
      <c r="BI13" s="29" t="s">
        <v>132</v>
      </c>
      <c r="BJ13" s="29" t="s">
        <v>132</v>
      </c>
      <c r="BK13" s="29" t="s">
        <v>132</v>
      </c>
      <c r="BL13" s="29" t="s">
        <v>132</v>
      </c>
      <c r="BM13" s="29" t="s">
        <v>132</v>
      </c>
      <c r="BN13" s="29" t="s">
        <v>132</v>
      </c>
      <c r="BO13" s="29" t="s">
        <v>132</v>
      </c>
      <c r="BP13" s="29" t="s">
        <v>132</v>
      </c>
      <c r="BQ13" s="29" t="s">
        <v>132</v>
      </c>
      <c r="BR13" s="29" t="s">
        <v>132</v>
      </c>
      <c r="BS13" s="29" t="s">
        <v>132</v>
      </c>
      <c r="BT13" s="29" t="s">
        <v>132</v>
      </c>
      <c r="BU13" s="29" t="s">
        <v>132</v>
      </c>
      <c r="BV13" s="29" t="s">
        <v>132</v>
      </c>
      <c r="BW13" s="29" t="s">
        <v>132</v>
      </c>
      <c r="BX13" s="29" t="s">
        <v>132</v>
      </c>
      <c r="BY13" s="29" t="s">
        <v>132</v>
      </c>
      <c r="BZ13" s="29" t="s">
        <v>132</v>
      </c>
      <c r="CA13" s="29" t="s">
        <v>132</v>
      </c>
      <c r="CB13" s="29" t="s">
        <v>132</v>
      </c>
    </row>
    <row r="14" spans="1:80" ht="12.75">
      <c r="A14" s="29">
        <f>COUNTIF(E14:ID14,"&gt;0")</f>
        <v>1</v>
      </c>
      <c r="B14" s="29">
        <f>SUM(E14:ID14)</f>
        <v>5</v>
      </c>
      <c r="C14" s="29" t="s">
        <v>59</v>
      </c>
      <c r="D14" s="29" t="s">
        <v>60</v>
      </c>
      <c r="E14" s="29" t="s">
        <v>132</v>
      </c>
      <c r="F14" s="29" t="s">
        <v>132</v>
      </c>
      <c r="G14" s="29" t="s">
        <v>132</v>
      </c>
      <c r="H14" s="29" t="s">
        <v>132</v>
      </c>
      <c r="I14" s="29" t="s">
        <v>132</v>
      </c>
      <c r="J14" s="29" t="s">
        <v>132</v>
      </c>
      <c r="K14" s="29" t="s">
        <v>132</v>
      </c>
      <c r="L14" s="29" t="s">
        <v>132</v>
      </c>
      <c r="M14" s="29" t="s">
        <v>132</v>
      </c>
      <c r="N14" s="29" t="s">
        <v>132</v>
      </c>
      <c r="O14" s="29" t="s">
        <v>132</v>
      </c>
      <c r="P14" s="29" t="s">
        <v>132</v>
      </c>
      <c r="Q14" s="29" t="s">
        <v>132</v>
      </c>
      <c r="R14" s="29">
        <v>5</v>
      </c>
      <c r="S14" s="29" t="s">
        <v>132</v>
      </c>
      <c r="T14" s="29" t="s">
        <v>132</v>
      </c>
      <c r="U14" s="29" t="s">
        <v>132</v>
      </c>
      <c r="V14" s="29" t="s">
        <v>132</v>
      </c>
      <c r="W14" s="29" t="s">
        <v>132</v>
      </c>
      <c r="X14" s="29" t="s">
        <v>132</v>
      </c>
      <c r="Y14" s="29" t="s">
        <v>132</v>
      </c>
      <c r="Z14" s="29" t="s">
        <v>132</v>
      </c>
      <c r="AA14" s="29" t="s">
        <v>132</v>
      </c>
      <c r="AB14" s="29" t="s">
        <v>132</v>
      </c>
      <c r="AC14" s="29" t="s">
        <v>132</v>
      </c>
      <c r="AD14" s="29" t="s">
        <v>132</v>
      </c>
      <c r="AE14" s="29" t="s">
        <v>132</v>
      </c>
      <c r="AF14" s="29" t="s">
        <v>132</v>
      </c>
      <c r="AG14" s="29" t="s">
        <v>132</v>
      </c>
      <c r="AH14" s="29" t="s">
        <v>132</v>
      </c>
      <c r="AI14" s="29" t="s">
        <v>132</v>
      </c>
      <c r="AJ14" s="29" t="s">
        <v>132</v>
      </c>
      <c r="AK14" s="29" t="s">
        <v>132</v>
      </c>
      <c r="AL14" s="29" t="s">
        <v>132</v>
      </c>
      <c r="AM14" s="29" t="s">
        <v>132</v>
      </c>
      <c r="AN14" s="29" t="s">
        <v>132</v>
      </c>
      <c r="AO14" s="29" t="s">
        <v>132</v>
      </c>
      <c r="AP14" s="29" t="s">
        <v>132</v>
      </c>
      <c r="AQ14" s="29" t="s">
        <v>132</v>
      </c>
      <c r="AR14" s="29" t="s">
        <v>132</v>
      </c>
      <c r="AS14" s="29" t="s">
        <v>132</v>
      </c>
      <c r="AT14" s="29" t="s">
        <v>132</v>
      </c>
      <c r="AU14" s="29" t="s">
        <v>132</v>
      </c>
      <c r="AV14" s="29" t="s">
        <v>132</v>
      </c>
      <c r="AW14" s="29" t="s">
        <v>132</v>
      </c>
      <c r="AX14" s="29" t="s">
        <v>132</v>
      </c>
      <c r="AY14" s="29" t="s">
        <v>132</v>
      </c>
      <c r="AZ14" s="29" t="s">
        <v>132</v>
      </c>
      <c r="BA14" s="29" t="s">
        <v>132</v>
      </c>
      <c r="BB14" s="29" t="s">
        <v>132</v>
      </c>
      <c r="BC14" s="29" t="s">
        <v>132</v>
      </c>
      <c r="BD14" s="29" t="s">
        <v>132</v>
      </c>
      <c r="BE14" s="29" t="s">
        <v>132</v>
      </c>
      <c r="BF14" s="29" t="s">
        <v>132</v>
      </c>
      <c r="BG14" s="29" t="s">
        <v>132</v>
      </c>
      <c r="BH14" s="29" t="s">
        <v>132</v>
      </c>
      <c r="BI14" s="29" t="s">
        <v>132</v>
      </c>
      <c r="BJ14" s="29" t="s">
        <v>132</v>
      </c>
      <c r="BK14" s="29" t="s">
        <v>132</v>
      </c>
      <c r="BL14" s="29" t="s">
        <v>132</v>
      </c>
      <c r="BM14" s="29" t="s">
        <v>132</v>
      </c>
      <c r="BN14" s="29" t="s">
        <v>132</v>
      </c>
      <c r="BO14" s="29" t="s">
        <v>132</v>
      </c>
      <c r="BP14" s="29" t="s">
        <v>132</v>
      </c>
      <c r="BQ14" s="29" t="s">
        <v>132</v>
      </c>
      <c r="BR14" s="29" t="s">
        <v>132</v>
      </c>
      <c r="BS14" s="29" t="s">
        <v>132</v>
      </c>
      <c r="BT14" s="29" t="s">
        <v>132</v>
      </c>
      <c r="BU14" s="29" t="s">
        <v>132</v>
      </c>
      <c r="BV14" s="29" t="s">
        <v>132</v>
      </c>
      <c r="BW14" s="29" t="s">
        <v>132</v>
      </c>
      <c r="BX14" s="29" t="s">
        <v>132</v>
      </c>
      <c r="BY14" s="29" t="s">
        <v>132</v>
      </c>
      <c r="BZ14" s="29" t="s">
        <v>132</v>
      </c>
      <c r="CA14" s="29" t="s">
        <v>132</v>
      </c>
      <c r="CB14" s="29" t="s">
        <v>132</v>
      </c>
    </row>
    <row r="15" spans="1:80" ht="12.75">
      <c r="A15" s="29">
        <f>COUNTIF(E15:ID15,"&gt;0")</f>
        <v>1</v>
      </c>
      <c r="B15" s="29">
        <f>SUM(E15:ID15)</f>
        <v>1</v>
      </c>
      <c r="D15" s="29" t="s">
        <v>291</v>
      </c>
      <c r="E15" s="29" t="s">
        <v>132</v>
      </c>
      <c r="F15" s="29" t="s">
        <v>132</v>
      </c>
      <c r="G15" s="29" t="s">
        <v>132</v>
      </c>
      <c r="H15" s="29" t="s">
        <v>132</v>
      </c>
      <c r="I15" s="29" t="s">
        <v>132</v>
      </c>
      <c r="J15" s="29" t="s">
        <v>132</v>
      </c>
      <c r="K15" s="29" t="s">
        <v>132</v>
      </c>
      <c r="L15" s="29" t="s">
        <v>132</v>
      </c>
      <c r="M15" s="29" t="s">
        <v>132</v>
      </c>
      <c r="N15" s="29" t="s">
        <v>132</v>
      </c>
      <c r="O15" s="29" t="s">
        <v>132</v>
      </c>
      <c r="P15" s="29" t="s">
        <v>132</v>
      </c>
      <c r="Q15" s="29" t="s">
        <v>132</v>
      </c>
      <c r="R15" s="29" t="s">
        <v>132</v>
      </c>
      <c r="S15" s="29">
        <v>1</v>
      </c>
      <c r="T15" s="29" t="s">
        <v>132</v>
      </c>
      <c r="U15" s="29" t="s">
        <v>132</v>
      </c>
      <c r="V15" s="29" t="s">
        <v>132</v>
      </c>
      <c r="W15" s="29" t="s">
        <v>132</v>
      </c>
      <c r="X15" s="29" t="s">
        <v>132</v>
      </c>
      <c r="Y15" s="29" t="s">
        <v>132</v>
      </c>
      <c r="Z15" s="29" t="s">
        <v>132</v>
      </c>
      <c r="AA15" s="29" t="s">
        <v>132</v>
      </c>
      <c r="AB15" s="29" t="s">
        <v>132</v>
      </c>
      <c r="AC15" s="29" t="s">
        <v>132</v>
      </c>
      <c r="AD15" s="29" t="s">
        <v>132</v>
      </c>
      <c r="AE15" s="29" t="s">
        <v>132</v>
      </c>
      <c r="AF15" s="29" t="s">
        <v>132</v>
      </c>
      <c r="AG15" s="29" t="s">
        <v>132</v>
      </c>
      <c r="AH15" s="29" t="s">
        <v>132</v>
      </c>
      <c r="AI15" s="29" t="s">
        <v>132</v>
      </c>
      <c r="AJ15" s="29" t="s">
        <v>132</v>
      </c>
      <c r="AK15" s="29" t="s">
        <v>132</v>
      </c>
      <c r="AL15" s="29" t="s">
        <v>132</v>
      </c>
      <c r="AM15" s="29" t="s">
        <v>132</v>
      </c>
      <c r="AN15" s="29" t="s">
        <v>132</v>
      </c>
      <c r="AO15" s="29" t="s">
        <v>132</v>
      </c>
      <c r="AP15" s="29" t="s">
        <v>132</v>
      </c>
      <c r="AQ15" s="29" t="s">
        <v>132</v>
      </c>
      <c r="AR15" s="29" t="s">
        <v>132</v>
      </c>
      <c r="AS15" s="29" t="s">
        <v>132</v>
      </c>
      <c r="AT15" s="29" t="s">
        <v>132</v>
      </c>
      <c r="AU15" s="29" t="s">
        <v>132</v>
      </c>
      <c r="AV15" s="29" t="s">
        <v>132</v>
      </c>
      <c r="AW15" s="29" t="s">
        <v>132</v>
      </c>
      <c r="AX15" s="29" t="s">
        <v>132</v>
      </c>
      <c r="AY15" s="29" t="s">
        <v>132</v>
      </c>
      <c r="AZ15" s="29" t="s">
        <v>132</v>
      </c>
      <c r="BA15" s="29" t="s">
        <v>132</v>
      </c>
      <c r="BB15" s="29" t="s">
        <v>132</v>
      </c>
      <c r="BC15" s="29" t="s">
        <v>132</v>
      </c>
      <c r="BD15" s="29" t="s">
        <v>132</v>
      </c>
      <c r="BE15" s="29" t="s">
        <v>132</v>
      </c>
      <c r="BF15" s="29" t="s">
        <v>132</v>
      </c>
      <c r="BG15" s="29" t="s">
        <v>132</v>
      </c>
      <c r="BH15" s="29" t="s">
        <v>132</v>
      </c>
      <c r="BI15" s="29" t="s">
        <v>132</v>
      </c>
      <c r="BJ15" s="29" t="s">
        <v>132</v>
      </c>
      <c r="BK15" s="29" t="s">
        <v>132</v>
      </c>
      <c r="BL15" s="29" t="s">
        <v>132</v>
      </c>
      <c r="BM15" s="29" t="s">
        <v>132</v>
      </c>
      <c r="BN15" s="29" t="s">
        <v>132</v>
      </c>
      <c r="BO15" s="29" t="s">
        <v>132</v>
      </c>
      <c r="BP15" s="29" t="s">
        <v>132</v>
      </c>
      <c r="BQ15" s="29" t="s">
        <v>132</v>
      </c>
      <c r="BR15" s="29" t="s">
        <v>132</v>
      </c>
      <c r="BS15" s="29" t="s">
        <v>132</v>
      </c>
      <c r="BT15" s="29" t="s">
        <v>132</v>
      </c>
      <c r="BU15" s="29" t="s">
        <v>132</v>
      </c>
      <c r="BV15" s="29" t="s">
        <v>132</v>
      </c>
      <c r="BW15" s="29" t="s">
        <v>132</v>
      </c>
      <c r="BX15" s="29" t="s">
        <v>132</v>
      </c>
      <c r="BY15" s="29" t="s">
        <v>132</v>
      </c>
      <c r="BZ15" s="29" t="s">
        <v>132</v>
      </c>
      <c r="CA15" s="29" t="s">
        <v>132</v>
      </c>
      <c r="CB15" s="29" t="s">
        <v>132</v>
      </c>
    </row>
    <row r="16" spans="1:80" ht="12.75">
      <c r="A16" s="29">
        <f>COUNTIF(E16:ID16,"&gt;0")</f>
        <v>1</v>
      </c>
      <c r="B16" s="29">
        <f>SUM(E16:ID16)</f>
        <v>2</v>
      </c>
      <c r="D16" s="29" t="s">
        <v>59</v>
      </c>
      <c r="E16" s="29" t="s">
        <v>132</v>
      </c>
      <c r="F16" s="29" t="s">
        <v>132</v>
      </c>
      <c r="G16" s="29" t="s">
        <v>132</v>
      </c>
      <c r="H16" s="29" t="s">
        <v>132</v>
      </c>
      <c r="I16" s="29" t="s">
        <v>132</v>
      </c>
      <c r="J16" s="29" t="s">
        <v>132</v>
      </c>
      <c r="K16" s="29" t="s">
        <v>132</v>
      </c>
      <c r="L16" s="29" t="s">
        <v>132</v>
      </c>
      <c r="M16" s="29" t="s">
        <v>132</v>
      </c>
      <c r="N16" s="29" t="s">
        <v>132</v>
      </c>
      <c r="O16" s="29" t="s">
        <v>132</v>
      </c>
      <c r="P16" s="29" t="s">
        <v>132</v>
      </c>
      <c r="Q16" s="29" t="s">
        <v>132</v>
      </c>
      <c r="R16" s="29" t="s">
        <v>132</v>
      </c>
      <c r="S16" s="29" t="s">
        <v>132</v>
      </c>
      <c r="T16" s="29">
        <v>2</v>
      </c>
      <c r="U16" s="29" t="s">
        <v>132</v>
      </c>
      <c r="V16" s="29" t="s">
        <v>132</v>
      </c>
      <c r="W16" s="29" t="s">
        <v>132</v>
      </c>
      <c r="X16" s="29" t="s">
        <v>132</v>
      </c>
      <c r="Y16" s="29" t="s">
        <v>132</v>
      </c>
      <c r="Z16" s="29" t="s">
        <v>132</v>
      </c>
      <c r="AA16" s="29" t="s">
        <v>132</v>
      </c>
      <c r="AB16" s="29" t="s">
        <v>132</v>
      </c>
      <c r="AC16" s="29" t="s">
        <v>132</v>
      </c>
      <c r="AD16" s="29" t="s">
        <v>132</v>
      </c>
      <c r="AE16" s="29" t="s">
        <v>132</v>
      </c>
      <c r="AF16" s="29" t="s">
        <v>132</v>
      </c>
      <c r="AG16" s="29" t="s">
        <v>132</v>
      </c>
      <c r="AH16" s="29" t="s">
        <v>132</v>
      </c>
      <c r="AI16" s="29" t="s">
        <v>132</v>
      </c>
      <c r="AJ16" s="29" t="s">
        <v>132</v>
      </c>
      <c r="AK16" s="29" t="s">
        <v>132</v>
      </c>
      <c r="AL16" s="29" t="s">
        <v>132</v>
      </c>
      <c r="AM16" s="29" t="s">
        <v>132</v>
      </c>
      <c r="AN16" s="29" t="s">
        <v>132</v>
      </c>
      <c r="AO16" s="29" t="s">
        <v>132</v>
      </c>
      <c r="AP16" s="29" t="s">
        <v>132</v>
      </c>
      <c r="AQ16" s="29" t="s">
        <v>132</v>
      </c>
      <c r="AR16" s="29" t="s">
        <v>132</v>
      </c>
      <c r="AS16" s="29" t="s">
        <v>132</v>
      </c>
      <c r="AT16" s="29" t="s">
        <v>132</v>
      </c>
      <c r="AU16" s="29" t="s">
        <v>132</v>
      </c>
      <c r="AV16" s="29" t="s">
        <v>132</v>
      </c>
      <c r="AW16" s="29" t="s">
        <v>132</v>
      </c>
      <c r="AX16" s="29" t="s">
        <v>132</v>
      </c>
      <c r="AY16" s="29" t="s">
        <v>132</v>
      </c>
      <c r="AZ16" s="29" t="s">
        <v>132</v>
      </c>
      <c r="BA16" s="29" t="s">
        <v>132</v>
      </c>
      <c r="BB16" s="29" t="s">
        <v>132</v>
      </c>
      <c r="BC16" s="29" t="s">
        <v>132</v>
      </c>
      <c r="BD16" s="29" t="s">
        <v>132</v>
      </c>
      <c r="BE16" s="29" t="s">
        <v>132</v>
      </c>
      <c r="BF16" s="29" t="s">
        <v>132</v>
      </c>
      <c r="BG16" s="29" t="s">
        <v>132</v>
      </c>
      <c r="BH16" s="29" t="s">
        <v>132</v>
      </c>
      <c r="BI16" s="29" t="s">
        <v>132</v>
      </c>
      <c r="BJ16" s="29" t="s">
        <v>132</v>
      </c>
      <c r="BK16" s="29" t="s">
        <v>132</v>
      </c>
      <c r="BL16" s="29" t="s">
        <v>132</v>
      </c>
      <c r="BM16" s="29" t="s">
        <v>132</v>
      </c>
      <c r="BN16" s="29" t="s">
        <v>132</v>
      </c>
      <c r="BO16" s="29" t="s">
        <v>132</v>
      </c>
      <c r="BP16" s="29" t="s">
        <v>132</v>
      </c>
      <c r="BQ16" s="29" t="s">
        <v>132</v>
      </c>
      <c r="BR16" s="29" t="s">
        <v>132</v>
      </c>
      <c r="BS16" s="29" t="s">
        <v>132</v>
      </c>
      <c r="BT16" s="29" t="s">
        <v>132</v>
      </c>
      <c r="BU16" s="29" t="s">
        <v>132</v>
      </c>
      <c r="BV16" s="29" t="s">
        <v>132</v>
      </c>
      <c r="BW16" s="29" t="s">
        <v>132</v>
      </c>
      <c r="BX16" s="29" t="s">
        <v>132</v>
      </c>
      <c r="BY16" s="29" t="s">
        <v>132</v>
      </c>
      <c r="BZ16" s="29" t="s">
        <v>132</v>
      </c>
      <c r="CA16" s="29" t="s">
        <v>132</v>
      </c>
      <c r="CB16" s="29" t="s">
        <v>132</v>
      </c>
    </row>
    <row r="17" spans="1:80" ht="12.75">
      <c r="A17" s="29">
        <f>COUNTIF(E17:ID17,"&gt;0")</f>
        <v>1</v>
      </c>
      <c r="B17" s="29">
        <f>SUM(E17:ID17)</f>
        <v>1</v>
      </c>
      <c r="D17" s="29" t="s">
        <v>293</v>
      </c>
      <c r="E17" s="29" t="s">
        <v>132</v>
      </c>
      <c r="F17" s="29" t="s">
        <v>132</v>
      </c>
      <c r="G17" s="29" t="s">
        <v>132</v>
      </c>
      <c r="H17" s="29" t="s">
        <v>132</v>
      </c>
      <c r="I17" s="29" t="s">
        <v>132</v>
      </c>
      <c r="J17" s="29" t="s">
        <v>132</v>
      </c>
      <c r="K17" s="29" t="s">
        <v>132</v>
      </c>
      <c r="L17" s="29" t="s">
        <v>132</v>
      </c>
      <c r="M17" s="29" t="s">
        <v>132</v>
      </c>
      <c r="N17" s="29" t="s">
        <v>132</v>
      </c>
      <c r="O17" s="29" t="s">
        <v>132</v>
      </c>
      <c r="P17" s="29" t="s">
        <v>132</v>
      </c>
      <c r="Q17" s="29" t="s">
        <v>132</v>
      </c>
      <c r="R17" s="29" t="s">
        <v>132</v>
      </c>
      <c r="S17" s="29" t="s">
        <v>132</v>
      </c>
      <c r="T17" s="29" t="s">
        <v>132</v>
      </c>
      <c r="U17" s="29">
        <v>1</v>
      </c>
      <c r="V17" s="29" t="s">
        <v>132</v>
      </c>
      <c r="W17" s="29" t="s">
        <v>132</v>
      </c>
      <c r="X17" s="29" t="s">
        <v>132</v>
      </c>
      <c r="Y17" s="29" t="s">
        <v>132</v>
      </c>
      <c r="Z17" s="29" t="s">
        <v>132</v>
      </c>
      <c r="AA17" s="29" t="s">
        <v>132</v>
      </c>
      <c r="AB17" s="29" t="s">
        <v>132</v>
      </c>
      <c r="AC17" s="29" t="s">
        <v>132</v>
      </c>
      <c r="AD17" s="29" t="s">
        <v>132</v>
      </c>
      <c r="AE17" s="29" t="s">
        <v>132</v>
      </c>
      <c r="AF17" s="29" t="s">
        <v>132</v>
      </c>
      <c r="AG17" s="29" t="s">
        <v>132</v>
      </c>
      <c r="AH17" s="29" t="s">
        <v>132</v>
      </c>
      <c r="AI17" s="29" t="s">
        <v>132</v>
      </c>
      <c r="AJ17" s="29" t="s">
        <v>132</v>
      </c>
      <c r="AK17" s="29" t="s">
        <v>132</v>
      </c>
      <c r="AL17" s="29" t="s">
        <v>132</v>
      </c>
      <c r="AM17" s="29" t="s">
        <v>132</v>
      </c>
      <c r="AN17" s="29" t="s">
        <v>132</v>
      </c>
      <c r="AO17" s="29" t="s">
        <v>132</v>
      </c>
      <c r="AP17" s="29" t="s">
        <v>132</v>
      </c>
      <c r="AQ17" s="29" t="s">
        <v>132</v>
      </c>
      <c r="AR17" s="29" t="s">
        <v>132</v>
      </c>
      <c r="AS17" s="29" t="s">
        <v>132</v>
      </c>
      <c r="AT17" s="29" t="s">
        <v>132</v>
      </c>
      <c r="AU17" s="29" t="s">
        <v>132</v>
      </c>
      <c r="AV17" s="29" t="s">
        <v>132</v>
      </c>
      <c r="AW17" s="29" t="s">
        <v>132</v>
      </c>
      <c r="AX17" s="29" t="s">
        <v>132</v>
      </c>
      <c r="AY17" s="29" t="s">
        <v>132</v>
      </c>
      <c r="AZ17" s="29" t="s">
        <v>132</v>
      </c>
      <c r="BA17" s="29" t="s">
        <v>132</v>
      </c>
      <c r="BB17" s="29" t="s">
        <v>132</v>
      </c>
      <c r="BC17" s="29" t="s">
        <v>132</v>
      </c>
      <c r="BD17" s="29" t="s">
        <v>132</v>
      </c>
      <c r="BE17" s="29" t="s">
        <v>132</v>
      </c>
      <c r="BF17" s="29" t="s">
        <v>132</v>
      </c>
      <c r="BG17" s="29" t="s">
        <v>132</v>
      </c>
      <c r="BH17" s="29" t="s">
        <v>132</v>
      </c>
      <c r="BI17" s="29" t="s">
        <v>132</v>
      </c>
      <c r="BJ17" s="29" t="s">
        <v>132</v>
      </c>
      <c r="BK17" s="29" t="s">
        <v>132</v>
      </c>
      <c r="BL17" s="29" t="s">
        <v>132</v>
      </c>
      <c r="BM17" s="29" t="s">
        <v>132</v>
      </c>
      <c r="BN17" s="29" t="s">
        <v>132</v>
      </c>
      <c r="BO17" s="29" t="s">
        <v>132</v>
      </c>
      <c r="BP17" s="29" t="s">
        <v>132</v>
      </c>
      <c r="BQ17" s="29" t="s">
        <v>132</v>
      </c>
      <c r="BR17" s="29" t="s">
        <v>132</v>
      </c>
      <c r="BS17" s="29" t="s">
        <v>132</v>
      </c>
      <c r="BT17" s="29" t="s">
        <v>132</v>
      </c>
      <c r="BU17" s="29" t="s">
        <v>132</v>
      </c>
      <c r="BV17" s="29" t="s">
        <v>132</v>
      </c>
      <c r="BW17" s="29" t="s">
        <v>132</v>
      </c>
      <c r="BX17" s="29" t="s">
        <v>132</v>
      </c>
      <c r="BY17" s="29" t="s">
        <v>132</v>
      </c>
      <c r="BZ17" s="29" t="s">
        <v>132</v>
      </c>
      <c r="CA17" s="29" t="s">
        <v>132</v>
      </c>
      <c r="CB17" s="29" t="s">
        <v>132</v>
      </c>
    </row>
    <row r="18" spans="1:80" ht="12.75">
      <c r="A18" s="29">
        <f>COUNTIF(E18:ID18,"&gt;0")</f>
        <v>1</v>
      </c>
      <c r="B18" s="29">
        <f>SUM(E18:ID18)</f>
        <v>11</v>
      </c>
      <c r="C18" s="29" t="s">
        <v>61</v>
      </c>
      <c r="D18" s="29" t="s">
        <v>62</v>
      </c>
      <c r="E18" s="29" t="s">
        <v>132</v>
      </c>
      <c r="F18" s="29" t="s">
        <v>132</v>
      </c>
      <c r="G18" s="29" t="s">
        <v>132</v>
      </c>
      <c r="H18" s="29" t="s">
        <v>132</v>
      </c>
      <c r="I18" s="29" t="s">
        <v>132</v>
      </c>
      <c r="J18" s="29" t="s">
        <v>132</v>
      </c>
      <c r="K18" s="29" t="s">
        <v>132</v>
      </c>
      <c r="L18" s="29" t="s">
        <v>132</v>
      </c>
      <c r="M18" s="29" t="s">
        <v>132</v>
      </c>
      <c r="N18" s="29" t="s">
        <v>132</v>
      </c>
      <c r="O18" s="29" t="s">
        <v>132</v>
      </c>
      <c r="P18" s="29" t="s">
        <v>132</v>
      </c>
      <c r="Q18" s="29" t="s">
        <v>132</v>
      </c>
      <c r="R18" s="29" t="s">
        <v>132</v>
      </c>
      <c r="S18" s="29" t="s">
        <v>132</v>
      </c>
      <c r="T18" s="29" t="s">
        <v>132</v>
      </c>
      <c r="U18" s="29" t="s">
        <v>132</v>
      </c>
      <c r="V18" s="29">
        <v>11</v>
      </c>
      <c r="W18" s="29" t="s">
        <v>132</v>
      </c>
      <c r="X18" s="29" t="s">
        <v>132</v>
      </c>
      <c r="Y18" s="29" t="s">
        <v>132</v>
      </c>
      <c r="Z18" s="29" t="s">
        <v>132</v>
      </c>
      <c r="AA18" s="29" t="s">
        <v>132</v>
      </c>
      <c r="AB18" s="29" t="s">
        <v>132</v>
      </c>
      <c r="AC18" s="29" t="s">
        <v>132</v>
      </c>
      <c r="AD18" s="29" t="s">
        <v>132</v>
      </c>
      <c r="AE18" s="29" t="s">
        <v>132</v>
      </c>
      <c r="AF18" s="29" t="s">
        <v>132</v>
      </c>
      <c r="AG18" s="29" t="s">
        <v>132</v>
      </c>
      <c r="AH18" s="29" t="s">
        <v>132</v>
      </c>
      <c r="AI18" s="29" t="s">
        <v>132</v>
      </c>
      <c r="AJ18" s="29" t="s">
        <v>132</v>
      </c>
      <c r="AK18" s="29" t="s">
        <v>132</v>
      </c>
      <c r="AL18" s="29" t="s">
        <v>132</v>
      </c>
      <c r="AM18" s="29" t="s">
        <v>132</v>
      </c>
      <c r="AN18" s="29" t="s">
        <v>132</v>
      </c>
      <c r="AO18" s="29" t="s">
        <v>132</v>
      </c>
      <c r="AP18" s="29" t="s">
        <v>132</v>
      </c>
      <c r="AQ18" s="29" t="s">
        <v>132</v>
      </c>
      <c r="AR18" s="29" t="s">
        <v>132</v>
      </c>
      <c r="AS18" s="29" t="s">
        <v>132</v>
      </c>
      <c r="AT18" s="29" t="s">
        <v>132</v>
      </c>
      <c r="AU18" s="29" t="s">
        <v>132</v>
      </c>
      <c r="AV18" s="29" t="s">
        <v>132</v>
      </c>
      <c r="AW18" s="29" t="s">
        <v>132</v>
      </c>
      <c r="AX18" s="29" t="s">
        <v>132</v>
      </c>
      <c r="AY18" s="29" t="s">
        <v>132</v>
      </c>
      <c r="AZ18" s="29" t="s">
        <v>132</v>
      </c>
      <c r="BA18" s="29" t="s">
        <v>132</v>
      </c>
      <c r="BB18" s="29" t="s">
        <v>132</v>
      </c>
      <c r="BC18" s="29" t="s">
        <v>132</v>
      </c>
      <c r="BD18" s="29" t="s">
        <v>132</v>
      </c>
      <c r="BE18" s="29" t="s">
        <v>132</v>
      </c>
      <c r="BF18" s="29" t="s">
        <v>132</v>
      </c>
      <c r="BG18" s="29" t="s">
        <v>132</v>
      </c>
      <c r="BH18" s="29" t="s">
        <v>132</v>
      </c>
      <c r="BI18" s="29" t="s">
        <v>132</v>
      </c>
      <c r="BJ18" s="29" t="s">
        <v>132</v>
      </c>
      <c r="BK18" s="29" t="s">
        <v>132</v>
      </c>
      <c r="BL18" s="29" t="s">
        <v>132</v>
      </c>
      <c r="BM18" s="29" t="s">
        <v>132</v>
      </c>
      <c r="BN18" s="29" t="s">
        <v>132</v>
      </c>
      <c r="BO18" s="29" t="s">
        <v>132</v>
      </c>
      <c r="BP18" s="29" t="s">
        <v>132</v>
      </c>
      <c r="BQ18" s="29" t="s">
        <v>132</v>
      </c>
      <c r="BR18" s="29" t="s">
        <v>132</v>
      </c>
      <c r="BS18" s="29" t="s">
        <v>132</v>
      </c>
      <c r="BT18" s="29" t="s">
        <v>132</v>
      </c>
      <c r="BU18" s="29" t="s">
        <v>132</v>
      </c>
      <c r="BV18" s="29" t="s">
        <v>132</v>
      </c>
      <c r="BW18" s="29" t="s">
        <v>132</v>
      </c>
      <c r="BX18" s="29" t="s">
        <v>132</v>
      </c>
      <c r="BY18" s="29" t="s">
        <v>132</v>
      </c>
      <c r="BZ18" s="29" t="s">
        <v>132</v>
      </c>
      <c r="CA18" s="29" t="s">
        <v>132</v>
      </c>
      <c r="CB18" s="29" t="s">
        <v>132</v>
      </c>
    </row>
    <row r="19" spans="1:80" ht="12.75">
      <c r="A19" s="29">
        <f>COUNTIF(E19:ID19,"&gt;0")</f>
        <v>1</v>
      </c>
      <c r="B19" s="29">
        <f>SUM(E19:ID19)</f>
        <v>2</v>
      </c>
      <c r="C19" s="29" t="s">
        <v>63</v>
      </c>
      <c r="D19" s="29" t="s">
        <v>64</v>
      </c>
      <c r="E19" s="29" t="s">
        <v>132</v>
      </c>
      <c r="F19" s="29" t="s">
        <v>132</v>
      </c>
      <c r="G19" s="29" t="s">
        <v>132</v>
      </c>
      <c r="H19" s="29" t="s">
        <v>132</v>
      </c>
      <c r="I19" s="29" t="s">
        <v>132</v>
      </c>
      <c r="J19" s="29" t="s">
        <v>132</v>
      </c>
      <c r="K19" s="29" t="s">
        <v>132</v>
      </c>
      <c r="L19" s="29" t="s">
        <v>132</v>
      </c>
      <c r="M19" s="29" t="s">
        <v>132</v>
      </c>
      <c r="N19" s="29" t="s">
        <v>132</v>
      </c>
      <c r="O19" s="29" t="s">
        <v>132</v>
      </c>
      <c r="P19" s="29" t="s">
        <v>132</v>
      </c>
      <c r="Q19" s="29" t="s">
        <v>132</v>
      </c>
      <c r="R19" s="29" t="s">
        <v>132</v>
      </c>
      <c r="S19" s="29" t="s">
        <v>132</v>
      </c>
      <c r="T19" s="29" t="s">
        <v>132</v>
      </c>
      <c r="U19" s="29" t="s">
        <v>132</v>
      </c>
      <c r="V19" s="29" t="s">
        <v>132</v>
      </c>
      <c r="W19" s="29">
        <v>2</v>
      </c>
      <c r="X19" s="29" t="s">
        <v>132</v>
      </c>
      <c r="Y19" s="29" t="s">
        <v>132</v>
      </c>
      <c r="Z19" s="29" t="s">
        <v>132</v>
      </c>
      <c r="AA19" s="29" t="s">
        <v>132</v>
      </c>
      <c r="AB19" s="29" t="s">
        <v>132</v>
      </c>
      <c r="AC19" s="29" t="s">
        <v>132</v>
      </c>
      <c r="AD19" s="29" t="s">
        <v>132</v>
      </c>
      <c r="AE19" s="29" t="s">
        <v>132</v>
      </c>
      <c r="AF19" s="29" t="s">
        <v>132</v>
      </c>
      <c r="AG19" s="29" t="s">
        <v>132</v>
      </c>
      <c r="AH19" s="29" t="s">
        <v>132</v>
      </c>
      <c r="AI19" s="29" t="s">
        <v>132</v>
      </c>
      <c r="AJ19" s="29" t="s">
        <v>132</v>
      </c>
      <c r="AK19" s="29" t="s">
        <v>132</v>
      </c>
      <c r="AL19" s="29" t="s">
        <v>132</v>
      </c>
      <c r="AM19" s="29" t="s">
        <v>132</v>
      </c>
      <c r="AN19" s="29" t="s">
        <v>132</v>
      </c>
      <c r="AO19" s="29" t="s">
        <v>132</v>
      </c>
      <c r="AP19" s="29" t="s">
        <v>132</v>
      </c>
      <c r="AQ19" s="29" t="s">
        <v>132</v>
      </c>
      <c r="AR19" s="29" t="s">
        <v>132</v>
      </c>
      <c r="AS19" s="29" t="s">
        <v>132</v>
      </c>
      <c r="AT19" s="29" t="s">
        <v>132</v>
      </c>
      <c r="AU19" s="29" t="s">
        <v>132</v>
      </c>
      <c r="AV19" s="29" t="s">
        <v>132</v>
      </c>
      <c r="AW19" s="29" t="s">
        <v>132</v>
      </c>
      <c r="AX19" s="29" t="s">
        <v>132</v>
      </c>
      <c r="AY19" s="29" t="s">
        <v>132</v>
      </c>
      <c r="AZ19" s="29" t="s">
        <v>132</v>
      </c>
      <c r="BA19" s="29" t="s">
        <v>132</v>
      </c>
      <c r="BB19" s="29" t="s">
        <v>132</v>
      </c>
      <c r="BC19" s="29" t="s">
        <v>132</v>
      </c>
      <c r="BD19" s="29" t="s">
        <v>132</v>
      </c>
      <c r="BE19" s="29" t="s">
        <v>132</v>
      </c>
      <c r="BF19" s="29" t="s">
        <v>132</v>
      </c>
      <c r="BG19" s="29" t="s">
        <v>132</v>
      </c>
      <c r="BH19" s="29" t="s">
        <v>132</v>
      </c>
      <c r="BI19" s="29" t="s">
        <v>132</v>
      </c>
      <c r="BJ19" s="29" t="s">
        <v>132</v>
      </c>
      <c r="BK19" s="29" t="s">
        <v>132</v>
      </c>
      <c r="BL19" s="29" t="s">
        <v>132</v>
      </c>
      <c r="BM19" s="29" t="s">
        <v>132</v>
      </c>
      <c r="BN19" s="29" t="s">
        <v>132</v>
      </c>
      <c r="BO19" s="29" t="s">
        <v>132</v>
      </c>
      <c r="BP19" s="29" t="s">
        <v>132</v>
      </c>
      <c r="BQ19" s="29" t="s">
        <v>132</v>
      </c>
      <c r="BR19" s="29" t="s">
        <v>132</v>
      </c>
      <c r="BS19" s="29" t="s">
        <v>132</v>
      </c>
      <c r="BT19" s="29" t="s">
        <v>132</v>
      </c>
      <c r="BU19" s="29" t="s">
        <v>132</v>
      </c>
      <c r="BV19" s="29" t="s">
        <v>132</v>
      </c>
      <c r="BW19" s="29" t="s">
        <v>132</v>
      </c>
      <c r="BX19" s="29" t="s">
        <v>132</v>
      </c>
      <c r="BY19" s="29" t="s">
        <v>132</v>
      </c>
      <c r="BZ19" s="29" t="s">
        <v>132</v>
      </c>
      <c r="CA19" s="29" t="s">
        <v>132</v>
      </c>
      <c r="CB19" s="29" t="s">
        <v>132</v>
      </c>
    </row>
    <row r="20" spans="1:80" ht="12.75">
      <c r="A20" s="29">
        <f>COUNTIF(E20:ID20,"&gt;0")</f>
        <v>41</v>
      </c>
      <c r="B20" s="29">
        <f>SUM(E20:ID20)</f>
        <v>915</v>
      </c>
      <c r="C20" s="29" t="s">
        <v>66</v>
      </c>
      <c r="D20" s="29" t="s">
        <v>66</v>
      </c>
      <c r="E20" s="29" t="s">
        <v>132</v>
      </c>
      <c r="F20" s="29" t="s">
        <v>132</v>
      </c>
      <c r="G20" s="29" t="s">
        <v>132</v>
      </c>
      <c r="H20" s="29" t="s">
        <v>132</v>
      </c>
      <c r="I20" s="29" t="s">
        <v>132</v>
      </c>
      <c r="J20" s="29" t="s">
        <v>132</v>
      </c>
      <c r="K20" s="29" t="s">
        <v>132</v>
      </c>
      <c r="L20" s="29" t="s">
        <v>132</v>
      </c>
      <c r="M20" s="29" t="s">
        <v>132</v>
      </c>
      <c r="N20" s="29" t="s">
        <v>132</v>
      </c>
      <c r="O20" s="29" t="s">
        <v>132</v>
      </c>
      <c r="P20" s="29" t="s">
        <v>132</v>
      </c>
      <c r="Q20" s="29" t="s">
        <v>132</v>
      </c>
      <c r="R20" s="29" t="s">
        <v>132</v>
      </c>
      <c r="S20" s="29" t="s">
        <v>132</v>
      </c>
      <c r="T20" s="29" t="s">
        <v>132</v>
      </c>
      <c r="U20" s="29" t="s">
        <v>132</v>
      </c>
      <c r="V20" s="29" t="s">
        <v>132</v>
      </c>
      <c r="W20" s="29" t="s">
        <v>132</v>
      </c>
      <c r="X20" s="29">
        <v>124</v>
      </c>
      <c r="Y20" s="29">
        <v>2</v>
      </c>
      <c r="Z20" s="29">
        <v>40</v>
      </c>
      <c r="AA20" s="29">
        <v>5</v>
      </c>
      <c r="AB20" s="29">
        <v>16</v>
      </c>
      <c r="AC20" s="29">
        <v>7</v>
      </c>
      <c r="AD20" s="29">
        <v>5</v>
      </c>
      <c r="AE20" s="29">
        <v>32</v>
      </c>
      <c r="AF20" s="29">
        <v>1</v>
      </c>
      <c r="AG20" s="29">
        <v>62</v>
      </c>
      <c r="AH20" s="29">
        <v>26</v>
      </c>
      <c r="AI20" s="29">
        <v>9</v>
      </c>
      <c r="AJ20" s="29">
        <v>13</v>
      </c>
      <c r="AK20" s="29">
        <v>17</v>
      </c>
      <c r="AL20" s="29">
        <v>26</v>
      </c>
      <c r="AM20" s="29">
        <v>18</v>
      </c>
      <c r="AN20" s="29">
        <v>27</v>
      </c>
      <c r="AO20" s="29">
        <v>5</v>
      </c>
      <c r="AP20" s="29">
        <v>1</v>
      </c>
      <c r="AQ20" s="29">
        <v>9</v>
      </c>
      <c r="AR20" s="29">
        <v>13</v>
      </c>
      <c r="AS20" s="29">
        <v>9</v>
      </c>
      <c r="AT20" s="29">
        <v>1</v>
      </c>
      <c r="AU20" s="29">
        <v>2</v>
      </c>
      <c r="AV20" s="29">
        <v>18</v>
      </c>
      <c r="AW20" s="29">
        <v>1</v>
      </c>
      <c r="AX20" s="29">
        <v>26</v>
      </c>
      <c r="AY20" s="29">
        <v>3</v>
      </c>
      <c r="AZ20" s="29">
        <v>7</v>
      </c>
      <c r="BA20" s="29">
        <v>9</v>
      </c>
      <c r="BB20" s="29">
        <v>98</v>
      </c>
      <c r="BC20" s="29">
        <v>43</v>
      </c>
      <c r="BD20" s="29">
        <v>9</v>
      </c>
      <c r="BE20" s="29">
        <v>63</v>
      </c>
      <c r="BF20" s="29">
        <v>18</v>
      </c>
      <c r="BG20" s="29">
        <v>13</v>
      </c>
      <c r="BH20" s="29">
        <v>1</v>
      </c>
      <c r="BI20" s="29">
        <v>46</v>
      </c>
      <c r="BJ20" s="29">
        <v>18</v>
      </c>
      <c r="BK20" s="29">
        <v>37</v>
      </c>
      <c r="BL20" s="29">
        <v>35</v>
      </c>
      <c r="BM20" s="29" t="s">
        <v>132</v>
      </c>
      <c r="BN20" s="29" t="s">
        <v>132</v>
      </c>
      <c r="BO20" s="29" t="s">
        <v>132</v>
      </c>
      <c r="BP20" s="29" t="s">
        <v>132</v>
      </c>
      <c r="BQ20" s="29" t="s">
        <v>132</v>
      </c>
      <c r="BR20" s="29" t="s">
        <v>132</v>
      </c>
      <c r="BS20" s="29" t="s">
        <v>132</v>
      </c>
      <c r="BT20" s="29" t="s">
        <v>132</v>
      </c>
      <c r="BU20" s="29" t="s">
        <v>132</v>
      </c>
      <c r="BV20" s="29" t="s">
        <v>132</v>
      </c>
      <c r="BW20" s="29" t="s">
        <v>132</v>
      </c>
      <c r="BX20" s="29" t="s">
        <v>132</v>
      </c>
      <c r="BY20" s="29" t="s">
        <v>132</v>
      </c>
      <c r="BZ20" s="29" t="s">
        <v>132</v>
      </c>
      <c r="CA20" s="29" t="s">
        <v>132</v>
      </c>
      <c r="CB20" s="29" t="s">
        <v>132</v>
      </c>
    </row>
    <row r="21" spans="1:80" ht="12.75">
      <c r="A21" s="29">
        <f>COUNTIF(E21:ID21,"&gt;0")</f>
        <v>1</v>
      </c>
      <c r="B21" s="29">
        <f>SUM(E21:ID21)</f>
        <v>1</v>
      </c>
      <c r="D21" s="29" t="s">
        <v>299</v>
      </c>
      <c r="E21" s="29" t="s">
        <v>132</v>
      </c>
      <c r="F21" s="29" t="s">
        <v>132</v>
      </c>
      <c r="G21" s="29" t="s">
        <v>132</v>
      </c>
      <c r="H21" s="29" t="s">
        <v>132</v>
      </c>
      <c r="I21" s="29" t="s">
        <v>132</v>
      </c>
      <c r="J21" s="29" t="s">
        <v>132</v>
      </c>
      <c r="K21" s="29" t="s">
        <v>132</v>
      </c>
      <c r="L21" s="29" t="s">
        <v>132</v>
      </c>
      <c r="M21" s="29" t="s">
        <v>132</v>
      </c>
      <c r="N21" s="29" t="s">
        <v>132</v>
      </c>
      <c r="O21" s="29" t="s">
        <v>132</v>
      </c>
      <c r="P21" s="29" t="s">
        <v>132</v>
      </c>
      <c r="Q21" s="29" t="s">
        <v>132</v>
      </c>
      <c r="R21" s="29" t="s">
        <v>132</v>
      </c>
      <c r="S21" s="29" t="s">
        <v>132</v>
      </c>
      <c r="T21" s="29" t="s">
        <v>132</v>
      </c>
      <c r="U21" s="29" t="s">
        <v>132</v>
      </c>
      <c r="V21" s="29" t="s">
        <v>132</v>
      </c>
      <c r="W21" s="29" t="s">
        <v>132</v>
      </c>
      <c r="X21" s="29" t="s">
        <v>132</v>
      </c>
      <c r="Y21" s="29" t="s">
        <v>132</v>
      </c>
      <c r="Z21" s="29" t="s">
        <v>132</v>
      </c>
      <c r="AA21" s="29" t="s">
        <v>132</v>
      </c>
      <c r="AB21" s="29" t="s">
        <v>132</v>
      </c>
      <c r="AC21" s="29" t="s">
        <v>132</v>
      </c>
      <c r="AD21" s="29" t="s">
        <v>132</v>
      </c>
      <c r="AE21" s="29" t="s">
        <v>132</v>
      </c>
      <c r="AF21" s="29" t="s">
        <v>132</v>
      </c>
      <c r="AG21" s="29" t="s">
        <v>132</v>
      </c>
      <c r="AH21" s="29" t="s">
        <v>132</v>
      </c>
      <c r="AI21" s="29" t="s">
        <v>132</v>
      </c>
      <c r="AJ21" s="29" t="s">
        <v>132</v>
      </c>
      <c r="AK21" s="29" t="s">
        <v>132</v>
      </c>
      <c r="AL21" s="29" t="s">
        <v>132</v>
      </c>
      <c r="AM21" s="29" t="s">
        <v>132</v>
      </c>
      <c r="AN21" s="29" t="s">
        <v>132</v>
      </c>
      <c r="AO21" s="29" t="s">
        <v>132</v>
      </c>
      <c r="AP21" s="29" t="s">
        <v>132</v>
      </c>
      <c r="AQ21" s="29" t="s">
        <v>132</v>
      </c>
      <c r="AR21" s="29" t="s">
        <v>132</v>
      </c>
      <c r="AS21" s="29" t="s">
        <v>132</v>
      </c>
      <c r="AT21" s="29" t="s">
        <v>132</v>
      </c>
      <c r="AU21" s="29" t="s">
        <v>132</v>
      </c>
      <c r="AV21" s="29" t="s">
        <v>132</v>
      </c>
      <c r="AW21" s="29" t="s">
        <v>132</v>
      </c>
      <c r="AX21" s="29" t="s">
        <v>132</v>
      </c>
      <c r="AY21" s="29" t="s">
        <v>132</v>
      </c>
      <c r="AZ21" s="29" t="s">
        <v>132</v>
      </c>
      <c r="BA21" s="29" t="s">
        <v>132</v>
      </c>
      <c r="BB21" s="29" t="s">
        <v>132</v>
      </c>
      <c r="BC21" s="29" t="s">
        <v>132</v>
      </c>
      <c r="BD21" s="29" t="s">
        <v>132</v>
      </c>
      <c r="BE21" s="29" t="s">
        <v>132</v>
      </c>
      <c r="BF21" s="29" t="s">
        <v>132</v>
      </c>
      <c r="BG21" s="29" t="s">
        <v>132</v>
      </c>
      <c r="BH21" s="29" t="s">
        <v>132</v>
      </c>
      <c r="BI21" s="29" t="s">
        <v>132</v>
      </c>
      <c r="BJ21" s="29" t="s">
        <v>132</v>
      </c>
      <c r="BK21" s="29" t="s">
        <v>132</v>
      </c>
      <c r="BL21" s="29" t="s">
        <v>132</v>
      </c>
      <c r="BM21" s="29">
        <v>1</v>
      </c>
      <c r="BN21" s="29" t="s">
        <v>132</v>
      </c>
      <c r="BO21" s="29" t="s">
        <v>132</v>
      </c>
      <c r="BP21" s="29" t="s">
        <v>132</v>
      </c>
      <c r="BQ21" s="29" t="s">
        <v>132</v>
      </c>
      <c r="BR21" s="29" t="s">
        <v>132</v>
      </c>
      <c r="BS21" s="29" t="s">
        <v>132</v>
      </c>
      <c r="BT21" s="29" t="s">
        <v>132</v>
      </c>
      <c r="BU21" s="29" t="s">
        <v>132</v>
      </c>
      <c r="BV21" s="29" t="s">
        <v>132</v>
      </c>
      <c r="BW21" s="29" t="s">
        <v>132</v>
      </c>
      <c r="BX21" s="29" t="s">
        <v>132</v>
      </c>
      <c r="BY21" s="29" t="s">
        <v>132</v>
      </c>
      <c r="BZ21" s="29" t="s">
        <v>132</v>
      </c>
      <c r="CA21" s="29" t="s">
        <v>132</v>
      </c>
      <c r="CB21" s="29" t="s">
        <v>132</v>
      </c>
    </row>
    <row r="22" spans="1:80" ht="12.75">
      <c r="A22" s="29">
        <f>COUNTIF(E22:ID22,"&gt;0")</f>
        <v>3</v>
      </c>
      <c r="B22" s="29">
        <f>SUM(E22:ID22)</f>
        <v>4</v>
      </c>
      <c r="D22" s="29" t="s">
        <v>129</v>
      </c>
      <c r="E22" s="29" t="s">
        <v>132</v>
      </c>
      <c r="F22" s="29" t="s">
        <v>132</v>
      </c>
      <c r="G22" s="29" t="s">
        <v>132</v>
      </c>
      <c r="H22" s="29" t="s">
        <v>132</v>
      </c>
      <c r="I22" s="29" t="s">
        <v>132</v>
      </c>
      <c r="J22" s="29" t="s">
        <v>132</v>
      </c>
      <c r="K22" s="29" t="s">
        <v>132</v>
      </c>
      <c r="L22" s="29" t="s">
        <v>132</v>
      </c>
      <c r="M22" s="29" t="s">
        <v>132</v>
      </c>
      <c r="N22" s="29" t="s">
        <v>132</v>
      </c>
      <c r="O22" s="29" t="s">
        <v>132</v>
      </c>
      <c r="P22" s="29" t="s">
        <v>132</v>
      </c>
      <c r="Q22" s="29" t="s">
        <v>132</v>
      </c>
      <c r="R22" s="29" t="s">
        <v>132</v>
      </c>
      <c r="S22" s="29" t="s">
        <v>132</v>
      </c>
      <c r="T22" s="29" t="s">
        <v>132</v>
      </c>
      <c r="U22" s="29" t="s">
        <v>132</v>
      </c>
      <c r="V22" s="29" t="s">
        <v>132</v>
      </c>
      <c r="W22" s="29" t="s">
        <v>132</v>
      </c>
      <c r="X22" s="29" t="s">
        <v>132</v>
      </c>
      <c r="Y22" s="29" t="s">
        <v>132</v>
      </c>
      <c r="Z22" s="29" t="s">
        <v>132</v>
      </c>
      <c r="AA22" s="29" t="s">
        <v>132</v>
      </c>
      <c r="AB22" s="29" t="s">
        <v>132</v>
      </c>
      <c r="AC22" s="29" t="s">
        <v>132</v>
      </c>
      <c r="AD22" s="29" t="s">
        <v>132</v>
      </c>
      <c r="AE22" s="29" t="s">
        <v>132</v>
      </c>
      <c r="AF22" s="29" t="s">
        <v>132</v>
      </c>
      <c r="AG22" s="29" t="s">
        <v>132</v>
      </c>
      <c r="AH22" s="29" t="s">
        <v>132</v>
      </c>
      <c r="AI22" s="29" t="s">
        <v>132</v>
      </c>
      <c r="AJ22" s="29" t="s">
        <v>132</v>
      </c>
      <c r="AK22" s="29" t="s">
        <v>132</v>
      </c>
      <c r="AL22" s="29" t="s">
        <v>132</v>
      </c>
      <c r="AM22" s="29" t="s">
        <v>132</v>
      </c>
      <c r="AN22" s="29" t="s">
        <v>132</v>
      </c>
      <c r="AO22" s="29" t="s">
        <v>132</v>
      </c>
      <c r="AP22" s="29" t="s">
        <v>132</v>
      </c>
      <c r="AQ22" s="29" t="s">
        <v>132</v>
      </c>
      <c r="AR22" s="29" t="s">
        <v>132</v>
      </c>
      <c r="AS22" s="29" t="s">
        <v>132</v>
      </c>
      <c r="AT22" s="29" t="s">
        <v>132</v>
      </c>
      <c r="AU22" s="29" t="s">
        <v>132</v>
      </c>
      <c r="AV22" s="29" t="s">
        <v>132</v>
      </c>
      <c r="AW22" s="29" t="s">
        <v>132</v>
      </c>
      <c r="AX22" s="29" t="s">
        <v>132</v>
      </c>
      <c r="AY22" s="29" t="s">
        <v>132</v>
      </c>
      <c r="AZ22" s="29" t="s">
        <v>132</v>
      </c>
      <c r="BA22" s="29" t="s">
        <v>132</v>
      </c>
      <c r="BB22" s="29" t="s">
        <v>132</v>
      </c>
      <c r="BC22" s="29" t="s">
        <v>132</v>
      </c>
      <c r="BD22" s="29" t="s">
        <v>132</v>
      </c>
      <c r="BE22" s="29" t="s">
        <v>132</v>
      </c>
      <c r="BF22" s="29" t="s">
        <v>132</v>
      </c>
      <c r="BG22" s="29" t="s">
        <v>132</v>
      </c>
      <c r="BH22" s="29" t="s">
        <v>132</v>
      </c>
      <c r="BI22" s="29" t="s">
        <v>132</v>
      </c>
      <c r="BJ22" s="29" t="s">
        <v>132</v>
      </c>
      <c r="BK22" s="29" t="s">
        <v>132</v>
      </c>
      <c r="BL22" s="29" t="s">
        <v>132</v>
      </c>
      <c r="BM22" s="29" t="s">
        <v>132</v>
      </c>
      <c r="BN22" s="29">
        <v>1</v>
      </c>
      <c r="BO22" s="29">
        <v>2</v>
      </c>
      <c r="BP22" s="29">
        <v>1</v>
      </c>
      <c r="BQ22" s="29" t="s">
        <v>132</v>
      </c>
      <c r="BR22" s="29" t="s">
        <v>132</v>
      </c>
      <c r="BS22" s="29" t="s">
        <v>132</v>
      </c>
      <c r="BT22" s="29" t="s">
        <v>132</v>
      </c>
      <c r="BU22" s="29" t="s">
        <v>132</v>
      </c>
      <c r="BV22" s="29" t="s">
        <v>132</v>
      </c>
      <c r="BW22" s="29" t="s">
        <v>132</v>
      </c>
      <c r="BX22" s="29" t="s">
        <v>132</v>
      </c>
      <c r="BY22" s="29" t="s">
        <v>132</v>
      </c>
      <c r="BZ22" s="29" t="s">
        <v>132</v>
      </c>
      <c r="CA22" s="29" t="s">
        <v>132</v>
      </c>
      <c r="CB22" s="29" t="s">
        <v>132</v>
      </c>
    </row>
    <row r="23" spans="1:80" ht="12.75">
      <c r="A23" s="29">
        <f>COUNTIF(E23:ID23,"&gt;0")</f>
        <v>1</v>
      </c>
      <c r="B23" s="29">
        <f>SUM(E23:ID23)</f>
        <v>2</v>
      </c>
      <c r="D23" s="29" t="s">
        <v>282</v>
      </c>
      <c r="E23" s="29" t="s">
        <v>132</v>
      </c>
      <c r="F23" s="29" t="s">
        <v>132</v>
      </c>
      <c r="G23" s="29" t="s">
        <v>132</v>
      </c>
      <c r="H23" s="29" t="s">
        <v>132</v>
      </c>
      <c r="I23" s="29" t="s">
        <v>132</v>
      </c>
      <c r="J23" s="29" t="s">
        <v>132</v>
      </c>
      <c r="K23" s="29" t="s">
        <v>132</v>
      </c>
      <c r="L23" s="29" t="s">
        <v>132</v>
      </c>
      <c r="M23" s="29" t="s">
        <v>132</v>
      </c>
      <c r="N23" s="29" t="s">
        <v>132</v>
      </c>
      <c r="O23" s="29" t="s">
        <v>132</v>
      </c>
      <c r="P23" s="29" t="s">
        <v>132</v>
      </c>
      <c r="Q23" s="29" t="s">
        <v>132</v>
      </c>
      <c r="R23" s="29" t="s">
        <v>132</v>
      </c>
      <c r="S23" s="29" t="s">
        <v>132</v>
      </c>
      <c r="T23" s="29" t="s">
        <v>132</v>
      </c>
      <c r="U23" s="29" t="s">
        <v>132</v>
      </c>
      <c r="V23" s="29" t="s">
        <v>132</v>
      </c>
      <c r="W23" s="29" t="s">
        <v>132</v>
      </c>
      <c r="X23" s="29" t="s">
        <v>132</v>
      </c>
      <c r="Y23" s="29" t="s">
        <v>132</v>
      </c>
      <c r="Z23" s="29" t="s">
        <v>132</v>
      </c>
      <c r="AA23" s="29" t="s">
        <v>132</v>
      </c>
      <c r="AB23" s="29" t="s">
        <v>132</v>
      </c>
      <c r="AC23" s="29" t="s">
        <v>132</v>
      </c>
      <c r="AD23" s="29" t="s">
        <v>132</v>
      </c>
      <c r="AE23" s="29" t="s">
        <v>132</v>
      </c>
      <c r="AF23" s="29" t="s">
        <v>132</v>
      </c>
      <c r="AG23" s="29" t="s">
        <v>132</v>
      </c>
      <c r="AH23" s="29" t="s">
        <v>132</v>
      </c>
      <c r="AI23" s="29" t="s">
        <v>132</v>
      </c>
      <c r="AJ23" s="29" t="s">
        <v>132</v>
      </c>
      <c r="AK23" s="29" t="s">
        <v>132</v>
      </c>
      <c r="AL23" s="29" t="s">
        <v>132</v>
      </c>
      <c r="AM23" s="29" t="s">
        <v>132</v>
      </c>
      <c r="AN23" s="29" t="s">
        <v>132</v>
      </c>
      <c r="AO23" s="29" t="s">
        <v>132</v>
      </c>
      <c r="AP23" s="29" t="s">
        <v>132</v>
      </c>
      <c r="AQ23" s="29" t="s">
        <v>132</v>
      </c>
      <c r="AR23" s="29" t="s">
        <v>132</v>
      </c>
      <c r="AS23" s="29" t="s">
        <v>132</v>
      </c>
      <c r="AT23" s="29" t="s">
        <v>132</v>
      </c>
      <c r="AU23" s="29" t="s">
        <v>132</v>
      </c>
      <c r="AV23" s="29" t="s">
        <v>132</v>
      </c>
      <c r="AW23" s="29" t="s">
        <v>132</v>
      </c>
      <c r="AX23" s="29" t="s">
        <v>132</v>
      </c>
      <c r="AY23" s="29" t="s">
        <v>132</v>
      </c>
      <c r="AZ23" s="29" t="s">
        <v>132</v>
      </c>
      <c r="BA23" s="29" t="s">
        <v>132</v>
      </c>
      <c r="BB23" s="29" t="s">
        <v>132</v>
      </c>
      <c r="BC23" s="29" t="s">
        <v>132</v>
      </c>
      <c r="BD23" s="29" t="s">
        <v>132</v>
      </c>
      <c r="BE23" s="29" t="s">
        <v>132</v>
      </c>
      <c r="BF23" s="29" t="s">
        <v>132</v>
      </c>
      <c r="BG23" s="29" t="s">
        <v>132</v>
      </c>
      <c r="BH23" s="29" t="s">
        <v>132</v>
      </c>
      <c r="BI23" s="29" t="s">
        <v>132</v>
      </c>
      <c r="BJ23" s="29" t="s">
        <v>132</v>
      </c>
      <c r="BK23" s="29" t="s">
        <v>132</v>
      </c>
      <c r="BL23" s="29" t="s">
        <v>132</v>
      </c>
      <c r="BM23" s="29" t="s">
        <v>132</v>
      </c>
      <c r="BN23" s="29" t="s">
        <v>132</v>
      </c>
      <c r="BO23" s="29" t="s">
        <v>132</v>
      </c>
      <c r="BP23" s="29" t="s">
        <v>132</v>
      </c>
      <c r="BQ23" s="29">
        <v>2</v>
      </c>
      <c r="BR23" s="29" t="s">
        <v>132</v>
      </c>
      <c r="BS23" s="29" t="s">
        <v>132</v>
      </c>
      <c r="BT23" s="29" t="s">
        <v>132</v>
      </c>
      <c r="BU23" s="29" t="s">
        <v>132</v>
      </c>
      <c r="BV23" s="29" t="s">
        <v>132</v>
      </c>
      <c r="BW23" s="29" t="s">
        <v>132</v>
      </c>
      <c r="BX23" s="29" t="s">
        <v>132</v>
      </c>
      <c r="BY23" s="29" t="s">
        <v>132</v>
      </c>
      <c r="BZ23" s="29" t="s">
        <v>132</v>
      </c>
      <c r="CA23" s="29" t="s">
        <v>132</v>
      </c>
      <c r="CB23" s="29" t="s">
        <v>132</v>
      </c>
    </row>
    <row r="24" spans="1:80" ht="12.75">
      <c r="A24" s="29">
        <f>COUNTIF(E24:ID24,"&gt;0")</f>
        <v>1</v>
      </c>
      <c r="B24" s="29">
        <f>SUM(E24:ID24)</f>
        <v>2</v>
      </c>
      <c r="C24" s="29" t="s">
        <v>275</v>
      </c>
      <c r="D24" s="29" t="s">
        <v>284</v>
      </c>
      <c r="E24" s="29" t="s">
        <v>132</v>
      </c>
      <c r="F24" s="29" t="s">
        <v>132</v>
      </c>
      <c r="G24" s="29" t="s">
        <v>132</v>
      </c>
      <c r="H24" s="29" t="s">
        <v>132</v>
      </c>
      <c r="I24" s="29" t="s">
        <v>132</v>
      </c>
      <c r="J24" s="29" t="s">
        <v>132</v>
      </c>
      <c r="K24" s="29" t="s">
        <v>132</v>
      </c>
      <c r="L24" s="29" t="s">
        <v>132</v>
      </c>
      <c r="M24" s="29" t="s">
        <v>132</v>
      </c>
      <c r="N24" s="29" t="s">
        <v>132</v>
      </c>
      <c r="O24" s="29" t="s">
        <v>132</v>
      </c>
      <c r="P24" s="29" t="s">
        <v>132</v>
      </c>
      <c r="Q24" s="29" t="s">
        <v>132</v>
      </c>
      <c r="R24" s="29" t="s">
        <v>132</v>
      </c>
      <c r="S24" s="29" t="s">
        <v>132</v>
      </c>
      <c r="T24" s="29" t="s">
        <v>132</v>
      </c>
      <c r="U24" s="29" t="s">
        <v>132</v>
      </c>
      <c r="V24" s="29" t="s">
        <v>132</v>
      </c>
      <c r="W24" s="29" t="s">
        <v>132</v>
      </c>
      <c r="X24" s="29" t="s">
        <v>132</v>
      </c>
      <c r="Y24" s="29" t="s">
        <v>132</v>
      </c>
      <c r="Z24" s="29" t="s">
        <v>132</v>
      </c>
      <c r="AA24" s="29" t="s">
        <v>132</v>
      </c>
      <c r="AB24" s="29" t="s">
        <v>132</v>
      </c>
      <c r="AC24" s="29" t="s">
        <v>132</v>
      </c>
      <c r="AD24" s="29" t="s">
        <v>132</v>
      </c>
      <c r="AE24" s="29" t="s">
        <v>132</v>
      </c>
      <c r="AF24" s="29" t="s">
        <v>132</v>
      </c>
      <c r="AG24" s="29" t="s">
        <v>132</v>
      </c>
      <c r="AH24" s="29" t="s">
        <v>132</v>
      </c>
      <c r="AI24" s="29" t="s">
        <v>132</v>
      </c>
      <c r="AJ24" s="29" t="s">
        <v>132</v>
      </c>
      <c r="AK24" s="29" t="s">
        <v>132</v>
      </c>
      <c r="AL24" s="29" t="s">
        <v>132</v>
      </c>
      <c r="AM24" s="29" t="s">
        <v>132</v>
      </c>
      <c r="AN24" s="29" t="s">
        <v>132</v>
      </c>
      <c r="AO24" s="29" t="s">
        <v>132</v>
      </c>
      <c r="AP24" s="29" t="s">
        <v>132</v>
      </c>
      <c r="AQ24" s="29" t="s">
        <v>132</v>
      </c>
      <c r="AR24" s="29" t="s">
        <v>132</v>
      </c>
      <c r="AS24" s="29" t="s">
        <v>132</v>
      </c>
      <c r="AT24" s="29" t="s">
        <v>132</v>
      </c>
      <c r="AU24" s="29" t="s">
        <v>132</v>
      </c>
      <c r="AV24" s="29" t="s">
        <v>132</v>
      </c>
      <c r="AW24" s="29" t="s">
        <v>132</v>
      </c>
      <c r="AX24" s="29" t="s">
        <v>132</v>
      </c>
      <c r="AY24" s="29" t="s">
        <v>132</v>
      </c>
      <c r="AZ24" s="29" t="s">
        <v>132</v>
      </c>
      <c r="BA24" s="29" t="s">
        <v>132</v>
      </c>
      <c r="BB24" s="29" t="s">
        <v>132</v>
      </c>
      <c r="BC24" s="29" t="s">
        <v>132</v>
      </c>
      <c r="BD24" s="29" t="s">
        <v>132</v>
      </c>
      <c r="BE24" s="29" t="s">
        <v>132</v>
      </c>
      <c r="BF24" s="29" t="s">
        <v>132</v>
      </c>
      <c r="BG24" s="29" t="s">
        <v>132</v>
      </c>
      <c r="BH24" s="29" t="s">
        <v>132</v>
      </c>
      <c r="BI24" s="29" t="s">
        <v>132</v>
      </c>
      <c r="BJ24" s="29" t="s">
        <v>132</v>
      </c>
      <c r="BK24" s="29" t="s">
        <v>132</v>
      </c>
      <c r="BL24" s="29" t="s">
        <v>132</v>
      </c>
      <c r="BM24" s="29" t="s">
        <v>132</v>
      </c>
      <c r="BN24" s="29" t="s">
        <v>132</v>
      </c>
      <c r="BO24" s="29" t="s">
        <v>132</v>
      </c>
      <c r="BP24" s="29" t="s">
        <v>132</v>
      </c>
      <c r="BQ24" s="29" t="s">
        <v>132</v>
      </c>
      <c r="BR24" s="29">
        <v>2</v>
      </c>
      <c r="BS24" s="29" t="s">
        <v>132</v>
      </c>
      <c r="BT24" s="29" t="s">
        <v>132</v>
      </c>
      <c r="BU24" s="29" t="s">
        <v>132</v>
      </c>
      <c r="BV24" s="29" t="s">
        <v>132</v>
      </c>
      <c r="BW24" s="29" t="s">
        <v>132</v>
      </c>
      <c r="BX24" s="29" t="s">
        <v>132</v>
      </c>
      <c r="BY24" s="29" t="s">
        <v>132</v>
      </c>
      <c r="BZ24" s="29" t="s">
        <v>132</v>
      </c>
      <c r="CA24" s="29" t="s">
        <v>132</v>
      </c>
      <c r="CB24" s="29" t="s">
        <v>132</v>
      </c>
    </row>
    <row r="25" spans="1:80" ht="12.75">
      <c r="A25" s="29">
        <f>COUNTIF(E25:ID25,"&gt;0")</f>
        <v>1</v>
      </c>
      <c r="B25" s="29">
        <f>SUM(E25:ID25)</f>
        <v>1</v>
      </c>
      <c r="D25" s="29" t="s">
        <v>301</v>
      </c>
      <c r="E25" s="29" t="s">
        <v>132</v>
      </c>
      <c r="F25" s="29" t="s">
        <v>132</v>
      </c>
      <c r="G25" s="29" t="s">
        <v>132</v>
      </c>
      <c r="H25" s="29" t="s">
        <v>132</v>
      </c>
      <c r="I25" s="29" t="s">
        <v>132</v>
      </c>
      <c r="J25" s="29" t="s">
        <v>132</v>
      </c>
      <c r="K25" s="29" t="s">
        <v>132</v>
      </c>
      <c r="L25" s="29" t="s">
        <v>132</v>
      </c>
      <c r="M25" s="29" t="s">
        <v>132</v>
      </c>
      <c r="N25" s="29" t="s">
        <v>132</v>
      </c>
      <c r="O25" s="29" t="s">
        <v>132</v>
      </c>
      <c r="P25" s="29" t="s">
        <v>132</v>
      </c>
      <c r="Q25" s="29" t="s">
        <v>132</v>
      </c>
      <c r="R25" s="29" t="s">
        <v>132</v>
      </c>
      <c r="S25" s="29" t="s">
        <v>132</v>
      </c>
      <c r="T25" s="29" t="s">
        <v>132</v>
      </c>
      <c r="U25" s="29" t="s">
        <v>132</v>
      </c>
      <c r="V25" s="29" t="s">
        <v>132</v>
      </c>
      <c r="W25" s="29" t="s">
        <v>132</v>
      </c>
      <c r="X25" s="29" t="s">
        <v>132</v>
      </c>
      <c r="Y25" s="29" t="s">
        <v>132</v>
      </c>
      <c r="Z25" s="29" t="s">
        <v>132</v>
      </c>
      <c r="AA25" s="29" t="s">
        <v>132</v>
      </c>
      <c r="AB25" s="29" t="s">
        <v>132</v>
      </c>
      <c r="AC25" s="29" t="s">
        <v>132</v>
      </c>
      <c r="AD25" s="29" t="s">
        <v>132</v>
      </c>
      <c r="AE25" s="29" t="s">
        <v>132</v>
      </c>
      <c r="AF25" s="29" t="s">
        <v>132</v>
      </c>
      <c r="AG25" s="29" t="s">
        <v>132</v>
      </c>
      <c r="AH25" s="29" t="s">
        <v>132</v>
      </c>
      <c r="AI25" s="29" t="s">
        <v>132</v>
      </c>
      <c r="AJ25" s="29" t="s">
        <v>132</v>
      </c>
      <c r="AK25" s="29" t="s">
        <v>132</v>
      </c>
      <c r="AL25" s="29" t="s">
        <v>132</v>
      </c>
      <c r="AM25" s="29" t="s">
        <v>132</v>
      </c>
      <c r="AN25" s="29" t="s">
        <v>132</v>
      </c>
      <c r="AO25" s="29" t="s">
        <v>132</v>
      </c>
      <c r="AP25" s="29" t="s">
        <v>132</v>
      </c>
      <c r="AQ25" s="29" t="s">
        <v>132</v>
      </c>
      <c r="AR25" s="29" t="s">
        <v>132</v>
      </c>
      <c r="AS25" s="29" t="s">
        <v>132</v>
      </c>
      <c r="AT25" s="29" t="s">
        <v>132</v>
      </c>
      <c r="AU25" s="29" t="s">
        <v>132</v>
      </c>
      <c r="AV25" s="29" t="s">
        <v>132</v>
      </c>
      <c r="AW25" s="29" t="s">
        <v>132</v>
      </c>
      <c r="AX25" s="29" t="s">
        <v>132</v>
      </c>
      <c r="AY25" s="29" t="s">
        <v>132</v>
      </c>
      <c r="AZ25" s="29" t="s">
        <v>132</v>
      </c>
      <c r="BA25" s="29" t="s">
        <v>132</v>
      </c>
      <c r="BB25" s="29" t="s">
        <v>132</v>
      </c>
      <c r="BC25" s="29" t="s">
        <v>132</v>
      </c>
      <c r="BD25" s="29" t="s">
        <v>132</v>
      </c>
      <c r="BE25" s="29" t="s">
        <v>132</v>
      </c>
      <c r="BF25" s="29" t="s">
        <v>132</v>
      </c>
      <c r="BG25" s="29" t="s">
        <v>132</v>
      </c>
      <c r="BH25" s="29" t="s">
        <v>132</v>
      </c>
      <c r="BI25" s="29" t="s">
        <v>132</v>
      </c>
      <c r="BJ25" s="29" t="s">
        <v>132</v>
      </c>
      <c r="BK25" s="29" t="s">
        <v>132</v>
      </c>
      <c r="BL25" s="29" t="s">
        <v>132</v>
      </c>
      <c r="BM25" s="29" t="s">
        <v>132</v>
      </c>
      <c r="BN25" s="29" t="s">
        <v>132</v>
      </c>
      <c r="BO25" s="29" t="s">
        <v>132</v>
      </c>
      <c r="BP25" s="29" t="s">
        <v>132</v>
      </c>
      <c r="BQ25" s="29" t="s">
        <v>132</v>
      </c>
      <c r="BR25" s="29" t="s">
        <v>132</v>
      </c>
      <c r="BS25" s="29">
        <v>1</v>
      </c>
      <c r="BT25" s="29" t="s">
        <v>132</v>
      </c>
      <c r="BU25" s="29" t="s">
        <v>132</v>
      </c>
      <c r="BV25" s="29" t="s">
        <v>132</v>
      </c>
      <c r="BW25" s="29" t="s">
        <v>132</v>
      </c>
      <c r="BX25" s="29" t="s">
        <v>132</v>
      </c>
      <c r="BY25" s="29" t="s">
        <v>132</v>
      </c>
      <c r="BZ25" s="29" t="s">
        <v>132</v>
      </c>
      <c r="CA25" s="29" t="s">
        <v>132</v>
      </c>
      <c r="CB25" s="29" t="s">
        <v>132</v>
      </c>
    </row>
    <row r="26" spans="1:80" ht="12.75">
      <c r="A26" s="29">
        <f>COUNTIF(E26:ID26,"&gt;0")</f>
        <v>1</v>
      </c>
      <c r="B26" s="29">
        <f>SUM(E26:ID26)</f>
        <v>1</v>
      </c>
      <c r="C26" s="29" t="s">
        <v>130</v>
      </c>
      <c r="D26" s="29" t="s">
        <v>130</v>
      </c>
      <c r="E26" s="29" t="s">
        <v>132</v>
      </c>
      <c r="F26" s="29" t="s">
        <v>132</v>
      </c>
      <c r="G26" s="29" t="s">
        <v>132</v>
      </c>
      <c r="H26" s="29" t="s">
        <v>132</v>
      </c>
      <c r="I26" s="29" t="s">
        <v>132</v>
      </c>
      <c r="J26" s="29" t="s">
        <v>132</v>
      </c>
      <c r="K26" s="29" t="s">
        <v>132</v>
      </c>
      <c r="L26" s="29" t="s">
        <v>132</v>
      </c>
      <c r="M26" s="29" t="s">
        <v>132</v>
      </c>
      <c r="N26" s="29" t="s">
        <v>132</v>
      </c>
      <c r="O26" s="29" t="s">
        <v>132</v>
      </c>
      <c r="P26" s="29" t="s">
        <v>132</v>
      </c>
      <c r="Q26" s="29" t="s">
        <v>132</v>
      </c>
      <c r="R26" s="29" t="s">
        <v>132</v>
      </c>
      <c r="S26" s="29" t="s">
        <v>132</v>
      </c>
      <c r="T26" s="29" t="s">
        <v>132</v>
      </c>
      <c r="U26" s="29" t="s">
        <v>132</v>
      </c>
      <c r="V26" s="29" t="s">
        <v>132</v>
      </c>
      <c r="W26" s="29" t="s">
        <v>132</v>
      </c>
      <c r="X26" s="29" t="s">
        <v>132</v>
      </c>
      <c r="Y26" s="29" t="s">
        <v>132</v>
      </c>
      <c r="Z26" s="29" t="s">
        <v>132</v>
      </c>
      <c r="AA26" s="29" t="s">
        <v>132</v>
      </c>
      <c r="AB26" s="29" t="s">
        <v>132</v>
      </c>
      <c r="AC26" s="29" t="s">
        <v>132</v>
      </c>
      <c r="AD26" s="29" t="s">
        <v>132</v>
      </c>
      <c r="AE26" s="29" t="s">
        <v>132</v>
      </c>
      <c r="AF26" s="29" t="s">
        <v>132</v>
      </c>
      <c r="AG26" s="29" t="s">
        <v>132</v>
      </c>
      <c r="AH26" s="29" t="s">
        <v>132</v>
      </c>
      <c r="AI26" s="29" t="s">
        <v>132</v>
      </c>
      <c r="AJ26" s="29" t="s">
        <v>132</v>
      </c>
      <c r="AK26" s="29" t="s">
        <v>132</v>
      </c>
      <c r="AL26" s="29" t="s">
        <v>132</v>
      </c>
      <c r="AM26" s="29" t="s">
        <v>132</v>
      </c>
      <c r="AN26" s="29" t="s">
        <v>132</v>
      </c>
      <c r="AO26" s="29" t="s">
        <v>132</v>
      </c>
      <c r="AP26" s="29" t="s">
        <v>132</v>
      </c>
      <c r="AQ26" s="29" t="s">
        <v>132</v>
      </c>
      <c r="AR26" s="29" t="s">
        <v>132</v>
      </c>
      <c r="AS26" s="29" t="s">
        <v>132</v>
      </c>
      <c r="AT26" s="29" t="s">
        <v>132</v>
      </c>
      <c r="AU26" s="29" t="s">
        <v>132</v>
      </c>
      <c r="AV26" s="29" t="s">
        <v>132</v>
      </c>
      <c r="AW26" s="29" t="s">
        <v>132</v>
      </c>
      <c r="AX26" s="29" t="s">
        <v>132</v>
      </c>
      <c r="AY26" s="29" t="s">
        <v>132</v>
      </c>
      <c r="AZ26" s="29" t="s">
        <v>132</v>
      </c>
      <c r="BA26" s="29" t="s">
        <v>132</v>
      </c>
      <c r="BB26" s="29" t="s">
        <v>132</v>
      </c>
      <c r="BC26" s="29" t="s">
        <v>132</v>
      </c>
      <c r="BD26" s="29" t="s">
        <v>132</v>
      </c>
      <c r="BE26" s="29" t="s">
        <v>132</v>
      </c>
      <c r="BF26" s="29" t="s">
        <v>132</v>
      </c>
      <c r="BG26" s="29" t="s">
        <v>132</v>
      </c>
      <c r="BH26" s="29" t="s">
        <v>132</v>
      </c>
      <c r="BI26" s="29" t="s">
        <v>132</v>
      </c>
      <c r="BJ26" s="29" t="s">
        <v>132</v>
      </c>
      <c r="BK26" s="29" t="s">
        <v>132</v>
      </c>
      <c r="BL26" s="29" t="s">
        <v>132</v>
      </c>
      <c r="BM26" s="29" t="s">
        <v>132</v>
      </c>
      <c r="BN26" s="29" t="s">
        <v>132</v>
      </c>
      <c r="BO26" s="29" t="s">
        <v>132</v>
      </c>
      <c r="BP26" s="29" t="s">
        <v>132</v>
      </c>
      <c r="BQ26" s="29" t="s">
        <v>132</v>
      </c>
      <c r="BR26" s="29" t="s">
        <v>132</v>
      </c>
      <c r="BS26" s="29" t="s">
        <v>132</v>
      </c>
      <c r="BT26" s="29">
        <v>1</v>
      </c>
      <c r="BU26" s="29" t="s">
        <v>132</v>
      </c>
      <c r="BV26" s="29" t="s">
        <v>132</v>
      </c>
      <c r="BW26" s="29" t="s">
        <v>132</v>
      </c>
      <c r="BX26" s="29" t="s">
        <v>132</v>
      </c>
      <c r="BY26" s="29" t="s">
        <v>132</v>
      </c>
      <c r="BZ26" s="29" t="s">
        <v>132</v>
      </c>
      <c r="CA26" s="29" t="s">
        <v>132</v>
      </c>
      <c r="CB26" s="29" t="s">
        <v>132</v>
      </c>
    </row>
    <row r="27" spans="1:80" ht="12.75">
      <c r="A27" s="29">
        <f>COUNTIF(E27:ID27,"&gt;0")</f>
        <v>1</v>
      </c>
      <c r="B27" s="29">
        <f>SUM(E27:ID27)</f>
        <v>9</v>
      </c>
      <c r="C27" s="29" t="s">
        <v>94</v>
      </c>
      <c r="D27" s="29" t="s">
        <v>94</v>
      </c>
      <c r="E27" s="29" t="s">
        <v>132</v>
      </c>
      <c r="F27" s="29" t="s">
        <v>132</v>
      </c>
      <c r="G27" s="29" t="s">
        <v>132</v>
      </c>
      <c r="H27" s="29" t="s">
        <v>132</v>
      </c>
      <c r="I27" s="29" t="s">
        <v>132</v>
      </c>
      <c r="J27" s="29" t="s">
        <v>132</v>
      </c>
      <c r="K27" s="29" t="s">
        <v>132</v>
      </c>
      <c r="L27" s="29" t="s">
        <v>132</v>
      </c>
      <c r="M27" s="29" t="s">
        <v>132</v>
      </c>
      <c r="N27" s="29" t="s">
        <v>132</v>
      </c>
      <c r="O27" s="29" t="s">
        <v>132</v>
      </c>
      <c r="P27" s="29" t="s">
        <v>132</v>
      </c>
      <c r="Q27" s="29" t="s">
        <v>132</v>
      </c>
      <c r="R27" s="29" t="s">
        <v>132</v>
      </c>
      <c r="S27" s="29" t="s">
        <v>132</v>
      </c>
      <c r="T27" s="29" t="s">
        <v>132</v>
      </c>
      <c r="U27" s="29" t="s">
        <v>132</v>
      </c>
      <c r="V27" s="29" t="s">
        <v>132</v>
      </c>
      <c r="W27" s="29" t="s">
        <v>132</v>
      </c>
      <c r="X27" s="29" t="s">
        <v>132</v>
      </c>
      <c r="Y27" s="29" t="s">
        <v>132</v>
      </c>
      <c r="Z27" s="29" t="s">
        <v>132</v>
      </c>
      <c r="AA27" s="29" t="s">
        <v>132</v>
      </c>
      <c r="AB27" s="29" t="s">
        <v>132</v>
      </c>
      <c r="AC27" s="29" t="s">
        <v>132</v>
      </c>
      <c r="AD27" s="29" t="s">
        <v>132</v>
      </c>
      <c r="AE27" s="29" t="s">
        <v>132</v>
      </c>
      <c r="AF27" s="29" t="s">
        <v>132</v>
      </c>
      <c r="AG27" s="29" t="s">
        <v>132</v>
      </c>
      <c r="AH27" s="29" t="s">
        <v>132</v>
      </c>
      <c r="AI27" s="29" t="s">
        <v>132</v>
      </c>
      <c r="AJ27" s="29" t="s">
        <v>132</v>
      </c>
      <c r="AK27" s="29" t="s">
        <v>132</v>
      </c>
      <c r="AL27" s="29" t="s">
        <v>132</v>
      </c>
      <c r="AM27" s="29" t="s">
        <v>132</v>
      </c>
      <c r="AN27" s="29" t="s">
        <v>132</v>
      </c>
      <c r="AO27" s="29" t="s">
        <v>132</v>
      </c>
      <c r="AP27" s="29" t="s">
        <v>132</v>
      </c>
      <c r="AQ27" s="29" t="s">
        <v>132</v>
      </c>
      <c r="AR27" s="29" t="s">
        <v>132</v>
      </c>
      <c r="AS27" s="29" t="s">
        <v>132</v>
      </c>
      <c r="AT27" s="29" t="s">
        <v>132</v>
      </c>
      <c r="AU27" s="29" t="s">
        <v>132</v>
      </c>
      <c r="AV27" s="29" t="s">
        <v>132</v>
      </c>
      <c r="AW27" s="29" t="s">
        <v>132</v>
      </c>
      <c r="AX27" s="29" t="s">
        <v>132</v>
      </c>
      <c r="AY27" s="29" t="s">
        <v>132</v>
      </c>
      <c r="AZ27" s="29" t="s">
        <v>132</v>
      </c>
      <c r="BA27" s="29" t="s">
        <v>132</v>
      </c>
      <c r="BB27" s="29" t="s">
        <v>132</v>
      </c>
      <c r="BC27" s="29" t="s">
        <v>132</v>
      </c>
      <c r="BD27" s="29" t="s">
        <v>132</v>
      </c>
      <c r="BE27" s="29" t="s">
        <v>132</v>
      </c>
      <c r="BF27" s="29" t="s">
        <v>132</v>
      </c>
      <c r="BG27" s="29" t="s">
        <v>132</v>
      </c>
      <c r="BH27" s="29" t="s">
        <v>132</v>
      </c>
      <c r="BI27" s="29" t="s">
        <v>132</v>
      </c>
      <c r="BJ27" s="29" t="s">
        <v>132</v>
      </c>
      <c r="BK27" s="29" t="s">
        <v>132</v>
      </c>
      <c r="BL27" s="29" t="s">
        <v>132</v>
      </c>
      <c r="BM27" s="29" t="s">
        <v>132</v>
      </c>
      <c r="BN27" s="29" t="s">
        <v>132</v>
      </c>
      <c r="BO27" s="29" t="s">
        <v>132</v>
      </c>
      <c r="BP27" s="29" t="s">
        <v>132</v>
      </c>
      <c r="BQ27" s="29" t="s">
        <v>132</v>
      </c>
      <c r="BR27" s="29" t="s">
        <v>132</v>
      </c>
      <c r="BS27" s="29" t="s">
        <v>132</v>
      </c>
      <c r="BT27" s="29" t="s">
        <v>132</v>
      </c>
      <c r="BU27" s="29">
        <v>9</v>
      </c>
      <c r="BV27" s="29" t="s">
        <v>132</v>
      </c>
      <c r="BW27" s="29" t="s">
        <v>132</v>
      </c>
      <c r="BX27" s="29" t="s">
        <v>132</v>
      </c>
      <c r="BY27" s="29" t="s">
        <v>132</v>
      </c>
      <c r="BZ27" s="29" t="s">
        <v>132</v>
      </c>
      <c r="CA27" s="29" t="s">
        <v>132</v>
      </c>
      <c r="CB27" s="29" t="s">
        <v>132</v>
      </c>
    </row>
    <row r="28" spans="1:80" ht="12.75">
      <c r="A28" s="29">
        <f>COUNTIF(E28:ID28,"&gt;0")</f>
        <v>1</v>
      </c>
      <c r="B28" s="29">
        <f>SUM(E28:ID28)</f>
        <v>1</v>
      </c>
      <c r="D28" s="29" t="s">
        <v>303</v>
      </c>
      <c r="E28" s="29" t="s">
        <v>132</v>
      </c>
      <c r="F28" s="29" t="s">
        <v>132</v>
      </c>
      <c r="G28" s="29" t="s">
        <v>132</v>
      </c>
      <c r="H28" s="29" t="s">
        <v>132</v>
      </c>
      <c r="I28" s="29" t="s">
        <v>132</v>
      </c>
      <c r="J28" s="29" t="s">
        <v>132</v>
      </c>
      <c r="K28" s="29" t="s">
        <v>132</v>
      </c>
      <c r="L28" s="29" t="s">
        <v>132</v>
      </c>
      <c r="M28" s="29" t="s">
        <v>132</v>
      </c>
      <c r="N28" s="29" t="s">
        <v>132</v>
      </c>
      <c r="O28" s="29" t="s">
        <v>132</v>
      </c>
      <c r="P28" s="29" t="s">
        <v>132</v>
      </c>
      <c r="Q28" s="29" t="s">
        <v>132</v>
      </c>
      <c r="R28" s="29" t="s">
        <v>132</v>
      </c>
      <c r="S28" s="29" t="s">
        <v>132</v>
      </c>
      <c r="T28" s="29" t="s">
        <v>132</v>
      </c>
      <c r="U28" s="29" t="s">
        <v>132</v>
      </c>
      <c r="V28" s="29" t="s">
        <v>132</v>
      </c>
      <c r="W28" s="29" t="s">
        <v>132</v>
      </c>
      <c r="X28" s="29" t="s">
        <v>132</v>
      </c>
      <c r="Y28" s="29" t="s">
        <v>132</v>
      </c>
      <c r="Z28" s="29" t="s">
        <v>132</v>
      </c>
      <c r="AA28" s="29" t="s">
        <v>132</v>
      </c>
      <c r="AB28" s="29" t="s">
        <v>132</v>
      </c>
      <c r="AC28" s="29" t="s">
        <v>132</v>
      </c>
      <c r="AD28" s="29" t="s">
        <v>132</v>
      </c>
      <c r="AE28" s="29" t="s">
        <v>132</v>
      </c>
      <c r="AF28" s="29" t="s">
        <v>132</v>
      </c>
      <c r="AG28" s="29" t="s">
        <v>132</v>
      </c>
      <c r="AH28" s="29" t="s">
        <v>132</v>
      </c>
      <c r="AI28" s="29" t="s">
        <v>132</v>
      </c>
      <c r="AJ28" s="29" t="s">
        <v>132</v>
      </c>
      <c r="AK28" s="29" t="s">
        <v>132</v>
      </c>
      <c r="AL28" s="29" t="s">
        <v>132</v>
      </c>
      <c r="AM28" s="29" t="s">
        <v>132</v>
      </c>
      <c r="AN28" s="29" t="s">
        <v>132</v>
      </c>
      <c r="AO28" s="29" t="s">
        <v>132</v>
      </c>
      <c r="AP28" s="29" t="s">
        <v>132</v>
      </c>
      <c r="AQ28" s="29" t="s">
        <v>132</v>
      </c>
      <c r="AR28" s="29" t="s">
        <v>132</v>
      </c>
      <c r="AS28" s="29" t="s">
        <v>132</v>
      </c>
      <c r="AT28" s="29" t="s">
        <v>132</v>
      </c>
      <c r="AU28" s="29" t="s">
        <v>132</v>
      </c>
      <c r="AV28" s="29" t="s">
        <v>132</v>
      </c>
      <c r="AW28" s="29" t="s">
        <v>132</v>
      </c>
      <c r="AX28" s="29" t="s">
        <v>132</v>
      </c>
      <c r="AY28" s="29" t="s">
        <v>132</v>
      </c>
      <c r="AZ28" s="29" t="s">
        <v>132</v>
      </c>
      <c r="BA28" s="29" t="s">
        <v>132</v>
      </c>
      <c r="BB28" s="29" t="s">
        <v>132</v>
      </c>
      <c r="BC28" s="29" t="s">
        <v>132</v>
      </c>
      <c r="BD28" s="29" t="s">
        <v>132</v>
      </c>
      <c r="BE28" s="29" t="s">
        <v>132</v>
      </c>
      <c r="BF28" s="29" t="s">
        <v>132</v>
      </c>
      <c r="BG28" s="29" t="s">
        <v>132</v>
      </c>
      <c r="BH28" s="29" t="s">
        <v>132</v>
      </c>
      <c r="BI28" s="29" t="s">
        <v>132</v>
      </c>
      <c r="BJ28" s="29" t="s">
        <v>132</v>
      </c>
      <c r="BK28" s="29" t="s">
        <v>132</v>
      </c>
      <c r="BL28" s="29" t="s">
        <v>132</v>
      </c>
      <c r="BM28" s="29" t="s">
        <v>132</v>
      </c>
      <c r="BN28" s="29" t="s">
        <v>132</v>
      </c>
      <c r="BO28" s="29" t="s">
        <v>132</v>
      </c>
      <c r="BP28" s="29" t="s">
        <v>132</v>
      </c>
      <c r="BQ28" s="29" t="s">
        <v>132</v>
      </c>
      <c r="BR28" s="29" t="s">
        <v>132</v>
      </c>
      <c r="BS28" s="29" t="s">
        <v>132</v>
      </c>
      <c r="BT28" s="29" t="s">
        <v>132</v>
      </c>
      <c r="BU28" s="29" t="s">
        <v>132</v>
      </c>
      <c r="BV28" s="29">
        <v>1</v>
      </c>
      <c r="BW28" s="29" t="s">
        <v>132</v>
      </c>
      <c r="BX28" s="29" t="s">
        <v>132</v>
      </c>
      <c r="BY28" s="29" t="s">
        <v>132</v>
      </c>
      <c r="BZ28" s="29" t="s">
        <v>132</v>
      </c>
      <c r="CA28" s="29" t="s">
        <v>132</v>
      </c>
      <c r="CB28" s="29" t="s">
        <v>132</v>
      </c>
    </row>
    <row r="29" spans="1:80" ht="12.75">
      <c r="A29" s="29">
        <f>COUNTIF(E29:ID29,"&gt;0")</f>
        <v>1</v>
      </c>
      <c r="B29" s="29">
        <f>SUM(E29:ID29)</f>
        <v>2</v>
      </c>
      <c r="D29" s="29" t="s">
        <v>125</v>
      </c>
      <c r="E29" s="29" t="s">
        <v>132</v>
      </c>
      <c r="F29" s="29" t="s">
        <v>132</v>
      </c>
      <c r="G29" s="29" t="s">
        <v>132</v>
      </c>
      <c r="H29" s="29" t="s">
        <v>132</v>
      </c>
      <c r="I29" s="29" t="s">
        <v>132</v>
      </c>
      <c r="J29" s="29" t="s">
        <v>132</v>
      </c>
      <c r="K29" s="29" t="s">
        <v>132</v>
      </c>
      <c r="L29" s="29" t="s">
        <v>132</v>
      </c>
      <c r="M29" s="29" t="s">
        <v>132</v>
      </c>
      <c r="N29" s="29" t="s">
        <v>132</v>
      </c>
      <c r="O29" s="29" t="s">
        <v>132</v>
      </c>
      <c r="P29" s="29" t="s">
        <v>132</v>
      </c>
      <c r="Q29" s="29" t="s">
        <v>132</v>
      </c>
      <c r="R29" s="29" t="s">
        <v>132</v>
      </c>
      <c r="S29" s="29" t="s">
        <v>132</v>
      </c>
      <c r="T29" s="29" t="s">
        <v>132</v>
      </c>
      <c r="U29" s="29" t="s">
        <v>132</v>
      </c>
      <c r="V29" s="29" t="s">
        <v>132</v>
      </c>
      <c r="W29" s="29" t="s">
        <v>132</v>
      </c>
      <c r="X29" s="29" t="s">
        <v>132</v>
      </c>
      <c r="Y29" s="29" t="s">
        <v>132</v>
      </c>
      <c r="Z29" s="29" t="s">
        <v>132</v>
      </c>
      <c r="AA29" s="29" t="s">
        <v>132</v>
      </c>
      <c r="AB29" s="29" t="s">
        <v>132</v>
      </c>
      <c r="AC29" s="29" t="s">
        <v>132</v>
      </c>
      <c r="AD29" s="29" t="s">
        <v>132</v>
      </c>
      <c r="AE29" s="29" t="s">
        <v>132</v>
      </c>
      <c r="AF29" s="29" t="s">
        <v>132</v>
      </c>
      <c r="AG29" s="29" t="s">
        <v>132</v>
      </c>
      <c r="AH29" s="29" t="s">
        <v>132</v>
      </c>
      <c r="AI29" s="29" t="s">
        <v>132</v>
      </c>
      <c r="AJ29" s="29" t="s">
        <v>132</v>
      </c>
      <c r="AK29" s="29" t="s">
        <v>132</v>
      </c>
      <c r="AL29" s="29" t="s">
        <v>132</v>
      </c>
      <c r="AM29" s="29" t="s">
        <v>132</v>
      </c>
      <c r="AN29" s="29" t="s">
        <v>132</v>
      </c>
      <c r="AO29" s="29" t="s">
        <v>132</v>
      </c>
      <c r="AP29" s="29" t="s">
        <v>132</v>
      </c>
      <c r="AQ29" s="29" t="s">
        <v>132</v>
      </c>
      <c r="AR29" s="29" t="s">
        <v>132</v>
      </c>
      <c r="AS29" s="29" t="s">
        <v>132</v>
      </c>
      <c r="AT29" s="29" t="s">
        <v>132</v>
      </c>
      <c r="AU29" s="29" t="s">
        <v>132</v>
      </c>
      <c r="AV29" s="29" t="s">
        <v>132</v>
      </c>
      <c r="AW29" s="29" t="s">
        <v>132</v>
      </c>
      <c r="AX29" s="29" t="s">
        <v>132</v>
      </c>
      <c r="AY29" s="29" t="s">
        <v>132</v>
      </c>
      <c r="AZ29" s="29" t="s">
        <v>132</v>
      </c>
      <c r="BA29" s="29" t="s">
        <v>132</v>
      </c>
      <c r="BB29" s="29" t="s">
        <v>132</v>
      </c>
      <c r="BC29" s="29" t="s">
        <v>132</v>
      </c>
      <c r="BD29" s="29" t="s">
        <v>132</v>
      </c>
      <c r="BE29" s="29" t="s">
        <v>132</v>
      </c>
      <c r="BF29" s="29" t="s">
        <v>132</v>
      </c>
      <c r="BG29" s="29" t="s">
        <v>132</v>
      </c>
      <c r="BH29" s="29" t="s">
        <v>132</v>
      </c>
      <c r="BI29" s="29" t="s">
        <v>132</v>
      </c>
      <c r="BJ29" s="29" t="s">
        <v>132</v>
      </c>
      <c r="BK29" s="29" t="s">
        <v>132</v>
      </c>
      <c r="BL29" s="29" t="s">
        <v>132</v>
      </c>
      <c r="BM29" s="29" t="s">
        <v>132</v>
      </c>
      <c r="BN29" s="29" t="s">
        <v>132</v>
      </c>
      <c r="BO29" s="29" t="s">
        <v>132</v>
      </c>
      <c r="BP29" s="29" t="s">
        <v>132</v>
      </c>
      <c r="BQ29" s="29" t="s">
        <v>132</v>
      </c>
      <c r="BR29" s="29" t="s">
        <v>132</v>
      </c>
      <c r="BS29" s="29" t="s">
        <v>132</v>
      </c>
      <c r="BT29" s="29" t="s">
        <v>132</v>
      </c>
      <c r="BU29" s="29" t="s">
        <v>132</v>
      </c>
      <c r="BV29" s="29" t="s">
        <v>132</v>
      </c>
      <c r="BW29" s="29">
        <v>2</v>
      </c>
      <c r="BX29" s="29" t="s">
        <v>132</v>
      </c>
      <c r="BY29" s="29" t="s">
        <v>132</v>
      </c>
      <c r="BZ29" s="29" t="s">
        <v>132</v>
      </c>
      <c r="CA29" s="29" t="s">
        <v>132</v>
      </c>
      <c r="CB29" s="29" t="s">
        <v>132</v>
      </c>
    </row>
    <row r="30" spans="1:80" ht="12.75">
      <c r="A30" s="29">
        <f>COUNTIF(E30:ID30,"&gt;0")</f>
        <v>1</v>
      </c>
      <c r="B30" s="29">
        <f>SUM(E30:ID30)</f>
        <v>2</v>
      </c>
      <c r="C30" s="29" t="s">
        <v>126</v>
      </c>
      <c r="D30" s="29" t="s">
        <v>126</v>
      </c>
      <c r="E30" s="29" t="s">
        <v>132</v>
      </c>
      <c r="F30" s="29" t="s">
        <v>132</v>
      </c>
      <c r="G30" s="29" t="s">
        <v>132</v>
      </c>
      <c r="H30" s="29" t="s">
        <v>132</v>
      </c>
      <c r="I30" s="29" t="s">
        <v>132</v>
      </c>
      <c r="J30" s="29" t="s">
        <v>132</v>
      </c>
      <c r="K30" s="29" t="s">
        <v>132</v>
      </c>
      <c r="L30" s="29" t="s">
        <v>132</v>
      </c>
      <c r="M30" s="29" t="s">
        <v>132</v>
      </c>
      <c r="N30" s="29" t="s">
        <v>132</v>
      </c>
      <c r="O30" s="29" t="s">
        <v>132</v>
      </c>
      <c r="P30" s="29" t="s">
        <v>132</v>
      </c>
      <c r="Q30" s="29" t="s">
        <v>132</v>
      </c>
      <c r="R30" s="29" t="s">
        <v>132</v>
      </c>
      <c r="S30" s="29" t="s">
        <v>132</v>
      </c>
      <c r="T30" s="29" t="s">
        <v>132</v>
      </c>
      <c r="U30" s="29" t="s">
        <v>132</v>
      </c>
      <c r="V30" s="29" t="s">
        <v>132</v>
      </c>
      <c r="W30" s="29" t="s">
        <v>132</v>
      </c>
      <c r="X30" s="29" t="s">
        <v>132</v>
      </c>
      <c r="Y30" s="29" t="s">
        <v>132</v>
      </c>
      <c r="Z30" s="29" t="s">
        <v>132</v>
      </c>
      <c r="AA30" s="29" t="s">
        <v>132</v>
      </c>
      <c r="AB30" s="29" t="s">
        <v>132</v>
      </c>
      <c r="AC30" s="29" t="s">
        <v>132</v>
      </c>
      <c r="AD30" s="29" t="s">
        <v>132</v>
      </c>
      <c r="AE30" s="29" t="s">
        <v>132</v>
      </c>
      <c r="AF30" s="29" t="s">
        <v>132</v>
      </c>
      <c r="AG30" s="29" t="s">
        <v>132</v>
      </c>
      <c r="AH30" s="29" t="s">
        <v>132</v>
      </c>
      <c r="AI30" s="29" t="s">
        <v>132</v>
      </c>
      <c r="AJ30" s="29" t="s">
        <v>132</v>
      </c>
      <c r="AK30" s="29" t="s">
        <v>132</v>
      </c>
      <c r="AL30" s="29" t="s">
        <v>132</v>
      </c>
      <c r="AM30" s="29" t="s">
        <v>132</v>
      </c>
      <c r="AN30" s="29" t="s">
        <v>132</v>
      </c>
      <c r="AO30" s="29" t="s">
        <v>132</v>
      </c>
      <c r="AP30" s="29" t="s">
        <v>132</v>
      </c>
      <c r="AQ30" s="29" t="s">
        <v>132</v>
      </c>
      <c r="AR30" s="29" t="s">
        <v>132</v>
      </c>
      <c r="AS30" s="29" t="s">
        <v>132</v>
      </c>
      <c r="AT30" s="29" t="s">
        <v>132</v>
      </c>
      <c r="AU30" s="29" t="s">
        <v>132</v>
      </c>
      <c r="AV30" s="29" t="s">
        <v>132</v>
      </c>
      <c r="AW30" s="29" t="s">
        <v>132</v>
      </c>
      <c r="AX30" s="29" t="s">
        <v>132</v>
      </c>
      <c r="AY30" s="29" t="s">
        <v>132</v>
      </c>
      <c r="AZ30" s="29" t="s">
        <v>132</v>
      </c>
      <c r="BA30" s="29" t="s">
        <v>132</v>
      </c>
      <c r="BB30" s="29" t="s">
        <v>132</v>
      </c>
      <c r="BC30" s="29" t="s">
        <v>132</v>
      </c>
      <c r="BD30" s="29" t="s">
        <v>132</v>
      </c>
      <c r="BE30" s="29" t="s">
        <v>132</v>
      </c>
      <c r="BF30" s="29" t="s">
        <v>132</v>
      </c>
      <c r="BG30" s="29" t="s">
        <v>132</v>
      </c>
      <c r="BH30" s="29" t="s">
        <v>132</v>
      </c>
      <c r="BI30" s="29" t="s">
        <v>132</v>
      </c>
      <c r="BJ30" s="29" t="s">
        <v>132</v>
      </c>
      <c r="BK30" s="29" t="s">
        <v>132</v>
      </c>
      <c r="BL30" s="29" t="s">
        <v>132</v>
      </c>
      <c r="BM30" s="29" t="s">
        <v>132</v>
      </c>
      <c r="BN30" s="29" t="s">
        <v>132</v>
      </c>
      <c r="BO30" s="29" t="s">
        <v>132</v>
      </c>
      <c r="BP30" s="29" t="s">
        <v>132</v>
      </c>
      <c r="BQ30" s="29" t="s">
        <v>132</v>
      </c>
      <c r="BR30" s="29" t="s">
        <v>132</v>
      </c>
      <c r="BS30" s="29" t="s">
        <v>132</v>
      </c>
      <c r="BT30" s="29" t="s">
        <v>132</v>
      </c>
      <c r="BU30" s="29" t="s">
        <v>132</v>
      </c>
      <c r="BV30" s="29" t="s">
        <v>132</v>
      </c>
      <c r="BW30" s="29" t="s">
        <v>132</v>
      </c>
      <c r="BX30" s="29">
        <v>2</v>
      </c>
      <c r="BY30" s="29" t="s">
        <v>132</v>
      </c>
      <c r="BZ30" s="29" t="s">
        <v>132</v>
      </c>
      <c r="CA30" s="29" t="s">
        <v>132</v>
      </c>
      <c r="CB30" s="29" t="s">
        <v>132</v>
      </c>
    </row>
    <row r="31" spans="1:80" ht="12.75">
      <c r="A31" s="29">
        <f>COUNTIF(E31:ID31,"&gt;0")</f>
        <v>1</v>
      </c>
      <c r="B31" s="29">
        <f>SUM(E31:ID31)</f>
        <v>1</v>
      </c>
      <c r="C31" s="29" t="s">
        <v>276</v>
      </c>
      <c r="D31" s="29" t="s">
        <v>276</v>
      </c>
      <c r="E31" s="29" t="s">
        <v>132</v>
      </c>
      <c r="F31" s="29" t="s">
        <v>132</v>
      </c>
      <c r="G31" s="29" t="s">
        <v>132</v>
      </c>
      <c r="H31" s="29" t="s">
        <v>132</v>
      </c>
      <c r="I31" s="29" t="s">
        <v>132</v>
      </c>
      <c r="J31" s="29" t="s">
        <v>132</v>
      </c>
      <c r="K31" s="29" t="s">
        <v>132</v>
      </c>
      <c r="L31" s="29" t="s">
        <v>132</v>
      </c>
      <c r="M31" s="29" t="s">
        <v>132</v>
      </c>
      <c r="N31" s="29" t="s">
        <v>132</v>
      </c>
      <c r="O31" s="29" t="s">
        <v>132</v>
      </c>
      <c r="P31" s="29" t="s">
        <v>132</v>
      </c>
      <c r="Q31" s="29" t="s">
        <v>132</v>
      </c>
      <c r="R31" s="29" t="s">
        <v>132</v>
      </c>
      <c r="S31" s="29" t="s">
        <v>132</v>
      </c>
      <c r="T31" s="29" t="s">
        <v>132</v>
      </c>
      <c r="U31" s="29" t="s">
        <v>132</v>
      </c>
      <c r="V31" s="29" t="s">
        <v>132</v>
      </c>
      <c r="W31" s="29" t="s">
        <v>132</v>
      </c>
      <c r="X31" s="29" t="s">
        <v>132</v>
      </c>
      <c r="Y31" s="29" t="s">
        <v>132</v>
      </c>
      <c r="Z31" s="29" t="s">
        <v>132</v>
      </c>
      <c r="AA31" s="29" t="s">
        <v>132</v>
      </c>
      <c r="AB31" s="29" t="s">
        <v>132</v>
      </c>
      <c r="AC31" s="29" t="s">
        <v>132</v>
      </c>
      <c r="AD31" s="29" t="s">
        <v>132</v>
      </c>
      <c r="AE31" s="29" t="s">
        <v>132</v>
      </c>
      <c r="AF31" s="29" t="s">
        <v>132</v>
      </c>
      <c r="AG31" s="29" t="s">
        <v>132</v>
      </c>
      <c r="AH31" s="29" t="s">
        <v>132</v>
      </c>
      <c r="AI31" s="29" t="s">
        <v>132</v>
      </c>
      <c r="AJ31" s="29" t="s">
        <v>132</v>
      </c>
      <c r="AK31" s="29" t="s">
        <v>132</v>
      </c>
      <c r="AL31" s="29" t="s">
        <v>132</v>
      </c>
      <c r="AM31" s="29" t="s">
        <v>132</v>
      </c>
      <c r="AN31" s="29" t="s">
        <v>132</v>
      </c>
      <c r="AO31" s="29" t="s">
        <v>132</v>
      </c>
      <c r="AP31" s="29" t="s">
        <v>132</v>
      </c>
      <c r="AQ31" s="29" t="s">
        <v>132</v>
      </c>
      <c r="AR31" s="29" t="s">
        <v>132</v>
      </c>
      <c r="AS31" s="29" t="s">
        <v>132</v>
      </c>
      <c r="AT31" s="29" t="s">
        <v>132</v>
      </c>
      <c r="AU31" s="29" t="s">
        <v>132</v>
      </c>
      <c r="AV31" s="29" t="s">
        <v>132</v>
      </c>
      <c r="AW31" s="29" t="s">
        <v>132</v>
      </c>
      <c r="AX31" s="29" t="s">
        <v>132</v>
      </c>
      <c r="AY31" s="29" t="s">
        <v>132</v>
      </c>
      <c r="AZ31" s="29" t="s">
        <v>132</v>
      </c>
      <c r="BA31" s="29" t="s">
        <v>132</v>
      </c>
      <c r="BB31" s="29" t="s">
        <v>132</v>
      </c>
      <c r="BC31" s="29" t="s">
        <v>132</v>
      </c>
      <c r="BD31" s="29" t="s">
        <v>132</v>
      </c>
      <c r="BE31" s="29" t="s">
        <v>132</v>
      </c>
      <c r="BF31" s="29" t="s">
        <v>132</v>
      </c>
      <c r="BG31" s="29" t="s">
        <v>132</v>
      </c>
      <c r="BH31" s="29" t="s">
        <v>132</v>
      </c>
      <c r="BI31" s="29" t="s">
        <v>132</v>
      </c>
      <c r="BJ31" s="29" t="s">
        <v>132</v>
      </c>
      <c r="BK31" s="29" t="s">
        <v>132</v>
      </c>
      <c r="BL31" s="29" t="s">
        <v>132</v>
      </c>
      <c r="BM31" s="29" t="s">
        <v>132</v>
      </c>
      <c r="BN31" s="29" t="s">
        <v>132</v>
      </c>
      <c r="BO31" s="29" t="s">
        <v>132</v>
      </c>
      <c r="BP31" s="29" t="s">
        <v>132</v>
      </c>
      <c r="BQ31" s="29" t="s">
        <v>132</v>
      </c>
      <c r="BR31" s="29" t="s">
        <v>132</v>
      </c>
      <c r="BS31" s="29" t="s">
        <v>132</v>
      </c>
      <c r="BT31" s="29" t="s">
        <v>132</v>
      </c>
      <c r="BU31" s="29" t="s">
        <v>132</v>
      </c>
      <c r="BV31" s="29" t="s">
        <v>132</v>
      </c>
      <c r="BW31" s="29" t="s">
        <v>132</v>
      </c>
      <c r="BX31" s="29" t="s">
        <v>132</v>
      </c>
      <c r="BY31" s="29">
        <v>1</v>
      </c>
      <c r="BZ31" s="29" t="s">
        <v>132</v>
      </c>
      <c r="CA31" s="29" t="s">
        <v>132</v>
      </c>
      <c r="CB31" s="29" t="s">
        <v>132</v>
      </c>
    </row>
    <row r="32" spans="1:80" ht="12.75">
      <c r="A32" s="29">
        <f>COUNTIF(E32:ID32,"&gt;0")</f>
        <v>1</v>
      </c>
      <c r="B32" s="29">
        <f>SUM(E32:ID32)</f>
        <v>4</v>
      </c>
      <c r="C32" s="29" t="s">
        <v>95</v>
      </c>
      <c r="D32" s="29" t="s">
        <v>95</v>
      </c>
      <c r="E32" s="29" t="s">
        <v>132</v>
      </c>
      <c r="F32" s="29" t="s">
        <v>132</v>
      </c>
      <c r="G32" s="29" t="s">
        <v>132</v>
      </c>
      <c r="H32" s="29" t="s">
        <v>132</v>
      </c>
      <c r="I32" s="29" t="s">
        <v>132</v>
      </c>
      <c r="J32" s="29" t="s">
        <v>132</v>
      </c>
      <c r="K32" s="29" t="s">
        <v>132</v>
      </c>
      <c r="L32" s="29" t="s">
        <v>132</v>
      </c>
      <c r="M32" s="29" t="s">
        <v>132</v>
      </c>
      <c r="N32" s="29" t="s">
        <v>132</v>
      </c>
      <c r="O32" s="29" t="s">
        <v>132</v>
      </c>
      <c r="P32" s="29" t="s">
        <v>132</v>
      </c>
      <c r="Q32" s="29" t="s">
        <v>132</v>
      </c>
      <c r="R32" s="29" t="s">
        <v>132</v>
      </c>
      <c r="S32" s="29" t="s">
        <v>132</v>
      </c>
      <c r="T32" s="29" t="s">
        <v>132</v>
      </c>
      <c r="U32" s="29" t="s">
        <v>132</v>
      </c>
      <c r="V32" s="29" t="s">
        <v>132</v>
      </c>
      <c r="W32" s="29" t="s">
        <v>132</v>
      </c>
      <c r="X32" s="29" t="s">
        <v>132</v>
      </c>
      <c r="Y32" s="29" t="s">
        <v>132</v>
      </c>
      <c r="Z32" s="29" t="s">
        <v>132</v>
      </c>
      <c r="AA32" s="29" t="s">
        <v>132</v>
      </c>
      <c r="AB32" s="29" t="s">
        <v>132</v>
      </c>
      <c r="AC32" s="29" t="s">
        <v>132</v>
      </c>
      <c r="AD32" s="29" t="s">
        <v>132</v>
      </c>
      <c r="AE32" s="29" t="s">
        <v>132</v>
      </c>
      <c r="AF32" s="29" t="s">
        <v>132</v>
      </c>
      <c r="AG32" s="29" t="s">
        <v>132</v>
      </c>
      <c r="AH32" s="29" t="s">
        <v>132</v>
      </c>
      <c r="AI32" s="29" t="s">
        <v>132</v>
      </c>
      <c r="AJ32" s="29" t="s">
        <v>132</v>
      </c>
      <c r="AK32" s="29" t="s">
        <v>132</v>
      </c>
      <c r="AL32" s="29" t="s">
        <v>132</v>
      </c>
      <c r="AM32" s="29" t="s">
        <v>132</v>
      </c>
      <c r="AN32" s="29" t="s">
        <v>132</v>
      </c>
      <c r="AO32" s="29" t="s">
        <v>132</v>
      </c>
      <c r="AP32" s="29" t="s">
        <v>132</v>
      </c>
      <c r="AQ32" s="29" t="s">
        <v>132</v>
      </c>
      <c r="AR32" s="29" t="s">
        <v>132</v>
      </c>
      <c r="AS32" s="29" t="s">
        <v>132</v>
      </c>
      <c r="AT32" s="29" t="s">
        <v>132</v>
      </c>
      <c r="AU32" s="29" t="s">
        <v>132</v>
      </c>
      <c r="AV32" s="29" t="s">
        <v>132</v>
      </c>
      <c r="AW32" s="29" t="s">
        <v>132</v>
      </c>
      <c r="AX32" s="29" t="s">
        <v>132</v>
      </c>
      <c r="AY32" s="29" t="s">
        <v>132</v>
      </c>
      <c r="AZ32" s="29" t="s">
        <v>132</v>
      </c>
      <c r="BA32" s="29" t="s">
        <v>132</v>
      </c>
      <c r="BB32" s="29" t="s">
        <v>132</v>
      </c>
      <c r="BC32" s="29" t="s">
        <v>132</v>
      </c>
      <c r="BD32" s="29" t="s">
        <v>132</v>
      </c>
      <c r="BE32" s="29" t="s">
        <v>132</v>
      </c>
      <c r="BF32" s="29" t="s">
        <v>132</v>
      </c>
      <c r="BG32" s="29" t="s">
        <v>132</v>
      </c>
      <c r="BH32" s="29" t="s">
        <v>132</v>
      </c>
      <c r="BI32" s="29" t="s">
        <v>132</v>
      </c>
      <c r="BJ32" s="29" t="s">
        <v>132</v>
      </c>
      <c r="BK32" s="29" t="s">
        <v>132</v>
      </c>
      <c r="BL32" s="29" t="s">
        <v>132</v>
      </c>
      <c r="BM32" s="29" t="s">
        <v>132</v>
      </c>
      <c r="BN32" s="29" t="s">
        <v>132</v>
      </c>
      <c r="BO32" s="29" t="s">
        <v>132</v>
      </c>
      <c r="BP32" s="29" t="s">
        <v>132</v>
      </c>
      <c r="BQ32" s="29" t="s">
        <v>132</v>
      </c>
      <c r="BR32" s="29" t="s">
        <v>132</v>
      </c>
      <c r="BS32" s="29" t="s">
        <v>132</v>
      </c>
      <c r="BT32" s="29" t="s">
        <v>132</v>
      </c>
      <c r="BU32" s="29" t="s">
        <v>132</v>
      </c>
      <c r="BV32" s="29" t="s">
        <v>132</v>
      </c>
      <c r="BW32" s="29" t="s">
        <v>132</v>
      </c>
      <c r="BX32" s="29" t="s">
        <v>132</v>
      </c>
      <c r="BY32" s="29" t="s">
        <v>132</v>
      </c>
      <c r="BZ32" s="29">
        <v>4</v>
      </c>
      <c r="CA32" s="29" t="s">
        <v>132</v>
      </c>
      <c r="CB32" s="29" t="s">
        <v>132</v>
      </c>
    </row>
    <row r="33" spans="1:80" ht="12.75">
      <c r="A33" s="29">
        <f>COUNTIF(E33:ID33,"&gt;0")</f>
        <v>1</v>
      </c>
      <c r="B33" s="29">
        <f>SUM(E33:ID33)</f>
        <v>1</v>
      </c>
      <c r="C33" s="29" t="s">
        <v>277</v>
      </c>
      <c r="D33" s="29" t="s">
        <v>277</v>
      </c>
      <c r="E33" s="29" t="s">
        <v>132</v>
      </c>
      <c r="F33" s="29" t="s">
        <v>132</v>
      </c>
      <c r="G33" s="29" t="s">
        <v>132</v>
      </c>
      <c r="H33" s="29" t="s">
        <v>132</v>
      </c>
      <c r="I33" s="29" t="s">
        <v>132</v>
      </c>
      <c r="J33" s="29" t="s">
        <v>132</v>
      </c>
      <c r="K33" s="29" t="s">
        <v>132</v>
      </c>
      <c r="L33" s="29" t="s">
        <v>132</v>
      </c>
      <c r="M33" s="29" t="s">
        <v>132</v>
      </c>
      <c r="N33" s="29" t="s">
        <v>132</v>
      </c>
      <c r="O33" s="29" t="s">
        <v>132</v>
      </c>
      <c r="P33" s="29" t="s">
        <v>132</v>
      </c>
      <c r="Q33" s="29" t="s">
        <v>132</v>
      </c>
      <c r="R33" s="29" t="s">
        <v>132</v>
      </c>
      <c r="S33" s="29" t="s">
        <v>132</v>
      </c>
      <c r="T33" s="29" t="s">
        <v>132</v>
      </c>
      <c r="U33" s="29" t="s">
        <v>132</v>
      </c>
      <c r="V33" s="29" t="s">
        <v>132</v>
      </c>
      <c r="W33" s="29" t="s">
        <v>132</v>
      </c>
      <c r="X33" s="29" t="s">
        <v>132</v>
      </c>
      <c r="Y33" s="29" t="s">
        <v>132</v>
      </c>
      <c r="Z33" s="29" t="s">
        <v>132</v>
      </c>
      <c r="AA33" s="29" t="s">
        <v>132</v>
      </c>
      <c r="AB33" s="29" t="s">
        <v>132</v>
      </c>
      <c r="AC33" s="29" t="s">
        <v>132</v>
      </c>
      <c r="AD33" s="29" t="s">
        <v>132</v>
      </c>
      <c r="AE33" s="29" t="s">
        <v>132</v>
      </c>
      <c r="AF33" s="29" t="s">
        <v>132</v>
      </c>
      <c r="AG33" s="29" t="s">
        <v>132</v>
      </c>
      <c r="AH33" s="29" t="s">
        <v>132</v>
      </c>
      <c r="AI33" s="29" t="s">
        <v>132</v>
      </c>
      <c r="AJ33" s="29" t="s">
        <v>132</v>
      </c>
      <c r="AK33" s="29" t="s">
        <v>132</v>
      </c>
      <c r="AL33" s="29" t="s">
        <v>132</v>
      </c>
      <c r="AM33" s="29" t="s">
        <v>132</v>
      </c>
      <c r="AN33" s="29" t="s">
        <v>132</v>
      </c>
      <c r="AO33" s="29" t="s">
        <v>132</v>
      </c>
      <c r="AP33" s="29" t="s">
        <v>132</v>
      </c>
      <c r="AQ33" s="29" t="s">
        <v>132</v>
      </c>
      <c r="AR33" s="29" t="s">
        <v>132</v>
      </c>
      <c r="AS33" s="29" t="s">
        <v>132</v>
      </c>
      <c r="AT33" s="29" t="s">
        <v>132</v>
      </c>
      <c r="AU33" s="29" t="s">
        <v>132</v>
      </c>
      <c r="AV33" s="29" t="s">
        <v>132</v>
      </c>
      <c r="AW33" s="29" t="s">
        <v>132</v>
      </c>
      <c r="AX33" s="29" t="s">
        <v>132</v>
      </c>
      <c r="AY33" s="29" t="s">
        <v>132</v>
      </c>
      <c r="AZ33" s="29" t="s">
        <v>132</v>
      </c>
      <c r="BA33" s="29" t="s">
        <v>132</v>
      </c>
      <c r="BB33" s="29" t="s">
        <v>132</v>
      </c>
      <c r="BC33" s="29" t="s">
        <v>132</v>
      </c>
      <c r="BD33" s="29" t="s">
        <v>132</v>
      </c>
      <c r="BE33" s="29" t="s">
        <v>132</v>
      </c>
      <c r="BF33" s="29" t="s">
        <v>132</v>
      </c>
      <c r="BG33" s="29" t="s">
        <v>132</v>
      </c>
      <c r="BH33" s="29" t="s">
        <v>132</v>
      </c>
      <c r="BI33" s="29" t="s">
        <v>132</v>
      </c>
      <c r="BJ33" s="29" t="s">
        <v>132</v>
      </c>
      <c r="BK33" s="29" t="s">
        <v>132</v>
      </c>
      <c r="BL33" s="29" t="s">
        <v>132</v>
      </c>
      <c r="BM33" s="29" t="s">
        <v>132</v>
      </c>
      <c r="BN33" s="29" t="s">
        <v>132</v>
      </c>
      <c r="BO33" s="29" t="s">
        <v>132</v>
      </c>
      <c r="BP33" s="29" t="s">
        <v>132</v>
      </c>
      <c r="BQ33" s="29" t="s">
        <v>132</v>
      </c>
      <c r="BR33" s="29" t="s">
        <v>132</v>
      </c>
      <c r="BS33" s="29" t="s">
        <v>132</v>
      </c>
      <c r="BT33" s="29" t="s">
        <v>132</v>
      </c>
      <c r="BU33" s="29" t="s">
        <v>132</v>
      </c>
      <c r="BV33" s="29" t="s">
        <v>132</v>
      </c>
      <c r="BW33" s="29" t="s">
        <v>132</v>
      </c>
      <c r="BX33" s="29" t="s">
        <v>132</v>
      </c>
      <c r="BY33" s="29" t="s">
        <v>132</v>
      </c>
      <c r="BZ33" s="29" t="s">
        <v>132</v>
      </c>
      <c r="CA33" s="29">
        <v>1</v>
      </c>
      <c r="CB33" s="29" t="s">
        <v>132</v>
      </c>
    </row>
    <row r="34" spans="1:80" ht="12.75">
      <c r="A34" s="29">
        <f>COUNTIF(E34:ID34,"&gt;0")</f>
        <v>1</v>
      </c>
      <c r="B34" s="29">
        <f>SUM(E34:ID34)</f>
        <v>2</v>
      </c>
      <c r="C34" s="29" t="s">
        <v>278</v>
      </c>
      <c r="D34" s="29" t="s">
        <v>286</v>
      </c>
      <c r="E34" s="29" t="s">
        <v>132</v>
      </c>
      <c r="F34" s="29" t="s">
        <v>132</v>
      </c>
      <c r="G34" s="29" t="s">
        <v>132</v>
      </c>
      <c r="H34" s="29" t="s">
        <v>132</v>
      </c>
      <c r="I34" s="29" t="s">
        <v>132</v>
      </c>
      <c r="J34" s="29" t="s">
        <v>132</v>
      </c>
      <c r="K34" s="29" t="s">
        <v>132</v>
      </c>
      <c r="L34" s="29" t="s">
        <v>132</v>
      </c>
      <c r="M34" s="29" t="s">
        <v>132</v>
      </c>
      <c r="N34" s="29" t="s">
        <v>132</v>
      </c>
      <c r="O34" s="29" t="s">
        <v>132</v>
      </c>
      <c r="P34" s="29" t="s">
        <v>132</v>
      </c>
      <c r="Q34" s="29" t="s">
        <v>132</v>
      </c>
      <c r="R34" s="29" t="s">
        <v>132</v>
      </c>
      <c r="S34" s="29" t="s">
        <v>132</v>
      </c>
      <c r="T34" s="29" t="s">
        <v>132</v>
      </c>
      <c r="U34" s="29" t="s">
        <v>132</v>
      </c>
      <c r="V34" s="29" t="s">
        <v>132</v>
      </c>
      <c r="W34" s="29" t="s">
        <v>132</v>
      </c>
      <c r="X34" s="29" t="s">
        <v>132</v>
      </c>
      <c r="Y34" s="29" t="s">
        <v>132</v>
      </c>
      <c r="Z34" s="29" t="s">
        <v>132</v>
      </c>
      <c r="AA34" s="29" t="s">
        <v>132</v>
      </c>
      <c r="AB34" s="29" t="s">
        <v>132</v>
      </c>
      <c r="AC34" s="29" t="s">
        <v>132</v>
      </c>
      <c r="AD34" s="29" t="s">
        <v>132</v>
      </c>
      <c r="AE34" s="29" t="s">
        <v>132</v>
      </c>
      <c r="AF34" s="29" t="s">
        <v>132</v>
      </c>
      <c r="AG34" s="29" t="s">
        <v>132</v>
      </c>
      <c r="AH34" s="29" t="s">
        <v>132</v>
      </c>
      <c r="AI34" s="29" t="s">
        <v>132</v>
      </c>
      <c r="AJ34" s="29" t="s">
        <v>132</v>
      </c>
      <c r="AK34" s="29" t="s">
        <v>132</v>
      </c>
      <c r="AL34" s="29" t="s">
        <v>132</v>
      </c>
      <c r="AM34" s="29" t="s">
        <v>132</v>
      </c>
      <c r="AN34" s="29" t="s">
        <v>132</v>
      </c>
      <c r="AO34" s="29" t="s">
        <v>132</v>
      </c>
      <c r="AP34" s="29" t="s">
        <v>132</v>
      </c>
      <c r="AQ34" s="29" t="s">
        <v>132</v>
      </c>
      <c r="AR34" s="29" t="s">
        <v>132</v>
      </c>
      <c r="AS34" s="29" t="s">
        <v>132</v>
      </c>
      <c r="AT34" s="29" t="s">
        <v>132</v>
      </c>
      <c r="AU34" s="29" t="s">
        <v>132</v>
      </c>
      <c r="AV34" s="29" t="s">
        <v>132</v>
      </c>
      <c r="AW34" s="29" t="s">
        <v>132</v>
      </c>
      <c r="AX34" s="29" t="s">
        <v>132</v>
      </c>
      <c r="AY34" s="29" t="s">
        <v>132</v>
      </c>
      <c r="AZ34" s="29" t="s">
        <v>132</v>
      </c>
      <c r="BA34" s="29" t="s">
        <v>132</v>
      </c>
      <c r="BB34" s="29" t="s">
        <v>132</v>
      </c>
      <c r="BC34" s="29" t="s">
        <v>132</v>
      </c>
      <c r="BD34" s="29" t="s">
        <v>132</v>
      </c>
      <c r="BE34" s="29" t="s">
        <v>132</v>
      </c>
      <c r="BF34" s="29" t="s">
        <v>132</v>
      </c>
      <c r="BG34" s="29" t="s">
        <v>132</v>
      </c>
      <c r="BH34" s="29" t="s">
        <v>132</v>
      </c>
      <c r="BI34" s="29" t="s">
        <v>132</v>
      </c>
      <c r="BJ34" s="29" t="s">
        <v>132</v>
      </c>
      <c r="BK34" s="29" t="s">
        <v>132</v>
      </c>
      <c r="BL34" s="29" t="s">
        <v>132</v>
      </c>
      <c r="BM34" s="29" t="s">
        <v>132</v>
      </c>
      <c r="BN34" s="29" t="s">
        <v>132</v>
      </c>
      <c r="BO34" s="29" t="s">
        <v>132</v>
      </c>
      <c r="BP34" s="29" t="s">
        <v>132</v>
      </c>
      <c r="BQ34" s="29" t="s">
        <v>132</v>
      </c>
      <c r="BR34" s="29" t="s">
        <v>132</v>
      </c>
      <c r="BS34" s="29" t="s">
        <v>132</v>
      </c>
      <c r="BT34" s="29" t="s">
        <v>132</v>
      </c>
      <c r="BU34" s="29" t="s">
        <v>132</v>
      </c>
      <c r="BV34" s="29" t="s">
        <v>132</v>
      </c>
      <c r="BW34" s="29" t="s">
        <v>132</v>
      </c>
      <c r="BX34" s="29" t="s">
        <v>132</v>
      </c>
      <c r="BY34" s="29" t="s">
        <v>132</v>
      </c>
      <c r="BZ34" s="29" t="s">
        <v>132</v>
      </c>
      <c r="CA34" s="29" t="s">
        <v>132</v>
      </c>
      <c r="CB34" s="29">
        <v>2</v>
      </c>
    </row>
    <row r="299" ht="13.5" thickBot="1"/>
    <row r="300" spans="1:10" ht="13.5" thickTop="1">
      <c r="A300" s="73"/>
      <c r="B300" s="164"/>
      <c r="E300" s="29" t="s">
        <v>141</v>
      </c>
      <c r="F300" s="29" t="s">
        <v>139</v>
      </c>
      <c r="H300" s="73"/>
      <c r="I300" s="29" t="s">
        <v>141</v>
      </c>
      <c r="J300" s="29" t="s">
        <v>139</v>
      </c>
    </row>
    <row r="301" spans="1:10" ht="13.5">
      <c r="A301" s="29" t="s">
        <v>66</v>
      </c>
      <c r="B301" t="s">
        <v>66</v>
      </c>
      <c r="C301" t="s">
        <v>66</v>
      </c>
      <c r="D301" t="s">
        <v>66</v>
      </c>
      <c r="E301"/>
      <c r="F301">
        <v>124</v>
      </c>
      <c r="H301" s="29" t="s">
        <v>66</v>
      </c>
      <c r="I301" s="29">
        <v>922</v>
      </c>
      <c r="J301" s="29">
        <v>922</v>
      </c>
    </row>
    <row r="302" spans="1:10" ht="13.5">
      <c r="A302" s="29" t="s">
        <v>66</v>
      </c>
      <c r="B302" t="s">
        <v>66</v>
      </c>
      <c r="C302" t="s">
        <v>66</v>
      </c>
      <c r="D302" t="s">
        <v>47</v>
      </c>
      <c r="E302"/>
      <c r="F302">
        <v>98</v>
      </c>
      <c r="H302" s="29" t="s">
        <v>53</v>
      </c>
      <c r="I302" s="29">
        <v>85</v>
      </c>
      <c r="J302" s="29">
        <v>85</v>
      </c>
    </row>
    <row r="303" spans="1:10" ht="13.5">
      <c r="A303" s="29" t="s">
        <v>66</v>
      </c>
      <c r="B303" t="s">
        <v>66</v>
      </c>
      <c r="C303" t="s">
        <v>66</v>
      </c>
      <c r="D303" t="s">
        <v>87</v>
      </c>
      <c r="E303"/>
      <c r="F303">
        <v>63</v>
      </c>
      <c r="H303" s="29" t="s">
        <v>58</v>
      </c>
      <c r="I303" s="29">
        <v>20</v>
      </c>
      <c r="J303" s="29">
        <v>20</v>
      </c>
    </row>
    <row r="304" spans="1:10" ht="13.5">
      <c r="A304" s="29" t="s">
        <v>66</v>
      </c>
      <c r="B304" t="s">
        <v>53</v>
      </c>
      <c r="C304" t="s">
        <v>53</v>
      </c>
      <c r="D304" t="s">
        <v>53</v>
      </c>
      <c r="E304"/>
      <c r="F304">
        <v>62</v>
      </c>
      <c r="H304" s="29" t="s">
        <v>94</v>
      </c>
      <c r="I304" s="29">
        <v>12</v>
      </c>
      <c r="J304" s="29">
        <v>12</v>
      </c>
    </row>
    <row r="305" spans="1:10" ht="13.5">
      <c r="A305" s="29" t="s">
        <v>53</v>
      </c>
      <c r="B305" t="s">
        <v>66</v>
      </c>
      <c r="C305" t="s">
        <v>66</v>
      </c>
      <c r="D305" t="s">
        <v>72</v>
      </c>
      <c r="E305"/>
      <c r="F305">
        <v>62</v>
      </c>
      <c r="H305" s="29" t="s">
        <v>61</v>
      </c>
      <c r="I305" s="29">
        <v>11</v>
      </c>
      <c r="J305" s="29">
        <v>11</v>
      </c>
    </row>
    <row r="306" spans="1:10" ht="13.5">
      <c r="A306" s="29" t="s">
        <v>66</v>
      </c>
      <c r="B306" t="s">
        <v>66</v>
      </c>
      <c r="C306" t="s">
        <v>66</v>
      </c>
      <c r="D306" t="s">
        <v>90</v>
      </c>
      <c r="E306"/>
      <c r="F306">
        <v>46</v>
      </c>
      <c r="H306" s="29" t="s">
        <v>50</v>
      </c>
      <c r="I306" s="29">
        <v>10</v>
      </c>
      <c r="J306" s="29">
        <v>10</v>
      </c>
    </row>
    <row r="307" spans="1:10" ht="13.5">
      <c r="A307" s="29" t="s">
        <v>66</v>
      </c>
      <c r="B307" t="s">
        <v>66</v>
      </c>
      <c r="C307" t="s">
        <v>66</v>
      </c>
      <c r="D307" t="s">
        <v>85</v>
      </c>
      <c r="E307"/>
      <c r="F307">
        <v>43</v>
      </c>
      <c r="H307" s="29" t="s">
        <v>59</v>
      </c>
      <c r="I307" s="29">
        <v>9</v>
      </c>
      <c r="J307" s="29">
        <v>9</v>
      </c>
    </row>
    <row r="308" spans="1:10" ht="13.5">
      <c r="A308" s="29" t="s">
        <v>66</v>
      </c>
      <c r="B308" t="s">
        <v>66</v>
      </c>
      <c r="C308" t="s">
        <v>66</v>
      </c>
      <c r="D308" t="s">
        <v>67</v>
      </c>
      <c r="E308"/>
      <c r="F308">
        <v>40</v>
      </c>
      <c r="H308" s="29" t="s">
        <v>49</v>
      </c>
      <c r="I308" s="29">
        <v>6</v>
      </c>
      <c r="J308" s="29">
        <v>6</v>
      </c>
    </row>
    <row r="309" spans="1:10" ht="13.5">
      <c r="A309" s="29" t="s">
        <v>66</v>
      </c>
      <c r="B309" t="s">
        <v>66</v>
      </c>
      <c r="C309" t="s">
        <v>66</v>
      </c>
      <c r="D309" t="s">
        <v>92</v>
      </c>
      <c r="E309"/>
      <c r="F309">
        <v>37</v>
      </c>
      <c r="H309" s="29" t="s">
        <v>95</v>
      </c>
      <c r="I309" s="29">
        <v>4</v>
      </c>
      <c r="J309" s="29">
        <v>4</v>
      </c>
    </row>
    <row r="310" spans="1:10" ht="13.5">
      <c r="A310" s="29" t="s">
        <v>66</v>
      </c>
      <c r="B310" t="s">
        <v>66</v>
      </c>
      <c r="C310" t="s">
        <v>66</v>
      </c>
      <c r="D310" t="s">
        <v>93</v>
      </c>
      <c r="E310"/>
      <c r="F310">
        <v>35</v>
      </c>
      <c r="H310" s="29" t="s">
        <v>48</v>
      </c>
      <c r="I310" s="29">
        <v>3</v>
      </c>
      <c r="J310" s="29">
        <v>3</v>
      </c>
    </row>
    <row r="311" spans="1:10" ht="13.5">
      <c r="A311" s="29" t="s">
        <v>66</v>
      </c>
      <c r="B311" t="s">
        <v>66</v>
      </c>
      <c r="C311" t="s">
        <v>66</v>
      </c>
      <c r="D311" t="s">
        <v>71</v>
      </c>
      <c r="E311"/>
      <c r="F311">
        <v>32</v>
      </c>
      <c r="H311" s="29" t="s">
        <v>274</v>
      </c>
      <c r="I311" s="29">
        <v>3</v>
      </c>
      <c r="J311" s="29">
        <v>3</v>
      </c>
    </row>
    <row r="312" spans="1:10" ht="13.5">
      <c r="A312" s="29" t="s">
        <v>66</v>
      </c>
      <c r="B312" t="s">
        <v>66</v>
      </c>
      <c r="C312" t="s">
        <v>66</v>
      </c>
      <c r="D312" t="s">
        <v>77</v>
      </c>
      <c r="E312"/>
      <c r="F312">
        <v>27</v>
      </c>
      <c r="H312" s="29" t="s">
        <v>275</v>
      </c>
      <c r="I312" s="29">
        <v>3</v>
      </c>
      <c r="J312" s="29">
        <v>3</v>
      </c>
    </row>
    <row r="313" spans="1:10" ht="13.5">
      <c r="A313" s="29" t="s">
        <v>66</v>
      </c>
      <c r="B313" t="s">
        <v>66</v>
      </c>
      <c r="C313" t="s">
        <v>66</v>
      </c>
      <c r="D313" t="s">
        <v>73</v>
      </c>
      <c r="E313"/>
      <c r="F313">
        <v>26</v>
      </c>
      <c r="H313" s="29" t="s">
        <v>57</v>
      </c>
      <c r="I313" s="29">
        <v>2</v>
      </c>
      <c r="J313" s="29">
        <v>2</v>
      </c>
    </row>
    <row r="314" spans="1:10" ht="13.5">
      <c r="A314" s="29" t="s">
        <v>66</v>
      </c>
      <c r="B314" t="s">
        <v>66</v>
      </c>
      <c r="C314" t="s">
        <v>66</v>
      </c>
      <c r="D314" t="s">
        <v>65</v>
      </c>
      <c r="E314"/>
      <c r="F314">
        <v>26</v>
      </c>
      <c r="H314" s="29" t="s">
        <v>63</v>
      </c>
      <c r="I314" s="29">
        <v>2</v>
      </c>
      <c r="J314" s="29">
        <v>2</v>
      </c>
    </row>
    <row r="315" spans="1:10" ht="13.5">
      <c r="A315" s="29" t="s">
        <v>66</v>
      </c>
      <c r="B315" t="s">
        <v>66</v>
      </c>
      <c r="C315" t="s">
        <v>66</v>
      </c>
      <c r="D315" t="s">
        <v>82</v>
      </c>
      <c r="E315"/>
      <c r="F315">
        <v>26</v>
      </c>
      <c r="H315" s="29" t="s">
        <v>126</v>
      </c>
      <c r="I315" s="29">
        <v>2</v>
      </c>
      <c r="J315" s="29">
        <v>2</v>
      </c>
    </row>
    <row r="316" spans="1:10" ht="13.5">
      <c r="A316" s="29" t="s">
        <v>66</v>
      </c>
      <c r="B316" t="s">
        <v>58</v>
      </c>
      <c r="C316" t="s">
        <v>58</v>
      </c>
      <c r="D316" t="s">
        <v>58</v>
      </c>
      <c r="E316"/>
      <c r="F316">
        <v>19</v>
      </c>
      <c r="H316" s="29" t="s">
        <v>278</v>
      </c>
      <c r="I316" s="29">
        <v>2</v>
      </c>
      <c r="J316" s="29">
        <v>2</v>
      </c>
    </row>
    <row r="317" spans="1:10" ht="13.5">
      <c r="A317" s="29" t="s">
        <v>66</v>
      </c>
      <c r="B317" t="s">
        <v>66</v>
      </c>
      <c r="C317" t="s">
        <v>66</v>
      </c>
      <c r="D317" t="s">
        <v>76</v>
      </c>
      <c r="E317"/>
      <c r="F317">
        <v>18</v>
      </c>
      <c r="H317" s="29" t="s">
        <v>273</v>
      </c>
      <c r="I317" s="29">
        <v>1</v>
      </c>
      <c r="J317" s="29">
        <v>1</v>
      </c>
    </row>
    <row r="318" spans="1:10" ht="13.5">
      <c r="A318" s="29" t="s">
        <v>66</v>
      </c>
      <c r="B318" t="s">
        <v>66</v>
      </c>
      <c r="C318" t="s">
        <v>66</v>
      </c>
      <c r="D318" t="s">
        <v>81</v>
      </c>
      <c r="E318"/>
      <c r="F318">
        <v>18</v>
      </c>
      <c r="H318" s="29" t="s">
        <v>130</v>
      </c>
      <c r="I318" s="29">
        <v>1</v>
      </c>
      <c r="J318" s="29">
        <v>1</v>
      </c>
    </row>
    <row r="319" spans="1:10" ht="13.5">
      <c r="A319" s="29" t="s">
        <v>58</v>
      </c>
      <c r="B319" t="s">
        <v>66</v>
      </c>
      <c r="C319" t="s">
        <v>66</v>
      </c>
      <c r="D319" t="s">
        <v>88</v>
      </c>
      <c r="E319"/>
      <c r="F319">
        <v>18</v>
      </c>
      <c r="H319" s="29" t="s">
        <v>276</v>
      </c>
      <c r="I319" s="29">
        <v>1</v>
      </c>
      <c r="J319" s="29">
        <v>1</v>
      </c>
    </row>
    <row r="320" spans="1:10" ht="13.5">
      <c r="A320" s="29" t="s">
        <v>66</v>
      </c>
      <c r="B320" t="s">
        <v>66</v>
      </c>
      <c r="C320" t="s">
        <v>66</v>
      </c>
      <c r="D320" t="s">
        <v>91</v>
      </c>
      <c r="E320"/>
      <c r="F320">
        <v>18</v>
      </c>
      <c r="H320" s="29" t="s">
        <v>277</v>
      </c>
      <c r="I320" s="29">
        <v>1</v>
      </c>
      <c r="J320" s="29">
        <v>1</v>
      </c>
    </row>
    <row r="321" spans="1:6" ht="13.5">
      <c r="A321" s="29" t="s">
        <v>66</v>
      </c>
      <c r="B321" t="s">
        <v>66</v>
      </c>
      <c r="C321" t="s">
        <v>66</v>
      </c>
      <c r="D321" t="s">
        <v>75</v>
      </c>
      <c r="E321"/>
      <c r="F321">
        <v>17</v>
      </c>
    </row>
    <row r="322" spans="1:6" ht="13.5">
      <c r="A322" s="29" t="s">
        <v>66</v>
      </c>
      <c r="B322" t="s">
        <v>66</v>
      </c>
      <c r="C322" t="s">
        <v>66</v>
      </c>
      <c r="D322" t="s">
        <v>69</v>
      </c>
      <c r="E322"/>
      <c r="F322">
        <v>16</v>
      </c>
    </row>
    <row r="323" spans="1:6" ht="13.5">
      <c r="A323" s="29" t="s">
        <v>66</v>
      </c>
      <c r="B323" t="s">
        <v>66</v>
      </c>
      <c r="C323" t="s">
        <v>66</v>
      </c>
      <c r="D323" t="s">
        <v>74</v>
      </c>
      <c r="E323"/>
      <c r="F323">
        <v>13</v>
      </c>
    </row>
    <row r="324" spans="1:6" ht="13.5">
      <c r="A324" s="29" t="s">
        <v>66</v>
      </c>
      <c r="B324" t="s">
        <v>66</v>
      </c>
      <c r="C324" t="s">
        <v>66</v>
      </c>
      <c r="D324" t="s">
        <v>79</v>
      </c>
      <c r="E324"/>
      <c r="F324">
        <v>13</v>
      </c>
    </row>
    <row r="325" spans="1:7" ht="13.5">
      <c r="A325" s="29" t="s">
        <v>61</v>
      </c>
      <c r="B325" t="s">
        <v>66</v>
      </c>
      <c r="C325" t="s">
        <v>66</v>
      </c>
      <c r="D325" t="s">
        <v>89</v>
      </c>
      <c r="E325"/>
      <c r="F325">
        <v>13</v>
      </c>
      <c r="G325" s="29">
        <f>SUM(F325:F354)</f>
        <v>177</v>
      </c>
    </row>
    <row r="326" spans="1:6" ht="13.5">
      <c r="A326" s="29" t="s">
        <v>66</v>
      </c>
      <c r="B326" t="s">
        <v>53</v>
      </c>
      <c r="C326" t="s">
        <v>53</v>
      </c>
      <c r="D326" t="s">
        <v>56</v>
      </c>
      <c r="E326"/>
      <c r="F326">
        <v>11</v>
      </c>
    </row>
    <row r="327" spans="1:6" ht="13.5">
      <c r="A327" s="29" t="s">
        <v>66</v>
      </c>
      <c r="B327" t="s">
        <v>61</v>
      </c>
      <c r="C327" t="s">
        <v>62</v>
      </c>
      <c r="D327" t="s">
        <v>62</v>
      </c>
      <c r="E327"/>
      <c r="F327">
        <v>11</v>
      </c>
    </row>
    <row r="328" spans="1:6" ht="13.5">
      <c r="A328" s="29" t="s">
        <v>66</v>
      </c>
      <c r="B328" t="s">
        <v>50</v>
      </c>
      <c r="C328" t="s">
        <v>51</v>
      </c>
      <c r="D328" t="s">
        <v>50</v>
      </c>
      <c r="E328"/>
      <c r="F328">
        <v>9</v>
      </c>
    </row>
    <row r="329" spans="1:6" ht="13.5">
      <c r="A329" s="29" t="s">
        <v>66</v>
      </c>
      <c r="B329" t="s">
        <v>66</v>
      </c>
      <c r="C329" t="s">
        <v>66</v>
      </c>
      <c r="D329" t="s">
        <v>52</v>
      </c>
      <c r="E329"/>
      <c r="F329">
        <v>9</v>
      </c>
    </row>
    <row r="330" spans="1:6" ht="13.5">
      <c r="A330" s="29" t="s">
        <v>50</v>
      </c>
      <c r="B330" t="s">
        <v>66</v>
      </c>
      <c r="C330" t="s">
        <v>66</v>
      </c>
      <c r="D330" t="s">
        <v>78</v>
      </c>
      <c r="E330"/>
      <c r="F330">
        <v>9</v>
      </c>
    </row>
    <row r="331" spans="1:6" ht="13.5">
      <c r="A331" s="29" t="s">
        <v>53</v>
      </c>
      <c r="B331" t="s">
        <v>66</v>
      </c>
      <c r="C331" t="s">
        <v>66</v>
      </c>
      <c r="D331" t="s">
        <v>80</v>
      </c>
      <c r="E331"/>
      <c r="F331">
        <v>9</v>
      </c>
    </row>
    <row r="332" spans="1:6" ht="13.5">
      <c r="A332" s="29" t="s">
        <v>53</v>
      </c>
      <c r="B332" t="s">
        <v>66</v>
      </c>
      <c r="C332" t="s">
        <v>66</v>
      </c>
      <c r="D332" t="s">
        <v>84</v>
      </c>
      <c r="E332"/>
      <c r="F332">
        <v>9</v>
      </c>
    </row>
    <row r="333" spans="1:6" ht="13.5">
      <c r="A333" s="29" t="s">
        <v>53</v>
      </c>
      <c r="B333" t="s">
        <v>66</v>
      </c>
      <c r="C333" t="s">
        <v>66</v>
      </c>
      <c r="D333" t="s">
        <v>86</v>
      </c>
      <c r="E333"/>
      <c r="F333">
        <v>9</v>
      </c>
    </row>
    <row r="334" spans="1:6" ht="13.5">
      <c r="A334" s="29" t="s">
        <v>66</v>
      </c>
      <c r="B334" t="s">
        <v>94</v>
      </c>
      <c r="C334" t="s">
        <v>94</v>
      </c>
      <c r="D334" t="s">
        <v>94</v>
      </c>
      <c r="E334"/>
      <c r="F334">
        <v>9</v>
      </c>
    </row>
    <row r="335" spans="1:6" ht="13.5">
      <c r="A335" s="29" t="s">
        <v>66</v>
      </c>
      <c r="B335" t="s">
        <v>66</v>
      </c>
      <c r="C335" t="s">
        <v>66</v>
      </c>
      <c r="D335" t="s">
        <v>70</v>
      </c>
      <c r="E335"/>
      <c r="F335">
        <v>7</v>
      </c>
    </row>
    <row r="336" spans="1:6" ht="13.5">
      <c r="A336" s="29" t="s">
        <v>66</v>
      </c>
      <c r="B336" t="s">
        <v>66</v>
      </c>
      <c r="C336" t="s">
        <v>66</v>
      </c>
      <c r="D336" t="s">
        <v>83</v>
      </c>
      <c r="E336"/>
      <c r="F336">
        <v>7</v>
      </c>
    </row>
    <row r="337" spans="1:6" ht="13.5">
      <c r="A337" s="29" t="s">
        <v>66</v>
      </c>
      <c r="B337" t="s">
        <v>49</v>
      </c>
      <c r="C337" t="s">
        <v>49</v>
      </c>
      <c r="D337" t="s">
        <v>49</v>
      </c>
      <c r="E337"/>
      <c r="F337">
        <v>6</v>
      </c>
    </row>
    <row r="338" spans="1:6" ht="13.5">
      <c r="A338" s="29" t="s">
        <v>49</v>
      </c>
      <c r="B338" t="s">
        <v>53</v>
      </c>
      <c r="C338" t="s">
        <v>53</v>
      </c>
      <c r="D338" t="s">
        <v>54</v>
      </c>
      <c r="E338"/>
      <c r="F338">
        <v>6</v>
      </c>
    </row>
    <row r="339" spans="1:6" ht="13.5">
      <c r="A339" s="29" t="s">
        <v>66</v>
      </c>
      <c r="B339" t="s">
        <v>53</v>
      </c>
      <c r="C339" t="s">
        <v>53</v>
      </c>
      <c r="D339" t="s">
        <v>55</v>
      </c>
      <c r="E339"/>
      <c r="F339">
        <v>6</v>
      </c>
    </row>
    <row r="340" spans="1:6" ht="13.5">
      <c r="A340" s="29" t="s">
        <v>66</v>
      </c>
      <c r="B340" t="s">
        <v>59</v>
      </c>
      <c r="C340" t="s">
        <v>60</v>
      </c>
      <c r="D340" t="s">
        <v>60</v>
      </c>
      <c r="E340"/>
      <c r="F340">
        <v>5</v>
      </c>
    </row>
    <row r="341" spans="1:6" ht="13.5">
      <c r="A341" s="29" t="s">
        <v>94</v>
      </c>
      <c r="B341" t="s">
        <v>66</v>
      </c>
      <c r="C341" t="s">
        <v>66</v>
      </c>
      <c r="D341" t="s">
        <v>68</v>
      </c>
      <c r="E341"/>
      <c r="F341">
        <v>5</v>
      </c>
    </row>
    <row r="342" spans="1:6" ht="13.5">
      <c r="A342" s="29" t="s">
        <v>94</v>
      </c>
      <c r="B342" t="s">
        <v>66</v>
      </c>
      <c r="C342" t="s">
        <v>66</v>
      </c>
      <c r="D342" t="s">
        <v>279</v>
      </c>
      <c r="E342"/>
      <c r="F342">
        <v>5</v>
      </c>
    </row>
    <row r="343" spans="1:6" ht="13.5">
      <c r="A343" s="29" t="s">
        <v>48</v>
      </c>
      <c r="B343" t="s">
        <v>66</v>
      </c>
      <c r="C343" t="s">
        <v>66</v>
      </c>
      <c r="D343" t="s">
        <v>128</v>
      </c>
      <c r="E343"/>
      <c r="F343">
        <v>5</v>
      </c>
    </row>
    <row r="344" spans="1:6" ht="13.5">
      <c r="A344" s="29" t="s">
        <v>50</v>
      </c>
      <c r="B344" t="s">
        <v>95</v>
      </c>
      <c r="C344" t="s">
        <v>95</v>
      </c>
      <c r="D344" t="s">
        <v>95</v>
      </c>
      <c r="E344"/>
      <c r="F344">
        <v>4</v>
      </c>
    </row>
    <row r="345" spans="1:6" ht="13.5">
      <c r="A345" s="29" t="s">
        <v>57</v>
      </c>
      <c r="B345" t="s">
        <v>48</v>
      </c>
      <c r="C345" t="s">
        <v>124</v>
      </c>
      <c r="D345" t="s">
        <v>124</v>
      </c>
      <c r="E345"/>
      <c r="F345">
        <v>3</v>
      </c>
    </row>
    <row r="346" spans="1:6" ht="13.5">
      <c r="A346" s="29" t="s">
        <v>59</v>
      </c>
      <c r="B346" t="s">
        <v>274</v>
      </c>
      <c r="C346" t="s">
        <v>274</v>
      </c>
      <c r="D346" t="s">
        <v>274</v>
      </c>
      <c r="E346"/>
      <c r="F346">
        <v>3</v>
      </c>
    </row>
    <row r="347" spans="1:6" ht="13.5">
      <c r="A347" s="29" t="s">
        <v>59</v>
      </c>
      <c r="B347" t="s">
        <v>66</v>
      </c>
      <c r="C347" t="s">
        <v>66</v>
      </c>
      <c r="D347" t="s">
        <v>204</v>
      </c>
      <c r="E347"/>
      <c r="F347">
        <v>3</v>
      </c>
    </row>
    <row r="348" spans="1:6" ht="13.5">
      <c r="A348" s="29" t="s">
        <v>63</v>
      </c>
      <c r="B348" t="s">
        <v>57</v>
      </c>
      <c r="C348" t="s">
        <v>57</v>
      </c>
      <c r="D348" t="s">
        <v>57</v>
      </c>
      <c r="E348"/>
      <c r="F348">
        <v>2</v>
      </c>
    </row>
    <row r="349" spans="1:6" ht="13.5">
      <c r="A349" s="29" t="s">
        <v>66</v>
      </c>
      <c r="B349" t="s">
        <v>59</v>
      </c>
      <c r="C349" t="s">
        <v>59</v>
      </c>
      <c r="D349" t="s">
        <v>59</v>
      </c>
      <c r="E349"/>
      <c r="F349">
        <v>2</v>
      </c>
    </row>
    <row r="350" spans="1:6" ht="13.5">
      <c r="A350" s="29" t="s">
        <v>66</v>
      </c>
      <c r="B350" t="s">
        <v>63</v>
      </c>
      <c r="C350" t="s">
        <v>64</v>
      </c>
      <c r="D350" t="s">
        <v>64</v>
      </c>
      <c r="E350"/>
      <c r="F350">
        <v>2</v>
      </c>
    </row>
    <row r="351" spans="1:6" ht="13.5">
      <c r="A351" s="29" t="s">
        <v>66</v>
      </c>
      <c r="B351" t="s">
        <v>66</v>
      </c>
      <c r="C351" t="s">
        <v>66</v>
      </c>
      <c r="D351" t="s">
        <v>280</v>
      </c>
      <c r="E351"/>
      <c r="F351">
        <v>2</v>
      </c>
    </row>
    <row r="352" spans="1:6" ht="13.5">
      <c r="A352" s="29" t="s">
        <v>130</v>
      </c>
      <c r="B352" t="s">
        <v>66</v>
      </c>
      <c r="C352" t="s">
        <v>66</v>
      </c>
      <c r="D352" t="s">
        <v>281</v>
      </c>
      <c r="E352"/>
      <c r="F352">
        <v>2</v>
      </c>
    </row>
    <row r="353" spans="1:6" ht="13.5">
      <c r="A353" s="29" t="s">
        <v>126</v>
      </c>
      <c r="B353" t="s">
        <v>66</v>
      </c>
      <c r="C353" t="s">
        <v>129</v>
      </c>
      <c r="D353" t="s">
        <v>127</v>
      </c>
      <c r="E353"/>
      <c r="F353">
        <v>2</v>
      </c>
    </row>
    <row r="354" spans="1:6" ht="13.5">
      <c r="A354" s="29" t="s">
        <v>95</v>
      </c>
      <c r="B354" t="s">
        <v>66</v>
      </c>
      <c r="C354" t="s">
        <v>282</v>
      </c>
      <c r="D354" t="s">
        <v>283</v>
      </c>
      <c r="E354"/>
      <c r="F354">
        <v>2</v>
      </c>
    </row>
    <row r="355" spans="1:6" ht="13.5">
      <c r="A355" s="29" t="s">
        <v>139</v>
      </c>
      <c r="B355" t="s">
        <v>275</v>
      </c>
      <c r="C355" t="s">
        <v>284</v>
      </c>
      <c r="D355" t="s">
        <v>285</v>
      </c>
      <c r="E355"/>
      <c r="F355">
        <v>2</v>
      </c>
    </row>
    <row r="356" spans="2:6" ht="13.5">
      <c r="B356" t="s">
        <v>94</v>
      </c>
      <c r="C356" t="s">
        <v>125</v>
      </c>
      <c r="D356" t="s">
        <v>125</v>
      </c>
      <c r="E356"/>
      <c r="F356">
        <v>2</v>
      </c>
    </row>
    <row r="357" spans="2:6" ht="13.5">
      <c r="B357" t="s">
        <v>126</v>
      </c>
      <c r="C357" t="s">
        <v>126</v>
      </c>
      <c r="D357" t="s">
        <v>126</v>
      </c>
      <c r="E357"/>
      <c r="F357">
        <v>2</v>
      </c>
    </row>
    <row r="358" spans="2:6" ht="13.5">
      <c r="B358" t="s">
        <v>278</v>
      </c>
      <c r="C358" t="s">
        <v>286</v>
      </c>
      <c r="D358" t="s">
        <v>287</v>
      </c>
      <c r="E358"/>
      <c r="F358">
        <v>2</v>
      </c>
    </row>
    <row r="359" spans="2:6" ht="13.5">
      <c r="B359" t="s">
        <v>50</v>
      </c>
      <c r="C359" t="s">
        <v>134</v>
      </c>
      <c r="D359" t="s">
        <v>135</v>
      </c>
      <c r="E359"/>
      <c r="F359">
        <v>1</v>
      </c>
    </row>
    <row r="360" spans="2:6" ht="13.5">
      <c r="B360" t="s">
        <v>273</v>
      </c>
      <c r="C360" t="s">
        <v>288</v>
      </c>
      <c r="D360" t="s">
        <v>54</v>
      </c>
      <c r="E360"/>
      <c r="F360">
        <v>1</v>
      </c>
    </row>
    <row r="361" spans="2:6" ht="13.5">
      <c r="B361" t="s">
        <v>58</v>
      </c>
      <c r="C361" t="s">
        <v>289</v>
      </c>
      <c r="D361" t="s">
        <v>290</v>
      </c>
      <c r="E361"/>
      <c r="F361">
        <v>1</v>
      </c>
    </row>
    <row r="362" spans="2:6" ht="13.5">
      <c r="B362" t="s">
        <v>59</v>
      </c>
      <c r="C362" t="s">
        <v>291</v>
      </c>
      <c r="D362" t="s">
        <v>292</v>
      </c>
      <c r="E362"/>
      <c r="F362">
        <v>1</v>
      </c>
    </row>
    <row r="363" spans="2:6" ht="13.5">
      <c r="B363" t="s">
        <v>59</v>
      </c>
      <c r="C363" t="s">
        <v>293</v>
      </c>
      <c r="D363" t="s">
        <v>293</v>
      </c>
      <c r="E363"/>
      <c r="F363">
        <v>1</v>
      </c>
    </row>
    <row r="364" spans="2:6" ht="13.5">
      <c r="B364" t="s">
        <v>66</v>
      </c>
      <c r="C364" t="s">
        <v>66</v>
      </c>
      <c r="D364" t="s">
        <v>294</v>
      </c>
      <c r="E364"/>
      <c r="F364">
        <v>1</v>
      </c>
    </row>
    <row r="365" spans="2:6" ht="13.5">
      <c r="B365" t="s">
        <v>66</v>
      </c>
      <c r="C365" t="s">
        <v>66</v>
      </c>
      <c r="D365" t="s">
        <v>295</v>
      </c>
      <c r="E365"/>
      <c r="F365">
        <v>1</v>
      </c>
    </row>
    <row r="366" spans="2:6" ht="13.5">
      <c r="B366" t="s">
        <v>66</v>
      </c>
      <c r="C366" t="s">
        <v>66</v>
      </c>
      <c r="D366" t="s">
        <v>296</v>
      </c>
      <c r="E366"/>
      <c r="F366">
        <v>1</v>
      </c>
    </row>
    <row r="367" spans="2:6" ht="13.5">
      <c r="B367" t="s">
        <v>66</v>
      </c>
      <c r="C367" t="s">
        <v>66</v>
      </c>
      <c r="D367" t="s">
        <v>297</v>
      </c>
      <c r="E367"/>
      <c r="F367">
        <v>1</v>
      </c>
    </row>
    <row r="368" spans="2:6" ht="13.5">
      <c r="B368" t="s">
        <v>66</v>
      </c>
      <c r="C368" t="s">
        <v>66</v>
      </c>
      <c r="D368" t="s">
        <v>298</v>
      </c>
      <c r="E368"/>
      <c r="F368">
        <v>1</v>
      </c>
    </row>
    <row r="369" spans="2:6" ht="13.5">
      <c r="B369" t="s">
        <v>66</v>
      </c>
      <c r="C369" t="s">
        <v>299</v>
      </c>
      <c r="D369" t="s">
        <v>299</v>
      </c>
      <c r="E369"/>
      <c r="F369">
        <v>1</v>
      </c>
    </row>
    <row r="370" spans="2:6" ht="13.5">
      <c r="B370" t="s">
        <v>66</v>
      </c>
      <c r="C370" t="s">
        <v>129</v>
      </c>
      <c r="D370" t="s">
        <v>300</v>
      </c>
      <c r="E370"/>
      <c r="F370">
        <v>1</v>
      </c>
    </row>
    <row r="371" spans="2:6" ht="13.5">
      <c r="B371" t="s">
        <v>66</v>
      </c>
      <c r="C371" t="s">
        <v>129</v>
      </c>
      <c r="D371" t="s">
        <v>205</v>
      </c>
      <c r="E371"/>
      <c r="F371">
        <v>1</v>
      </c>
    </row>
    <row r="372" spans="2:6" ht="13.5">
      <c r="B372" t="s">
        <v>275</v>
      </c>
      <c r="C372" t="s">
        <v>301</v>
      </c>
      <c r="D372" t="s">
        <v>302</v>
      </c>
      <c r="E372"/>
      <c r="F372">
        <v>1</v>
      </c>
    </row>
    <row r="373" spans="2:6" ht="13.5">
      <c r="B373" t="s">
        <v>130</v>
      </c>
      <c r="C373" t="s">
        <v>130</v>
      </c>
      <c r="D373" t="s">
        <v>131</v>
      </c>
      <c r="E373"/>
      <c r="F373">
        <v>1</v>
      </c>
    </row>
    <row r="374" spans="2:6" ht="13.5">
      <c r="B374" t="s">
        <v>94</v>
      </c>
      <c r="C374" t="s">
        <v>303</v>
      </c>
      <c r="D374" t="s">
        <v>303</v>
      </c>
      <c r="E374"/>
      <c r="F374">
        <v>1</v>
      </c>
    </row>
    <row r="375" spans="2:6" ht="13.5">
      <c r="B375" t="s">
        <v>276</v>
      </c>
      <c r="C375" t="s">
        <v>276</v>
      </c>
      <c r="D375" t="s">
        <v>304</v>
      </c>
      <c r="E375"/>
      <c r="F375">
        <v>1</v>
      </c>
    </row>
    <row r="376" spans="2:6" ht="13.5">
      <c r="B376" t="s">
        <v>277</v>
      </c>
      <c r="C376" t="s">
        <v>277</v>
      </c>
      <c r="D376" t="s">
        <v>277</v>
      </c>
      <c r="E376"/>
      <c r="F376">
        <v>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92"/>
  <sheetViews>
    <sheetView showGridLines="0" zoomScale="75" zoomScaleNormal="75" workbookViewId="0" topLeftCell="A1">
      <selection activeCell="R42" sqref="R42"/>
    </sheetView>
  </sheetViews>
  <sheetFormatPr defaultColWidth="11.421875" defaultRowHeight="12.75"/>
  <cols>
    <col min="1" max="1" width="16.8515625" style="29" customWidth="1"/>
    <col min="2" max="10" width="6.7109375" style="29" customWidth="1"/>
    <col min="11" max="11" width="7.8515625" style="29" customWidth="1"/>
    <col min="12" max="12" width="6.7109375" style="29" customWidth="1"/>
    <col min="13" max="13" width="8.140625" style="29" customWidth="1"/>
    <col min="14" max="14" width="8.57421875" style="29" customWidth="1"/>
    <col min="15" max="15" width="7.140625" style="29" customWidth="1"/>
    <col min="16" max="16" width="7.7109375" style="29" customWidth="1"/>
    <col min="17" max="17" width="7.28125" style="29" customWidth="1"/>
    <col min="18" max="18" width="7.421875" style="36" customWidth="1"/>
    <col min="19" max="19" width="4.7109375" style="36" customWidth="1"/>
    <col min="20" max="21" width="4.7109375" style="189" customWidth="1"/>
    <col min="22" max="22" width="3.7109375" style="189" customWidth="1"/>
    <col min="23" max="23" width="4.421875" style="29" customWidth="1"/>
    <col min="24" max="24" width="3.57421875" style="29" customWidth="1"/>
    <col min="25" max="25" width="3.140625" style="29" customWidth="1"/>
    <col min="26" max="16384" width="11.421875" style="29" customWidth="1"/>
  </cols>
  <sheetData>
    <row r="1" ht="3" customHeight="1"/>
    <row r="2" ht="3" customHeight="1"/>
    <row r="3" ht="3" customHeight="1"/>
    <row r="4" ht="3" customHeight="1"/>
    <row r="5" ht="3" customHeight="1"/>
    <row r="6" spans="1:17" ht="15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">
      <c r="A7" s="27" t="s">
        <v>97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.75">
      <c r="A8" s="30" t="s">
        <v>343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ht="6.75" customHeight="1"/>
    <row r="10" spans="1:17" ht="21" customHeight="1">
      <c r="A10" s="271" t="s">
        <v>98</v>
      </c>
      <c r="B10" s="51" t="s">
        <v>99</v>
      </c>
      <c r="C10" s="51"/>
      <c r="D10" s="51"/>
      <c r="E10" s="51"/>
      <c r="F10" s="51"/>
      <c r="G10" s="51"/>
      <c r="H10" s="243" t="s">
        <v>100</v>
      </c>
      <c r="I10" s="244"/>
      <c r="J10" s="244"/>
      <c r="K10" s="244"/>
      <c r="L10" s="245"/>
      <c r="M10" s="243" t="s">
        <v>121</v>
      </c>
      <c r="N10" s="244"/>
      <c r="O10" s="244"/>
      <c r="P10" s="244"/>
      <c r="Q10" s="245"/>
    </row>
    <row r="11" spans="1:17" ht="30" customHeight="1">
      <c r="A11" s="272"/>
      <c r="B11" s="51">
        <v>2002</v>
      </c>
      <c r="C11" s="51">
        <v>2003</v>
      </c>
      <c r="D11" s="51">
        <v>2004</v>
      </c>
      <c r="E11" s="51">
        <v>2005</v>
      </c>
      <c r="F11" s="51">
        <v>2006</v>
      </c>
      <c r="G11" s="51">
        <v>2007</v>
      </c>
      <c r="H11" s="55" t="s">
        <v>136</v>
      </c>
      <c r="I11" s="55" t="s">
        <v>113</v>
      </c>
      <c r="J11" s="55" t="s">
        <v>114</v>
      </c>
      <c r="K11" s="55" t="s">
        <v>137</v>
      </c>
      <c r="L11" s="55" t="s">
        <v>138</v>
      </c>
      <c r="M11" s="50">
        <v>2003</v>
      </c>
      <c r="N11" s="50">
        <v>2004</v>
      </c>
      <c r="O11" s="50">
        <v>2005</v>
      </c>
      <c r="P11" s="50">
        <v>2006</v>
      </c>
      <c r="Q11" s="50">
        <v>2007</v>
      </c>
    </row>
    <row r="12" spans="1:17" ht="2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9.5" customHeight="1">
      <c r="A13" s="22" t="s">
        <v>101</v>
      </c>
      <c r="B13" s="31">
        <v>249</v>
      </c>
      <c r="C13" s="31">
        <v>295</v>
      </c>
      <c r="D13" s="32">
        <v>689</v>
      </c>
      <c r="E13" s="32">
        <v>720</v>
      </c>
      <c r="F13" s="32">
        <v>483</v>
      </c>
      <c r="G13" s="32">
        <f>Total!C17</f>
        <v>547</v>
      </c>
      <c r="H13" s="17">
        <f>C13-B13</f>
        <v>46</v>
      </c>
      <c r="I13" s="17">
        <f>D13-C13</f>
        <v>394</v>
      </c>
      <c r="J13" s="17">
        <f>E13-D13</f>
        <v>31</v>
      </c>
      <c r="K13" s="17">
        <f>F13-E13</f>
        <v>-237</v>
      </c>
      <c r="L13" s="17">
        <f>G13-F13</f>
        <v>64</v>
      </c>
      <c r="M13" s="68">
        <f>H13/B13</f>
        <v>0.18473895582329317</v>
      </c>
      <c r="N13" s="34">
        <f>I13/C13</f>
        <v>1.335593220338983</v>
      </c>
      <c r="O13" s="34">
        <f>J13/D13</f>
        <v>0.04499274310595065</v>
      </c>
      <c r="P13" s="34">
        <f>K13/E13</f>
        <v>-0.32916666666666666</v>
      </c>
      <c r="Q13" s="34">
        <f>L13/F13</f>
        <v>0.13250517598343686</v>
      </c>
    </row>
    <row r="14" spans="1:17" ht="19.5" customHeight="1">
      <c r="A14" s="22" t="s">
        <v>102</v>
      </c>
      <c r="B14" s="31">
        <v>204</v>
      </c>
      <c r="C14" s="31">
        <v>254</v>
      </c>
      <c r="D14" s="32">
        <v>757</v>
      </c>
      <c r="E14" s="32">
        <v>767</v>
      </c>
      <c r="F14" s="32">
        <v>536</v>
      </c>
      <c r="G14" s="32">
        <f>Total!D17</f>
        <v>553</v>
      </c>
      <c r="H14" s="17">
        <f aca="true" t="shared" si="0" ref="H14:H24">C14-B14</f>
        <v>50</v>
      </c>
      <c r="I14" s="17">
        <f aca="true" t="shared" si="1" ref="I14:I24">D14-C14</f>
        <v>503</v>
      </c>
      <c r="J14" s="17">
        <f aca="true" t="shared" si="2" ref="J14:J24">E14-D14</f>
        <v>10</v>
      </c>
      <c r="K14" s="17">
        <f aca="true" t="shared" si="3" ref="K14:K24">F14-E14</f>
        <v>-231</v>
      </c>
      <c r="L14" s="17">
        <f aca="true" t="shared" si="4" ref="L14:L24">G14-F14</f>
        <v>17</v>
      </c>
      <c r="M14" s="68">
        <f aca="true" t="shared" si="5" ref="M14:M24">H14/B14</f>
        <v>0.24509803921568626</v>
      </c>
      <c r="N14" s="34">
        <f aca="true" t="shared" si="6" ref="N14:N24">I14/C14</f>
        <v>1.9803149606299213</v>
      </c>
      <c r="O14" s="34">
        <f aca="true" t="shared" si="7" ref="O14:O24">J14/D14</f>
        <v>0.013210039630118891</v>
      </c>
      <c r="P14" s="34">
        <f aca="true" t="shared" si="8" ref="P14:P24">K14/E14</f>
        <v>-0.3011734028683181</v>
      </c>
      <c r="Q14" s="34">
        <f aca="true" t="shared" si="9" ref="Q14:Q19">L14/F14</f>
        <v>0.03171641791044776</v>
      </c>
    </row>
    <row r="15" spans="1:17" ht="19.5" customHeight="1">
      <c r="A15" s="22" t="s">
        <v>103</v>
      </c>
      <c r="B15" s="31">
        <v>182</v>
      </c>
      <c r="C15" s="31">
        <v>459</v>
      </c>
      <c r="D15" s="32">
        <v>1048</v>
      </c>
      <c r="E15" s="32">
        <v>765</v>
      </c>
      <c r="F15" s="32">
        <v>621</v>
      </c>
      <c r="G15" s="32">
        <f>Total!E17</f>
        <v>559</v>
      </c>
      <c r="H15" s="17">
        <f t="shared" si="0"/>
        <v>277</v>
      </c>
      <c r="I15" s="17">
        <f t="shared" si="1"/>
        <v>589</v>
      </c>
      <c r="J15" s="17">
        <f t="shared" si="2"/>
        <v>-283</v>
      </c>
      <c r="K15" s="17">
        <f t="shared" si="3"/>
        <v>-144</v>
      </c>
      <c r="L15" s="17">
        <f t="shared" si="4"/>
        <v>-62</v>
      </c>
      <c r="M15" s="68">
        <f t="shared" si="5"/>
        <v>1.521978021978022</v>
      </c>
      <c r="N15" s="34">
        <f t="shared" si="6"/>
        <v>1.2832244008714597</v>
      </c>
      <c r="O15" s="34">
        <f t="shared" si="7"/>
        <v>-0.2700381679389313</v>
      </c>
      <c r="P15" s="34">
        <f t="shared" si="8"/>
        <v>-0.18823529411764706</v>
      </c>
      <c r="Q15" s="34">
        <f t="shared" si="9"/>
        <v>-0.0998389694041868</v>
      </c>
    </row>
    <row r="16" spans="1:17" ht="19.5" customHeight="1">
      <c r="A16" s="22" t="s">
        <v>104</v>
      </c>
      <c r="B16" s="31">
        <v>282</v>
      </c>
      <c r="C16" s="31">
        <v>588</v>
      </c>
      <c r="D16" s="32">
        <v>714</v>
      </c>
      <c r="E16" s="32">
        <v>778</v>
      </c>
      <c r="F16" s="32">
        <v>519</v>
      </c>
      <c r="G16" s="32">
        <f>Total!F17</f>
        <v>536</v>
      </c>
      <c r="H16" s="17">
        <f t="shared" si="0"/>
        <v>306</v>
      </c>
      <c r="I16" s="17">
        <f t="shared" si="1"/>
        <v>126</v>
      </c>
      <c r="J16" s="17">
        <f t="shared" si="2"/>
        <v>64</v>
      </c>
      <c r="K16" s="17">
        <f t="shared" si="3"/>
        <v>-259</v>
      </c>
      <c r="L16" s="17">
        <f t="shared" si="4"/>
        <v>17</v>
      </c>
      <c r="M16" s="68">
        <f t="shared" si="5"/>
        <v>1.0851063829787233</v>
      </c>
      <c r="N16" s="34">
        <f t="shared" si="6"/>
        <v>0.21428571428571427</v>
      </c>
      <c r="O16" s="34">
        <f t="shared" si="7"/>
        <v>0.0896358543417367</v>
      </c>
      <c r="P16" s="34">
        <f t="shared" si="8"/>
        <v>-0.3329048843187661</v>
      </c>
      <c r="Q16" s="34">
        <f t="shared" si="9"/>
        <v>0.03275529865125241</v>
      </c>
    </row>
    <row r="17" spans="1:17" ht="19.5" customHeight="1">
      <c r="A17" s="22" t="s">
        <v>105</v>
      </c>
      <c r="B17" s="31">
        <v>199</v>
      </c>
      <c r="C17" s="31">
        <v>458</v>
      </c>
      <c r="D17" s="32">
        <v>574</v>
      </c>
      <c r="E17" s="32">
        <v>773</v>
      </c>
      <c r="F17" s="32">
        <v>552</v>
      </c>
      <c r="G17" s="32">
        <f>Total!G17</f>
        <v>575</v>
      </c>
      <c r="H17" s="17">
        <f t="shared" si="0"/>
        <v>259</v>
      </c>
      <c r="I17" s="17">
        <f t="shared" si="1"/>
        <v>116</v>
      </c>
      <c r="J17" s="17">
        <f t="shared" si="2"/>
        <v>199</v>
      </c>
      <c r="K17" s="17">
        <f t="shared" si="3"/>
        <v>-221</v>
      </c>
      <c r="L17" s="17">
        <f t="shared" si="4"/>
        <v>23</v>
      </c>
      <c r="M17" s="68">
        <f t="shared" si="5"/>
        <v>1.3015075376884422</v>
      </c>
      <c r="N17" s="34">
        <f t="shared" si="6"/>
        <v>0.25327510917030566</v>
      </c>
      <c r="O17" s="34">
        <f t="shared" si="7"/>
        <v>0.34668989547038326</v>
      </c>
      <c r="P17" s="34">
        <f t="shared" si="8"/>
        <v>-0.2858990944372574</v>
      </c>
      <c r="Q17" s="34">
        <f t="shared" si="9"/>
        <v>0.041666666666666664</v>
      </c>
    </row>
    <row r="18" spans="1:17" ht="19.5" customHeight="1">
      <c r="A18" s="22" t="s">
        <v>106</v>
      </c>
      <c r="B18" s="31">
        <v>183</v>
      </c>
      <c r="C18" s="31">
        <v>417</v>
      </c>
      <c r="D18" s="32">
        <v>557</v>
      </c>
      <c r="E18" s="32">
        <v>757</v>
      </c>
      <c r="F18" s="32">
        <v>504</v>
      </c>
      <c r="G18" s="32">
        <f>Total!H17</f>
        <v>501</v>
      </c>
      <c r="H18" s="17">
        <f t="shared" si="0"/>
        <v>234</v>
      </c>
      <c r="I18" s="17">
        <f t="shared" si="1"/>
        <v>140</v>
      </c>
      <c r="J18" s="17">
        <f t="shared" si="2"/>
        <v>200</v>
      </c>
      <c r="K18" s="17">
        <f t="shared" si="3"/>
        <v>-253</v>
      </c>
      <c r="L18" s="17">
        <f t="shared" si="4"/>
        <v>-3</v>
      </c>
      <c r="M18" s="68">
        <f t="shared" si="5"/>
        <v>1.278688524590164</v>
      </c>
      <c r="N18" s="34">
        <f t="shared" si="6"/>
        <v>0.33573141486810554</v>
      </c>
      <c r="O18" s="34">
        <f t="shared" si="7"/>
        <v>0.3590664272890485</v>
      </c>
      <c r="P18" s="34">
        <f t="shared" si="8"/>
        <v>-0.3342140026420079</v>
      </c>
      <c r="Q18" s="34">
        <f t="shared" si="9"/>
        <v>-0.005952380952380952</v>
      </c>
    </row>
    <row r="19" spans="1:17" ht="19.5" customHeight="1">
      <c r="A19" s="22" t="s">
        <v>107</v>
      </c>
      <c r="B19" s="31">
        <v>235</v>
      </c>
      <c r="C19" s="31">
        <v>425</v>
      </c>
      <c r="D19" s="32">
        <v>551</v>
      </c>
      <c r="E19" s="32">
        <v>767</v>
      </c>
      <c r="F19" s="32">
        <v>497</v>
      </c>
      <c r="G19" s="32">
        <f>Total!I17</f>
        <v>438</v>
      </c>
      <c r="H19" s="17">
        <f t="shared" si="0"/>
        <v>190</v>
      </c>
      <c r="I19" s="17">
        <f t="shared" si="1"/>
        <v>126</v>
      </c>
      <c r="J19" s="17">
        <f t="shared" si="2"/>
        <v>216</v>
      </c>
      <c r="K19" s="17">
        <f t="shared" si="3"/>
        <v>-270</v>
      </c>
      <c r="L19" s="17">
        <f t="shared" si="4"/>
        <v>-59</v>
      </c>
      <c r="M19" s="68">
        <f t="shared" si="5"/>
        <v>0.8085106382978723</v>
      </c>
      <c r="N19" s="34">
        <f t="shared" si="6"/>
        <v>0.2964705882352941</v>
      </c>
      <c r="O19" s="34">
        <f t="shared" si="7"/>
        <v>0.39201451905626133</v>
      </c>
      <c r="P19" s="34">
        <f t="shared" si="8"/>
        <v>-0.3520208604954368</v>
      </c>
      <c r="Q19" s="34">
        <f t="shared" si="9"/>
        <v>-0.11871227364185111</v>
      </c>
    </row>
    <row r="20" spans="1:17" ht="19.5" customHeight="1">
      <c r="A20" s="22" t="s">
        <v>108</v>
      </c>
      <c r="B20" s="31">
        <v>245</v>
      </c>
      <c r="C20" s="31">
        <v>457</v>
      </c>
      <c r="D20" s="32">
        <v>574</v>
      </c>
      <c r="E20" s="32">
        <v>857</v>
      </c>
      <c r="F20" s="32">
        <v>596</v>
      </c>
      <c r="G20" s="32">
        <f>Total!J17</f>
        <v>502</v>
      </c>
      <c r="H20" s="17">
        <f t="shared" si="0"/>
        <v>212</v>
      </c>
      <c r="I20" s="17">
        <f t="shared" si="1"/>
        <v>117</v>
      </c>
      <c r="J20" s="17">
        <f t="shared" si="2"/>
        <v>283</v>
      </c>
      <c r="K20" s="17">
        <f t="shared" si="3"/>
        <v>-261</v>
      </c>
      <c r="L20" s="17">
        <f t="shared" si="4"/>
        <v>-94</v>
      </c>
      <c r="M20" s="68">
        <f t="shared" si="5"/>
        <v>0.8653061224489796</v>
      </c>
      <c r="N20" s="34">
        <f t="shared" si="6"/>
        <v>0.25601750547045954</v>
      </c>
      <c r="O20" s="34">
        <f t="shared" si="7"/>
        <v>0.4930313588850174</v>
      </c>
      <c r="P20" s="34">
        <f t="shared" si="8"/>
        <v>-0.3045507584597433</v>
      </c>
      <c r="Q20" s="34">
        <f>L20/F20</f>
        <v>-0.15771812080536912</v>
      </c>
    </row>
    <row r="21" spans="1:19" ht="19.5" customHeight="1">
      <c r="A21" s="22" t="s">
        <v>109</v>
      </c>
      <c r="B21" s="31">
        <v>234</v>
      </c>
      <c r="C21" s="31">
        <v>526</v>
      </c>
      <c r="D21" s="32">
        <v>626</v>
      </c>
      <c r="E21" s="32">
        <v>823</v>
      </c>
      <c r="F21" s="32">
        <v>521</v>
      </c>
      <c r="G21" s="32">
        <f>Total!K17</f>
        <v>431</v>
      </c>
      <c r="H21" s="17">
        <f t="shared" si="0"/>
        <v>292</v>
      </c>
      <c r="I21" s="17">
        <f t="shared" si="1"/>
        <v>100</v>
      </c>
      <c r="J21" s="17">
        <f t="shared" si="2"/>
        <v>197</v>
      </c>
      <c r="K21" s="17">
        <f t="shared" si="3"/>
        <v>-302</v>
      </c>
      <c r="L21" s="17">
        <f t="shared" si="4"/>
        <v>-90</v>
      </c>
      <c r="M21" s="68">
        <f t="shared" si="5"/>
        <v>1.2478632478632479</v>
      </c>
      <c r="N21" s="34">
        <f t="shared" si="6"/>
        <v>0.19011406844106463</v>
      </c>
      <c r="O21" s="34">
        <f t="shared" si="7"/>
        <v>0.3146964856230032</v>
      </c>
      <c r="P21" s="34">
        <f t="shared" si="8"/>
        <v>-0.3669501822600243</v>
      </c>
      <c r="Q21" s="34">
        <f>L21/F21</f>
        <v>-0.1727447216890595</v>
      </c>
      <c r="R21" s="35">
        <v>37257</v>
      </c>
      <c r="S21" s="36">
        <v>249</v>
      </c>
    </row>
    <row r="22" spans="1:19" ht="19.5" customHeight="1">
      <c r="A22" s="22" t="s">
        <v>110</v>
      </c>
      <c r="B22" s="31">
        <v>349</v>
      </c>
      <c r="C22" s="31">
        <v>701</v>
      </c>
      <c r="D22" s="32">
        <v>565</v>
      </c>
      <c r="E22" s="32">
        <v>677</v>
      </c>
      <c r="F22" s="32">
        <v>622</v>
      </c>
      <c r="G22" s="32">
        <f>Total!L17</f>
        <v>499</v>
      </c>
      <c r="H22" s="17">
        <f t="shared" si="0"/>
        <v>352</v>
      </c>
      <c r="I22" s="17">
        <f t="shared" si="1"/>
        <v>-136</v>
      </c>
      <c r="J22" s="17">
        <f t="shared" si="2"/>
        <v>112</v>
      </c>
      <c r="K22" s="17">
        <f t="shared" si="3"/>
        <v>-55</v>
      </c>
      <c r="L22" s="17">
        <f t="shared" si="4"/>
        <v>-123</v>
      </c>
      <c r="M22" s="68">
        <f t="shared" si="5"/>
        <v>1.008595988538682</v>
      </c>
      <c r="N22" s="34">
        <f t="shared" si="6"/>
        <v>-0.19400855920114124</v>
      </c>
      <c r="O22" s="34">
        <f t="shared" si="7"/>
        <v>0.19823008849557522</v>
      </c>
      <c r="P22" s="34">
        <f t="shared" si="8"/>
        <v>-0.08124076809453472</v>
      </c>
      <c r="Q22" s="34">
        <f>L22/F22</f>
        <v>-0.1977491961414791</v>
      </c>
      <c r="R22" s="35">
        <v>37288</v>
      </c>
      <c r="S22" s="36">
        <v>204</v>
      </c>
    </row>
    <row r="23" spans="1:19" ht="19.5" customHeight="1">
      <c r="A23" s="22" t="s">
        <v>111</v>
      </c>
      <c r="B23" s="31">
        <v>362</v>
      </c>
      <c r="C23" s="31">
        <v>848</v>
      </c>
      <c r="D23" s="32">
        <v>733</v>
      </c>
      <c r="E23" s="32">
        <v>723</v>
      </c>
      <c r="F23" s="32">
        <v>543</v>
      </c>
      <c r="G23" s="32">
        <f>Total!M17</f>
        <v>497</v>
      </c>
      <c r="H23" s="17">
        <f t="shared" si="0"/>
        <v>486</v>
      </c>
      <c r="I23" s="17">
        <f t="shared" si="1"/>
        <v>-115</v>
      </c>
      <c r="J23" s="17">
        <f t="shared" si="2"/>
        <v>-10</v>
      </c>
      <c r="K23" s="17">
        <f t="shared" si="3"/>
        <v>-180</v>
      </c>
      <c r="L23" s="17">
        <f t="shared" si="4"/>
        <v>-46</v>
      </c>
      <c r="M23" s="68">
        <f t="shared" si="5"/>
        <v>1.3425414364640884</v>
      </c>
      <c r="N23" s="34">
        <f t="shared" si="6"/>
        <v>-0.13561320754716982</v>
      </c>
      <c r="O23" s="34">
        <f t="shared" si="7"/>
        <v>-0.013642564802182811</v>
      </c>
      <c r="P23" s="34">
        <f t="shared" si="8"/>
        <v>-0.24896265560165975</v>
      </c>
      <c r="Q23" s="34">
        <f>L23/F23</f>
        <v>-0.0847145488029466</v>
      </c>
      <c r="R23" s="35">
        <v>37316</v>
      </c>
      <c r="S23" s="36">
        <v>182</v>
      </c>
    </row>
    <row r="24" spans="1:19" ht="19.5" customHeight="1">
      <c r="A24" s="22" t="s">
        <v>112</v>
      </c>
      <c r="B24" s="31">
        <v>297</v>
      </c>
      <c r="C24" s="31">
        <v>685</v>
      </c>
      <c r="D24" s="32">
        <v>507</v>
      </c>
      <c r="E24" s="32">
        <v>485</v>
      </c>
      <c r="F24" s="32">
        <v>404</v>
      </c>
      <c r="G24" s="32">
        <f>Total!N17</f>
        <v>372</v>
      </c>
      <c r="H24" s="17">
        <f t="shared" si="0"/>
        <v>388</v>
      </c>
      <c r="I24" s="17">
        <f t="shared" si="1"/>
        <v>-178</v>
      </c>
      <c r="J24" s="17">
        <f t="shared" si="2"/>
        <v>-22</v>
      </c>
      <c r="K24" s="17">
        <f t="shared" si="3"/>
        <v>-81</v>
      </c>
      <c r="L24" s="17">
        <f t="shared" si="4"/>
        <v>-32</v>
      </c>
      <c r="M24" s="68">
        <f t="shared" si="5"/>
        <v>1.3063973063973064</v>
      </c>
      <c r="N24" s="34">
        <f t="shared" si="6"/>
        <v>-0.25985401459854013</v>
      </c>
      <c r="O24" s="34">
        <f t="shared" si="7"/>
        <v>-0.04339250493096647</v>
      </c>
      <c r="P24" s="34">
        <f t="shared" si="8"/>
        <v>-0.1670103092783505</v>
      </c>
      <c r="Q24" s="34">
        <f>L24/F24</f>
        <v>-0.07920792079207921</v>
      </c>
      <c r="R24" s="35">
        <v>37347</v>
      </c>
      <c r="S24" s="36">
        <v>282</v>
      </c>
    </row>
    <row r="25" spans="1:19" ht="3" customHeight="1">
      <c r="A25" s="16"/>
      <c r="B25" s="33"/>
      <c r="C25" s="33"/>
      <c r="D25" s="20"/>
      <c r="E25" s="20"/>
      <c r="F25" s="20"/>
      <c r="G25" s="20"/>
      <c r="H25" s="20"/>
      <c r="I25" s="20"/>
      <c r="J25" s="20"/>
      <c r="K25" s="20"/>
      <c r="L25" s="20"/>
      <c r="M25" s="38"/>
      <c r="N25" s="38"/>
      <c r="O25" s="38"/>
      <c r="P25" s="38"/>
      <c r="Q25" s="38"/>
      <c r="R25" s="35">
        <v>37377</v>
      </c>
      <c r="S25" s="36">
        <v>199</v>
      </c>
    </row>
    <row r="26" spans="1:19" ht="12.75">
      <c r="A26" s="51" t="s">
        <v>0</v>
      </c>
      <c r="B26" s="56">
        <f aca="true" t="shared" si="10" ref="B26:G26">SUM(B13:B24)</f>
        <v>3021</v>
      </c>
      <c r="C26" s="56">
        <f t="shared" si="10"/>
        <v>6113</v>
      </c>
      <c r="D26" s="56">
        <f t="shared" si="10"/>
        <v>7895</v>
      </c>
      <c r="E26" s="56">
        <f t="shared" si="10"/>
        <v>8892</v>
      </c>
      <c r="F26" s="56">
        <f t="shared" si="10"/>
        <v>6398</v>
      </c>
      <c r="G26" s="56">
        <f t="shared" si="10"/>
        <v>6010</v>
      </c>
      <c r="H26" s="56">
        <f>C26-B26</f>
        <v>3092</v>
      </c>
      <c r="I26" s="56">
        <f>D26-C26</f>
        <v>1782</v>
      </c>
      <c r="J26" s="56">
        <f>E26-D26</f>
        <v>997</v>
      </c>
      <c r="K26" s="53">
        <f>F26-E26</f>
        <v>-2494</v>
      </c>
      <c r="L26" s="53">
        <f>G26-F26</f>
        <v>-388</v>
      </c>
      <c r="M26" s="69">
        <f>H26/B26</f>
        <v>1.0235021516054286</v>
      </c>
      <c r="N26" s="57">
        <f>I26/C26</f>
        <v>0.29150989694094553</v>
      </c>
      <c r="O26" s="58">
        <f>J26/D26</f>
        <v>0.12628245725142495</v>
      </c>
      <c r="P26" s="58">
        <f>K26/E26</f>
        <v>-0.28047683310841204</v>
      </c>
      <c r="Q26" s="58">
        <f>L26/F26</f>
        <v>-0.060643951234760865</v>
      </c>
      <c r="R26" s="35">
        <v>37408</v>
      </c>
      <c r="S26" s="36">
        <v>183</v>
      </c>
    </row>
    <row r="27" spans="1:22" s="45" customFormat="1" ht="12.75">
      <c r="A27" s="178" t="s">
        <v>122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0"/>
      <c r="M27" s="40"/>
      <c r="N27" s="42"/>
      <c r="O27" s="43"/>
      <c r="P27" s="43"/>
      <c r="Q27" s="40"/>
      <c r="R27" s="35">
        <v>37438</v>
      </c>
      <c r="S27" s="44">
        <v>235</v>
      </c>
      <c r="T27" s="205"/>
      <c r="U27" s="205"/>
      <c r="V27" s="205"/>
    </row>
    <row r="28" spans="1:22" s="45" customFormat="1" ht="13.5" customHeight="1">
      <c r="A28" s="178" t="s">
        <v>123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0"/>
      <c r="M28" s="273" t="s">
        <v>366</v>
      </c>
      <c r="N28" s="274"/>
      <c r="O28" s="274"/>
      <c r="P28" s="274"/>
      <c r="Q28" s="275"/>
      <c r="R28" s="35">
        <v>37469</v>
      </c>
      <c r="S28" s="44">
        <v>245</v>
      </c>
      <c r="T28" s="205"/>
      <c r="U28" s="205"/>
      <c r="V28" s="205"/>
    </row>
    <row r="29" spans="1:19" ht="12.75">
      <c r="A29" s="36" t="s">
        <v>120</v>
      </c>
      <c r="B29" s="37">
        <f aca="true" t="shared" si="11" ref="B29:G29">SUM(B13:B24)</f>
        <v>3021</v>
      </c>
      <c r="C29" s="37">
        <f t="shared" si="11"/>
        <v>6113</v>
      </c>
      <c r="D29" s="37">
        <f t="shared" si="11"/>
        <v>7895</v>
      </c>
      <c r="E29" s="37">
        <f t="shared" si="11"/>
        <v>8892</v>
      </c>
      <c r="F29" s="37">
        <f t="shared" si="11"/>
        <v>6398</v>
      </c>
      <c r="G29" s="37">
        <f t="shared" si="11"/>
        <v>6010</v>
      </c>
      <c r="H29" s="37"/>
      <c r="I29" s="37"/>
      <c r="J29" s="200"/>
      <c r="K29" s="189"/>
      <c r="L29" s="189"/>
      <c r="M29" s="276"/>
      <c r="N29" s="277"/>
      <c r="O29" s="277"/>
      <c r="P29" s="277"/>
      <c r="Q29" s="278"/>
      <c r="R29" s="35">
        <v>37500</v>
      </c>
      <c r="S29" s="36">
        <v>234</v>
      </c>
    </row>
    <row r="30" spans="1:19" ht="18.75" customHeight="1">
      <c r="A30" s="29" t="s">
        <v>22</v>
      </c>
      <c r="F30" s="179"/>
      <c r="G30" s="179"/>
      <c r="H30" s="40"/>
      <c r="I30" s="40"/>
      <c r="J30" s="40"/>
      <c r="K30" s="40"/>
      <c r="L30" s="40"/>
      <c r="M30" s="59" t="s">
        <v>136</v>
      </c>
      <c r="N30" s="59" t="s">
        <v>113</v>
      </c>
      <c r="O30" s="59" t="s">
        <v>114</v>
      </c>
      <c r="P30" s="59" t="s">
        <v>137</v>
      </c>
      <c r="Q30" s="59" t="s">
        <v>138</v>
      </c>
      <c r="R30" s="35">
        <v>37530</v>
      </c>
      <c r="S30" s="36">
        <v>349</v>
      </c>
    </row>
    <row r="31" spans="1:19" ht="12.75">
      <c r="A31" s="29" t="s">
        <v>119</v>
      </c>
      <c r="F31" s="179"/>
      <c r="G31" s="179"/>
      <c r="M31" s="39">
        <f>(C29/B29)-1</f>
        <v>1.0235021516054288</v>
      </c>
      <c r="N31" s="39">
        <f>(D29/C29)-1</f>
        <v>0.29150989694094553</v>
      </c>
      <c r="O31" s="39">
        <f>(E29/D29)-1</f>
        <v>0.12628245725142495</v>
      </c>
      <c r="P31" s="39">
        <f>(F29/E29)-1</f>
        <v>-0.2804768331084121</v>
      </c>
      <c r="Q31" s="39">
        <f>(G29/F29)-1</f>
        <v>-0.06064395123476085</v>
      </c>
      <c r="R31" s="35">
        <v>37561</v>
      </c>
      <c r="S31" s="36">
        <v>362</v>
      </c>
    </row>
    <row r="32" spans="18:19" ht="12.75">
      <c r="R32" s="35">
        <v>37591</v>
      </c>
      <c r="S32" s="36">
        <v>297</v>
      </c>
    </row>
    <row r="33" spans="18:19" ht="12.75">
      <c r="R33" s="35">
        <v>37622</v>
      </c>
      <c r="S33" s="37">
        <f>C13</f>
        <v>295</v>
      </c>
    </row>
    <row r="34" spans="18:19" ht="12.75">
      <c r="R34" s="35">
        <v>37653</v>
      </c>
      <c r="S34" s="37">
        <f aca="true" t="shared" si="12" ref="S34:S44">C14</f>
        <v>254</v>
      </c>
    </row>
    <row r="35" spans="18:19" ht="12.75">
      <c r="R35" s="35">
        <v>37681</v>
      </c>
      <c r="S35" s="37">
        <f t="shared" si="12"/>
        <v>459</v>
      </c>
    </row>
    <row r="36" spans="18:19" ht="12.75">
      <c r="R36" s="35">
        <v>37712</v>
      </c>
      <c r="S36" s="37">
        <f t="shared" si="12"/>
        <v>588</v>
      </c>
    </row>
    <row r="37" spans="18:19" ht="12.75">
      <c r="R37" s="35">
        <v>37742</v>
      </c>
      <c r="S37" s="37">
        <f t="shared" si="12"/>
        <v>458</v>
      </c>
    </row>
    <row r="38" spans="18:19" ht="12.75">
      <c r="R38" s="35">
        <v>37773</v>
      </c>
      <c r="S38" s="37">
        <f t="shared" si="12"/>
        <v>417</v>
      </c>
    </row>
    <row r="39" spans="18:19" ht="12.75">
      <c r="R39" s="35">
        <v>37803</v>
      </c>
      <c r="S39" s="37">
        <f t="shared" si="12"/>
        <v>425</v>
      </c>
    </row>
    <row r="40" spans="18:19" ht="12.75">
      <c r="R40" s="35">
        <v>37834</v>
      </c>
      <c r="S40" s="37">
        <f t="shared" si="12"/>
        <v>457</v>
      </c>
    </row>
    <row r="41" spans="18:19" ht="12.75">
      <c r="R41" s="35">
        <v>37865</v>
      </c>
      <c r="S41" s="37">
        <f t="shared" si="12"/>
        <v>526</v>
      </c>
    </row>
    <row r="42" spans="18:19" ht="12.75">
      <c r="R42" s="35">
        <v>37895</v>
      </c>
      <c r="S42" s="37">
        <f t="shared" si="12"/>
        <v>701</v>
      </c>
    </row>
    <row r="43" spans="18:19" ht="12.75">
      <c r="R43" s="35">
        <v>37926</v>
      </c>
      <c r="S43" s="37">
        <f t="shared" si="12"/>
        <v>848</v>
      </c>
    </row>
    <row r="44" spans="18:19" ht="12.75">
      <c r="R44" s="35">
        <v>37956</v>
      </c>
      <c r="S44" s="37">
        <f t="shared" si="12"/>
        <v>685</v>
      </c>
    </row>
    <row r="45" spans="18:19" ht="12.75">
      <c r="R45" s="35">
        <v>37987</v>
      </c>
      <c r="S45" s="37">
        <f>D13</f>
        <v>689</v>
      </c>
    </row>
    <row r="46" spans="18:19" ht="12.75">
      <c r="R46" s="35">
        <v>38018</v>
      </c>
      <c r="S46" s="37">
        <f aca="true" t="shared" si="13" ref="S46:S56">D14</f>
        <v>757</v>
      </c>
    </row>
    <row r="47" spans="18:19" ht="12.75">
      <c r="R47" s="35">
        <v>38047</v>
      </c>
      <c r="S47" s="37">
        <f t="shared" si="13"/>
        <v>1048</v>
      </c>
    </row>
    <row r="48" spans="18:19" ht="12.75">
      <c r="R48" s="35">
        <v>38078</v>
      </c>
      <c r="S48" s="37">
        <f t="shared" si="13"/>
        <v>714</v>
      </c>
    </row>
    <row r="49" spans="18:19" ht="12.75">
      <c r="R49" s="35">
        <v>38108</v>
      </c>
      <c r="S49" s="37">
        <f t="shared" si="13"/>
        <v>574</v>
      </c>
    </row>
    <row r="50" spans="18:19" ht="12.75">
      <c r="R50" s="35">
        <v>38139</v>
      </c>
      <c r="S50" s="37">
        <f t="shared" si="13"/>
        <v>557</v>
      </c>
    </row>
    <row r="51" spans="18:19" ht="12.75">
      <c r="R51" s="35">
        <v>38169</v>
      </c>
      <c r="S51" s="37">
        <f t="shared" si="13"/>
        <v>551</v>
      </c>
    </row>
    <row r="52" spans="18:19" ht="12.75">
      <c r="R52" s="35">
        <v>38200</v>
      </c>
      <c r="S52" s="37">
        <f t="shared" si="13"/>
        <v>574</v>
      </c>
    </row>
    <row r="53" spans="18:19" ht="12.75">
      <c r="R53" s="35">
        <v>38231</v>
      </c>
      <c r="S53" s="37">
        <f t="shared" si="13"/>
        <v>626</v>
      </c>
    </row>
    <row r="54" spans="18:19" ht="12.75">
      <c r="R54" s="35">
        <v>38261</v>
      </c>
      <c r="S54" s="37">
        <f t="shared" si="13"/>
        <v>565</v>
      </c>
    </row>
    <row r="55" spans="18:19" ht="12.75">
      <c r="R55" s="35">
        <v>38292</v>
      </c>
      <c r="S55" s="37">
        <f t="shared" si="13"/>
        <v>733</v>
      </c>
    </row>
    <row r="56" spans="18:19" ht="12.75">
      <c r="R56" s="35">
        <v>38322</v>
      </c>
      <c r="S56" s="37">
        <f t="shared" si="13"/>
        <v>507</v>
      </c>
    </row>
    <row r="57" spans="18:19" ht="12.75">
      <c r="R57" s="35">
        <v>38353</v>
      </c>
      <c r="S57" s="37">
        <f>E13</f>
        <v>720</v>
      </c>
    </row>
    <row r="58" spans="18:19" ht="12.75">
      <c r="R58" s="35">
        <v>38384</v>
      </c>
      <c r="S58" s="37">
        <f aca="true" t="shared" si="14" ref="S58:S68">E14</f>
        <v>767</v>
      </c>
    </row>
    <row r="59" spans="18:19" ht="12.75">
      <c r="R59" s="35">
        <v>38412</v>
      </c>
      <c r="S59" s="37">
        <f t="shared" si="14"/>
        <v>765</v>
      </c>
    </row>
    <row r="60" spans="18:19" ht="12.75">
      <c r="R60" s="35">
        <v>38443</v>
      </c>
      <c r="S60" s="37">
        <f t="shared" si="14"/>
        <v>778</v>
      </c>
    </row>
    <row r="61" spans="18:19" ht="12.75">
      <c r="R61" s="35">
        <v>38473</v>
      </c>
      <c r="S61" s="37">
        <f t="shared" si="14"/>
        <v>773</v>
      </c>
    </row>
    <row r="62" spans="18:19" ht="12.75">
      <c r="R62" s="35">
        <v>38504</v>
      </c>
      <c r="S62" s="37">
        <f t="shared" si="14"/>
        <v>757</v>
      </c>
    </row>
    <row r="63" spans="18:19" ht="12.75">
      <c r="R63" s="35">
        <v>38534</v>
      </c>
      <c r="S63" s="37">
        <f t="shared" si="14"/>
        <v>767</v>
      </c>
    </row>
    <row r="64" spans="18:19" ht="12.75">
      <c r="R64" s="35">
        <v>38565</v>
      </c>
      <c r="S64" s="37">
        <f t="shared" si="14"/>
        <v>857</v>
      </c>
    </row>
    <row r="65" spans="18:19" ht="12.75">
      <c r="R65" s="35">
        <v>38596</v>
      </c>
      <c r="S65" s="37">
        <f t="shared" si="14"/>
        <v>823</v>
      </c>
    </row>
    <row r="66" spans="18:19" ht="12.75">
      <c r="R66" s="35">
        <v>38626</v>
      </c>
      <c r="S66" s="37">
        <f t="shared" si="14"/>
        <v>677</v>
      </c>
    </row>
    <row r="67" spans="18:19" ht="12.75">
      <c r="R67" s="35">
        <v>38657</v>
      </c>
      <c r="S67" s="37">
        <f t="shared" si="14"/>
        <v>723</v>
      </c>
    </row>
    <row r="68" spans="18:19" ht="12.75">
      <c r="R68" s="35">
        <v>38687</v>
      </c>
      <c r="S68" s="37">
        <f t="shared" si="14"/>
        <v>485</v>
      </c>
    </row>
    <row r="69" spans="18:19" ht="12.75">
      <c r="R69" s="35">
        <v>38718</v>
      </c>
      <c r="S69" s="37">
        <f>F13</f>
        <v>483</v>
      </c>
    </row>
    <row r="70" spans="18:19" ht="12.75">
      <c r="R70" s="35">
        <v>38749</v>
      </c>
      <c r="S70" s="37">
        <f aca="true" t="shared" si="15" ref="S70:S80">F14</f>
        <v>536</v>
      </c>
    </row>
    <row r="71" spans="18:19" ht="12.75">
      <c r="R71" s="35">
        <v>38777</v>
      </c>
      <c r="S71" s="37">
        <f t="shared" si="15"/>
        <v>621</v>
      </c>
    </row>
    <row r="72" spans="18:19" ht="12.75">
      <c r="R72" s="35">
        <v>38808</v>
      </c>
      <c r="S72" s="37">
        <f t="shared" si="15"/>
        <v>519</v>
      </c>
    </row>
    <row r="73" spans="18:19" ht="12.75">
      <c r="R73" s="35">
        <v>38838</v>
      </c>
      <c r="S73" s="37">
        <f t="shared" si="15"/>
        <v>552</v>
      </c>
    </row>
    <row r="74" spans="18:19" ht="12.75">
      <c r="R74" s="35">
        <v>38869</v>
      </c>
      <c r="S74" s="37">
        <f t="shared" si="15"/>
        <v>504</v>
      </c>
    </row>
    <row r="75" spans="18:19" ht="12.75">
      <c r="R75" s="35">
        <v>38899</v>
      </c>
      <c r="S75" s="37">
        <f t="shared" si="15"/>
        <v>497</v>
      </c>
    </row>
    <row r="76" spans="18:19" ht="12.75">
      <c r="R76" s="35">
        <v>38930</v>
      </c>
      <c r="S76" s="37">
        <f t="shared" si="15"/>
        <v>596</v>
      </c>
    </row>
    <row r="77" spans="18:19" ht="12.75">
      <c r="R77" s="35">
        <v>38961</v>
      </c>
      <c r="S77" s="37">
        <f t="shared" si="15"/>
        <v>521</v>
      </c>
    </row>
    <row r="78" spans="18:19" ht="12.75">
      <c r="R78" s="35">
        <v>38991</v>
      </c>
      <c r="S78" s="37">
        <f t="shared" si="15"/>
        <v>622</v>
      </c>
    </row>
    <row r="79" spans="18:19" ht="12.75">
      <c r="R79" s="35">
        <v>39022</v>
      </c>
      <c r="S79" s="37">
        <f t="shared" si="15"/>
        <v>543</v>
      </c>
    </row>
    <row r="80" spans="18:19" ht="12.75">
      <c r="R80" s="35">
        <v>39052</v>
      </c>
      <c r="S80" s="37">
        <f t="shared" si="15"/>
        <v>404</v>
      </c>
    </row>
    <row r="81" spans="18:19" ht="12.75">
      <c r="R81" s="35">
        <v>39083</v>
      </c>
      <c r="S81" s="37">
        <f>G13</f>
        <v>547</v>
      </c>
    </row>
    <row r="82" spans="18:19" ht="12.75">
      <c r="R82" s="35">
        <v>39114</v>
      </c>
      <c r="S82" s="37">
        <f aca="true" t="shared" si="16" ref="S82:S92">G14</f>
        <v>553</v>
      </c>
    </row>
    <row r="83" spans="18:19" ht="12.75">
      <c r="R83" s="35">
        <v>39142</v>
      </c>
      <c r="S83" s="37">
        <f t="shared" si="16"/>
        <v>559</v>
      </c>
    </row>
    <row r="84" spans="18:19" ht="12.75">
      <c r="R84" s="35">
        <v>39173</v>
      </c>
      <c r="S84" s="37">
        <f t="shared" si="16"/>
        <v>536</v>
      </c>
    </row>
    <row r="85" spans="18:19" ht="12.75">
      <c r="R85" s="35">
        <v>39203</v>
      </c>
      <c r="S85" s="37">
        <f t="shared" si="16"/>
        <v>575</v>
      </c>
    </row>
    <row r="86" spans="18:19" ht="12.75">
      <c r="R86" s="35">
        <v>39234</v>
      </c>
      <c r="S86" s="37">
        <f t="shared" si="16"/>
        <v>501</v>
      </c>
    </row>
    <row r="87" spans="18:19" ht="12.75">
      <c r="R87" s="35">
        <v>39264</v>
      </c>
      <c r="S87" s="37">
        <f t="shared" si="16"/>
        <v>438</v>
      </c>
    </row>
    <row r="88" spans="18:19" ht="12.75">
      <c r="R88" s="35">
        <v>39295</v>
      </c>
      <c r="S88" s="37">
        <f t="shared" si="16"/>
        <v>502</v>
      </c>
    </row>
    <row r="89" spans="18:19" ht="12.75">
      <c r="R89" s="35">
        <v>39326</v>
      </c>
      <c r="S89" s="37">
        <f t="shared" si="16"/>
        <v>431</v>
      </c>
    </row>
    <row r="90" spans="18:19" ht="12.75">
      <c r="R90" s="35">
        <v>39356</v>
      </c>
      <c r="S90" s="37">
        <f t="shared" si="16"/>
        <v>499</v>
      </c>
    </row>
    <row r="91" spans="18:19" ht="12.75">
      <c r="R91" s="35">
        <v>39387</v>
      </c>
      <c r="S91" s="37">
        <f t="shared" si="16"/>
        <v>497</v>
      </c>
    </row>
    <row r="92" spans="18:19" ht="12.75">
      <c r="R92" s="35">
        <v>39417</v>
      </c>
      <c r="S92" s="37">
        <f t="shared" si="16"/>
        <v>372</v>
      </c>
    </row>
  </sheetData>
  <mergeCells count="4">
    <mergeCell ref="A10:A11"/>
    <mergeCell ref="H10:L10"/>
    <mergeCell ref="M10:Q10"/>
    <mergeCell ref="M28:Q2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:C36"/>
    </sheetView>
  </sheetViews>
  <sheetFormatPr defaultColWidth="11.421875" defaultRowHeight="12.75"/>
  <sheetData>
    <row r="1" spans="1:3" ht="12.75">
      <c r="A1" t="s">
        <v>48</v>
      </c>
      <c r="B1" t="s">
        <v>330</v>
      </c>
      <c r="C1">
        <v>1</v>
      </c>
    </row>
    <row r="2" spans="2:3" ht="12.75">
      <c r="B2" t="s">
        <v>124</v>
      </c>
      <c r="C2">
        <v>1</v>
      </c>
    </row>
    <row r="3" spans="1:3" ht="12.75">
      <c r="A3" t="s">
        <v>49</v>
      </c>
      <c r="B3" t="s">
        <v>49</v>
      </c>
      <c r="C3">
        <v>1</v>
      </c>
    </row>
    <row r="4" spans="1:3" ht="12.75">
      <c r="A4" t="s">
        <v>50</v>
      </c>
      <c r="B4" t="s">
        <v>51</v>
      </c>
      <c r="C4">
        <v>1</v>
      </c>
    </row>
    <row r="5" spans="2:3" ht="12.75">
      <c r="B5" t="s">
        <v>134</v>
      </c>
      <c r="C5">
        <v>1</v>
      </c>
    </row>
    <row r="6" spans="1:3" ht="12.75">
      <c r="A6" t="s">
        <v>273</v>
      </c>
      <c r="B6" t="s">
        <v>273</v>
      </c>
      <c r="C6">
        <v>1</v>
      </c>
    </row>
    <row r="7" spans="2:3" ht="12.75">
      <c r="B7" t="s">
        <v>288</v>
      </c>
      <c r="C7">
        <v>1</v>
      </c>
    </row>
    <row r="8" spans="1:3" ht="12.75">
      <c r="A8" t="s">
        <v>53</v>
      </c>
      <c r="B8" t="s">
        <v>53</v>
      </c>
      <c r="C8">
        <v>4</v>
      </c>
    </row>
    <row r="9" spans="1:3" ht="12.75">
      <c r="A9" t="s">
        <v>57</v>
      </c>
      <c r="B9" t="s">
        <v>57</v>
      </c>
      <c r="C9">
        <v>1</v>
      </c>
    </row>
    <row r="10" spans="1:3" ht="12.75">
      <c r="A10" t="s">
        <v>274</v>
      </c>
      <c r="B10" t="s">
        <v>274</v>
      </c>
      <c r="C10">
        <v>1</v>
      </c>
    </row>
    <row r="11" spans="1:3" ht="12.75">
      <c r="A11" t="s">
        <v>58</v>
      </c>
      <c r="B11" t="s">
        <v>58</v>
      </c>
      <c r="C11">
        <v>1</v>
      </c>
    </row>
    <row r="12" spans="2:3" ht="12.75">
      <c r="B12" t="s">
        <v>289</v>
      </c>
      <c r="C12">
        <v>1</v>
      </c>
    </row>
    <row r="13" spans="2:3" ht="12.75">
      <c r="B13" t="s">
        <v>331</v>
      </c>
      <c r="C13">
        <v>1</v>
      </c>
    </row>
    <row r="14" spans="1:3" ht="12.75">
      <c r="A14" t="s">
        <v>59</v>
      </c>
      <c r="B14" t="s">
        <v>60</v>
      </c>
      <c r="C14">
        <v>1</v>
      </c>
    </row>
    <row r="15" spans="2:3" ht="12.75">
      <c r="B15" t="s">
        <v>291</v>
      </c>
      <c r="C15">
        <v>1</v>
      </c>
    </row>
    <row r="16" spans="2:3" ht="12.75">
      <c r="B16" t="s">
        <v>59</v>
      </c>
      <c r="C16">
        <v>1</v>
      </c>
    </row>
    <row r="17" spans="2:3" ht="12.75">
      <c r="B17" t="s">
        <v>293</v>
      </c>
      <c r="C17">
        <v>1</v>
      </c>
    </row>
    <row r="18" spans="1:3" ht="12.75">
      <c r="A18" t="s">
        <v>61</v>
      </c>
      <c r="B18" t="s">
        <v>332</v>
      </c>
      <c r="C18">
        <v>1</v>
      </c>
    </row>
    <row r="19" spans="2:3" ht="12.75">
      <c r="B19" t="s">
        <v>62</v>
      </c>
      <c r="C19">
        <v>1</v>
      </c>
    </row>
    <row r="20" spans="1:3" ht="12.75">
      <c r="A20" t="s">
        <v>63</v>
      </c>
      <c r="B20" t="s">
        <v>64</v>
      </c>
      <c r="C20">
        <v>1</v>
      </c>
    </row>
    <row r="21" spans="2:3" ht="12.75">
      <c r="B21" t="s">
        <v>63</v>
      </c>
      <c r="C21">
        <v>1</v>
      </c>
    </row>
    <row r="22" spans="1:3" ht="12.75">
      <c r="A22" t="s">
        <v>66</v>
      </c>
      <c r="B22" t="s">
        <v>299</v>
      </c>
      <c r="C22">
        <v>1</v>
      </c>
    </row>
    <row r="23" spans="2:3" ht="12.75">
      <c r="B23" t="s">
        <v>129</v>
      </c>
      <c r="C23">
        <v>3</v>
      </c>
    </row>
    <row r="24" spans="2:3" ht="12.75">
      <c r="B24" t="s">
        <v>282</v>
      </c>
      <c r="C24">
        <v>1</v>
      </c>
    </row>
    <row r="25" spans="2:3" ht="12.75">
      <c r="B25" t="s">
        <v>66</v>
      </c>
      <c r="C25">
        <v>41</v>
      </c>
    </row>
    <row r="26" spans="1:3" ht="12.75">
      <c r="A26" t="s">
        <v>275</v>
      </c>
      <c r="B26" t="s">
        <v>301</v>
      </c>
      <c r="C26">
        <v>1</v>
      </c>
    </row>
    <row r="27" spans="2:3" ht="12.75">
      <c r="B27" t="s">
        <v>284</v>
      </c>
      <c r="C27">
        <v>1</v>
      </c>
    </row>
    <row r="28" spans="1:3" ht="12.75">
      <c r="A28" t="s">
        <v>130</v>
      </c>
      <c r="B28" t="s">
        <v>130</v>
      </c>
      <c r="C28">
        <v>1</v>
      </c>
    </row>
    <row r="29" spans="1:3" ht="12.75">
      <c r="A29" t="s">
        <v>94</v>
      </c>
      <c r="B29" t="s">
        <v>303</v>
      </c>
      <c r="C29">
        <v>1</v>
      </c>
    </row>
    <row r="30" spans="2:3" ht="12.75">
      <c r="B30" t="s">
        <v>125</v>
      </c>
      <c r="C30">
        <v>1</v>
      </c>
    </row>
    <row r="31" spans="2:3" ht="12.75">
      <c r="B31" t="s">
        <v>94</v>
      </c>
      <c r="C31">
        <v>1</v>
      </c>
    </row>
    <row r="32" spans="1:3" ht="12.75">
      <c r="A32" t="s">
        <v>126</v>
      </c>
      <c r="B32" t="s">
        <v>126</v>
      </c>
      <c r="C32">
        <v>1</v>
      </c>
    </row>
    <row r="33" spans="1:3" ht="12.75">
      <c r="A33" t="s">
        <v>276</v>
      </c>
      <c r="B33" t="s">
        <v>276</v>
      </c>
      <c r="C33">
        <v>1</v>
      </c>
    </row>
    <row r="34" spans="1:3" ht="12.75">
      <c r="A34" t="s">
        <v>95</v>
      </c>
      <c r="B34" t="s">
        <v>95</v>
      </c>
      <c r="C34">
        <v>1</v>
      </c>
    </row>
    <row r="35" spans="1:3" ht="12.75">
      <c r="A35" t="s">
        <v>277</v>
      </c>
      <c r="B35" t="s">
        <v>277</v>
      </c>
      <c r="C35">
        <v>1</v>
      </c>
    </row>
    <row r="36" spans="1:3" ht="12.75">
      <c r="A36" t="s">
        <v>278</v>
      </c>
      <c r="B36" t="s">
        <v>286</v>
      </c>
      <c r="C36">
        <v>1</v>
      </c>
    </row>
  </sheetData>
  <printOptions/>
  <pageMargins left="0.75" right="0.75" top="1" bottom="1" header="0" footer="0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8">
      <selection activeCell="E22" sqref="E22"/>
    </sheetView>
  </sheetViews>
  <sheetFormatPr defaultColWidth="11.421875" defaultRowHeight="12.75"/>
  <sheetData>
    <row r="1" spans="1:3" ht="12.75">
      <c r="A1" t="s">
        <v>48</v>
      </c>
      <c r="B1" t="s">
        <v>330</v>
      </c>
      <c r="C1">
        <v>1</v>
      </c>
    </row>
    <row r="2" spans="2:3" ht="12.75">
      <c r="B2" t="s">
        <v>124</v>
      </c>
      <c r="C2">
        <v>4</v>
      </c>
    </row>
    <row r="3" spans="1:3" ht="12.75">
      <c r="A3" t="s">
        <v>49</v>
      </c>
      <c r="B3" t="s">
        <v>49</v>
      </c>
      <c r="C3">
        <v>10</v>
      </c>
    </row>
    <row r="4" spans="1:3" ht="12.75">
      <c r="A4" t="s">
        <v>50</v>
      </c>
      <c r="B4" t="s">
        <v>51</v>
      </c>
      <c r="C4">
        <v>17</v>
      </c>
    </row>
    <row r="5" spans="2:3" ht="12.75">
      <c r="B5" t="s">
        <v>134</v>
      </c>
      <c r="C5">
        <v>1</v>
      </c>
    </row>
    <row r="6" spans="1:3" ht="12.75">
      <c r="A6" t="s">
        <v>273</v>
      </c>
      <c r="B6" t="s">
        <v>273</v>
      </c>
      <c r="C6">
        <v>3</v>
      </c>
    </row>
    <row r="7" spans="2:3" ht="12.75">
      <c r="B7" t="s">
        <v>288</v>
      </c>
      <c r="C7">
        <v>1</v>
      </c>
    </row>
    <row r="8" spans="1:3" ht="12.75">
      <c r="A8" t="s">
        <v>53</v>
      </c>
      <c r="B8" t="s">
        <v>53</v>
      </c>
      <c r="C8">
        <v>120</v>
      </c>
    </row>
    <row r="9" spans="1:3" ht="12.75">
      <c r="A9" t="s">
        <v>57</v>
      </c>
      <c r="B9" t="s">
        <v>57</v>
      </c>
      <c r="C9">
        <v>3</v>
      </c>
    </row>
    <row r="10" spans="1:3" ht="12.75">
      <c r="A10" t="s">
        <v>274</v>
      </c>
      <c r="B10" t="s">
        <v>274</v>
      </c>
      <c r="C10">
        <v>6</v>
      </c>
    </row>
    <row r="11" spans="1:3" ht="12.75">
      <c r="A11" t="s">
        <v>58</v>
      </c>
      <c r="B11" t="s">
        <v>58</v>
      </c>
      <c r="C11">
        <v>31</v>
      </c>
    </row>
    <row r="12" spans="2:3" ht="12.75">
      <c r="B12" t="s">
        <v>289</v>
      </c>
      <c r="C12">
        <v>1</v>
      </c>
    </row>
    <row r="13" spans="2:3" ht="12.75">
      <c r="B13" t="s">
        <v>331</v>
      </c>
      <c r="C13">
        <v>1</v>
      </c>
    </row>
    <row r="14" spans="1:3" ht="12.75">
      <c r="A14" t="s">
        <v>59</v>
      </c>
      <c r="B14" t="s">
        <v>60</v>
      </c>
      <c r="C14">
        <v>9</v>
      </c>
    </row>
    <row r="15" spans="2:3" ht="12.75">
      <c r="B15" t="s">
        <v>291</v>
      </c>
      <c r="C15">
        <v>1</v>
      </c>
    </row>
    <row r="16" spans="2:3" ht="12.75">
      <c r="B16" t="s">
        <v>59</v>
      </c>
      <c r="C16">
        <v>2</v>
      </c>
    </row>
    <row r="17" spans="2:3" ht="12.75">
      <c r="B17" t="s">
        <v>293</v>
      </c>
      <c r="C17">
        <v>1</v>
      </c>
    </row>
    <row r="18" spans="1:3" ht="12.75">
      <c r="A18" t="s">
        <v>61</v>
      </c>
      <c r="B18" t="s">
        <v>332</v>
      </c>
      <c r="C18">
        <v>1</v>
      </c>
    </row>
    <row r="19" spans="2:3" ht="12.75">
      <c r="B19" t="s">
        <v>62</v>
      </c>
      <c r="C19">
        <v>21</v>
      </c>
    </row>
    <row r="20" spans="1:3" ht="12.75">
      <c r="A20" t="s">
        <v>63</v>
      </c>
      <c r="B20" t="s">
        <v>64</v>
      </c>
      <c r="C20">
        <v>4</v>
      </c>
    </row>
    <row r="21" spans="2:3" ht="12.75">
      <c r="B21" t="s">
        <v>63</v>
      </c>
      <c r="C21">
        <v>2</v>
      </c>
    </row>
    <row r="22" spans="1:3" ht="12.75">
      <c r="A22" t="s">
        <v>66</v>
      </c>
      <c r="B22" t="s">
        <v>299</v>
      </c>
      <c r="C22">
        <v>1</v>
      </c>
    </row>
    <row r="23" spans="2:3" ht="12.75">
      <c r="B23" t="s">
        <v>129</v>
      </c>
      <c r="C23">
        <v>4</v>
      </c>
    </row>
    <row r="24" spans="2:3" ht="12.75">
      <c r="B24" t="s">
        <v>282</v>
      </c>
      <c r="C24">
        <v>8</v>
      </c>
    </row>
    <row r="25" spans="2:3" ht="12.75">
      <c r="B25" t="s">
        <v>66</v>
      </c>
      <c r="C25">
        <v>1365</v>
      </c>
    </row>
    <row r="26" spans="1:3" ht="12.75">
      <c r="A26" t="s">
        <v>275</v>
      </c>
      <c r="B26" t="s">
        <v>301</v>
      </c>
      <c r="C26">
        <v>1</v>
      </c>
    </row>
    <row r="27" spans="2:3" ht="12.75">
      <c r="B27" t="s">
        <v>284</v>
      </c>
      <c r="C27">
        <v>2</v>
      </c>
    </row>
    <row r="28" spans="1:3" ht="12.75">
      <c r="A28" t="s">
        <v>130</v>
      </c>
      <c r="B28" t="s">
        <v>130</v>
      </c>
      <c r="C28">
        <v>1</v>
      </c>
    </row>
    <row r="29" spans="1:3" ht="12.75">
      <c r="A29" t="s">
        <v>94</v>
      </c>
      <c r="B29" t="s">
        <v>303</v>
      </c>
      <c r="C29">
        <v>1</v>
      </c>
    </row>
    <row r="30" spans="2:3" ht="12.75">
      <c r="B30" t="s">
        <v>125</v>
      </c>
      <c r="C30">
        <v>4</v>
      </c>
    </row>
    <row r="31" spans="2:3" ht="12.75">
      <c r="B31" t="s">
        <v>94</v>
      </c>
      <c r="C31">
        <v>19</v>
      </c>
    </row>
    <row r="32" spans="1:3" ht="12.75">
      <c r="A32" t="s">
        <v>126</v>
      </c>
      <c r="B32" t="s">
        <v>126</v>
      </c>
      <c r="C32">
        <v>3</v>
      </c>
    </row>
    <row r="33" spans="1:3" ht="12.75">
      <c r="A33" t="s">
        <v>276</v>
      </c>
      <c r="B33" t="s">
        <v>276</v>
      </c>
      <c r="C33">
        <v>2</v>
      </c>
    </row>
    <row r="34" spans="1:3" ht="12.75">
      <c r="A34" t="s">
        <v>95</v>
      </c>
      <c r="B34" t="s">
        <v>95</v>
      </c>
      <c r="C34">
        <v>5</v>
      </c>
    </row>
    <row r="35" spans="1:3" ht="12.75">
      <c r="A35" t="s">
        <v>277</v>
      </c>
      <c r="B35" t="s">
        <v>277</v>
      </c>
      <c r="C35">
        <v>1</v>
      </c>
    </row>
    <row r="36" spans="1:3" ht="12.75">
      <c r="A36" t="s">
        <v>278</v>
      </c>
      <c r="B36" t="s">
        <v>286</v>
      </c>
      <c r="C36">
        <v>2</v>
      </c>
    </row>
    <row r="37" ht="12.75">
      <c r="C37">
        <f>SUM(C1:C36)</f>
        <v>1659</v>
      </c>
    </row>
  </sheetData>
  <printOptions/>
  <pageMargins left="0.75" right="0.75" top="1" bottom="1" header="0" footer="0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8"/>
  <sheetViews>
    <sheetView showGridLines="0" zoomScale="71" zoomScaleNormal="71" workbookViewId="0" topLeftCell="A1">
      <selection activeCell="C3" sqref="C3"/>
    </sheetView>
  </sheetViews>
  <sheetFormatPr defaultColWidth="11.421875" defaultRowHeight="12.75"/>
  <cols>
    <col min="1" max="1" width="15.7109375" style="0" bestFit="1" customWidth="1"/>
    <col min="2" max="2" width="18.7109375" style="0" customWidth="1"/>
    <col min="3" max="3" width="28.57421875" style="0" customWidth="1"/>
    <col min="4" max="15" width="6.7109375" style="0" customWidth="1"/>
    <col min="16" max="16" width="8.7109375" style="0" customWidth="1"/>
    <col min="17" max="18" width="8.421875" style="0" hidden="1" customWidth="1"/>
    <col min="19" max="19" width="0" style="0" hidden="1" customWidth="1"/>
  </cols>
  <sheetData>
    <row r="1" ht="12.75">
      <c r="E1" s="1"/>
    </row>
    <row r="5" spans="1:17" s="3" customFormat="1" ht="18">
      <c r="A5" s="201" t="s">
        <v>117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/>
    </row>
    <row r="6" spans="1:17" ht="15.75">
      <c r="A6" s="5" t="s">
        <v>208</v>
      </c>
      <c r="B6" s="5"/>
      <c r="C6" s="5"/>
      <c r="D6" s="6"/>
      <c r="E6" s="6"/>
      <c r="F6" s="6"/>
      <c r="G6" s="6"/>
      <c r="H6" s="6"/>
      <c r="I6" s="6"/>
      <c r="J6" s="5"/>
      <c r="K6" s="5"/>
      <c r="L6" s="5"/>
      <c r="M6" s="5"/>
      <c r="N6" s="7"/>
      <c r="O6" s="7"/>
      <c r="P6" s="7"/>
      <c r="Q6" s="4"/>
    </row>
    <row r="7" spans="1:17" ht="15.75">
      <c r="A7" s="5" t="s">
        <v>207</v>
      </c>
      <c r="B7" s="5"/>
      <c r="C7" s="5"/>
      <c r="D7" s="6"/>
      <c r="E7" s="6"/>
      <c r="F7" s="6"/>
      <c r="G7" s="6"/>
      <c r="H7" s="6"/>
      <c r="I7" s="6"/>
      <c r="J7" s="5"/>
      <c r="K7" s="5"/>
      <c r="L7" s="5"/>
      <c r="M7" s="5"/>
      <c r="N7" s="7"/>
      <c r="O7" s="7"/>
      <c r="P7" s="7"/>
      <c r="Q7" s="4"/>
    </row>
    <row r="8" spans="1:3" ht="12.75">
      <c r="A8" s="13"/>
      <c r="B8" s="13"/>
      <c r="C8" s="13"/>
    </row>
    <row r="9" spans="1:16" s="2" customFormat="1" ht="14.25">
      <c r="A9" s="50" t="s">
        <v>44</v>
      </c>
      <c r="B9" s="50" t="s">
        <v>45</v>
      </c>
      <c r="C9" s="50" t="s">
        <v>46</v>
      </c>
      <c r="D9" s="50" t="s">
        <v>9</v>
      </c>
      <c r="E9" s="50" t="s">
        <v>10</v>
      </c>
      <c r="F9" s="50" t="s">
        <v>11</v>
      </c>
      <c r="G9" s="50" t="s">
        <v>12</v>
      </c>
      <c r="H9" s="50" t="s">
        <v>13</v>
      </c>
      <c r="I9" s="50" t="s">
        <v>14</v>
      </c>
      <c r="J9" s="50" t="s">
        <v>15</v>
      </c>
      <c r="K9" s="50" t="s">
        <v>16</v>
      </c>
      <c r="L9" s="50" t="s">
        <v>20</v>
      </c>
      <c r="M9" s="50" t="s">
        <v>17</v>
      </c>
      <c r="N9" s="50" t="s">
        <v>18</v>
      </c>
      <c r="O9" s="50" t="s">
        <v>19</v>
      </c>
      <c r="P9" s="50" t="s">
        <v>0</v>
      </c>
    </row>
    <row r="10" spans="1:16" ht="12.75">
      <c r="A10" s="281" t="s">
        <v>48</v>
      </c>
      <c r="B10" s="209" t="s">
        <v>124</v>
      </c>
      <c r="C10" s="209" t="s">
        <v>124</v>
      </c>
      <c r="D10" s="190">
        <v>1</v>
      </c>
      <c r="E10" s="190">
        <v>2</v>
      </c>
      <c r="F10" s="190">
        <v>1</v>
      </c>
      <c r="G10" s="190">
        <v>1</v>
      </c>
      <c r="H10" s="190" t="s">
        <v>132</v>
      </c>
      <c r="I10" s="190">
        <v>2</v>
      </c>
      <c r="J10" s="190">
        <v>2</v>
      </c>
      <c r="K10" s="190" t="s">
        <v>132</v>
      </c>
      <c r="L10" s="190">
        <v>1</v>
      </c>
      <c r="M10" s="190" t="s">
        <v>132</v>
      </c>
      <c r="N10" s="190" t="s">
        <v>132</v>
      </c>
      <c r="O10" s="190" t="s">
        <v>132</v>
      </c>
      <c r="P10" s="206">
        <f>SUM(D10:O10)</f>
        <v>10</v>
      </c>
    </row>
    <row r="11" spans="1:16" ht="12.75">
      <c r="A11" s="279"/>
      <c r="B11" s="211" t="s">
        <v>330</v>
      </c>
      <c r="C11" s="211" t="s">
        <v>330</v>
      </c>
      <c r="D11" s="191" t="s">
        <v>132</v>
      </c>
      <c r="E11" s="191" t="s">
        <v>132</v>
      </c>
      <c r="F11" s="191">
        <v>1</v>
      </c>
      <c r="G11" s="191" t="s">
        <v>132</v>
      </c>
      <c r="H11" s="191">
        <v>1</v>
      </c>
      <c r="I11" s="191" t="s">
        <v>132</v>
      </c>
      <c r="J11" s="191" t="s">
        <v>132</v>
      </c>
      <c r="K11" s="191" t="s">
        <v>132</v>
      </c>
      <c r="L11" s="191" t="s">
        <v>132</v>
      </c>
      <c r="M11" s="191">
        <v>1</v>
      </c>
      <c r="N11" s="191" t="s">
        <v>132</v>
      </c>
      <c r="O11" s="191" t="s">
        <v>132</v>
      </c>
      <c r="P11" s="207">
        <f aca="true" t="shared" si="0" ref="P11:P74">SUM(D11:O11)</f>
        <v>3</v>
      </c>
    </row>
    <row r="12" spans="1:16" ht="12.75">
      <c r="A12" s="279"/>
      <c r="B12" s="211" t="s">
        <v>350</v>
      </c>
      <c r="C12" s="211" t="s">
        <v>350</v>
      </c>
      <c r="D12" s="191" t="s">
        <v>132</v>
      </c>
      <c r="E12" s="191" t="s">
        <v>132</v>
      </c>
      <c r="F12" s="191" t="s">
        <v>132</v>
      </c>
      <c r="G12" s="191" t="s">
        <v>132</v>
      </c>
      <c r="H12" s="191" t="s">
        <v>132</v>
      </c>
      <c r="I12" s="191">
        <v>1</v>
      </c>
      <c r="J12" s="191" t="s">
        <v>132</v>
      </c>
      <c r="K12" s="191" t="s">
        <v>132</v>
      </c>
      <c r="L12" s="191" t="s">
        <v>132</v>
      </c>
      <c r="M12" s="191" t="s">
        <v>132</v>
      </c>
      <c r="N12" s="191" t="s">
        <v>132</v>
      </c>
      <c r="O12" s="191" t="s">
        <v>132</v>
      </c>
      <c r="P12" s="207">
        <f t="shared" si="0"/>
        <v>1</v>
      </c>
    </row>
    <row r="13" spans="1:16" ht="12.75">
      <c r="A13" s="279"/>
      <c r="B13" s="211" t="s">
        <v>336</v>
      </c>
      <c r="C13" s="211" t="s">
        <v>337</v>
      </c>
      <c r="D13" s="191" t="s">
        <v>132</v>
      </c>
      <c r="E13" s="191" t="s">
        <v>132</v>
      </c>
      <c r="F13" s="191" t="s">
        <v>132</v>
      </c>
      <c r="G13" s="191">
        <v>1</v>
      </c>
      <c r="H13" s="191" t="s">
        <v>132</v>
      </c>
      <c r="I13" s="191">
        <v>1</v>
      </c>
      <c r="J13" s="191" t="s">
        <v>132</v>
      </c>
      <c r="K13" s="191" t="s">
        <v>132</v>
      </c>
      <c r="L13" s="191">
        <v>1</v>
      </c>
      <c r="M13" s="191" t="s">
        <v>132</v>
      </c>
      <c r="N13" s="191" t="s">
        <v>132</v>
      </c>
      <c r="O13" s="191" t="s">
        <v>132</v>
      </c>
      <c r="P13" s="207">
        <f t="shared" si="0"/>
        <v>3</v>
      </c>
    </row>
    <row r="14" spans="1:16" ht="12.75">
      <c r="A14" s="210" t="s">
        <v>333</v>
      </c>
      <c r="B14" s="211" t="s">
        <v>338</v>
      </c>
      <c r="C14" s="211" t="s">
        <v>338</v>
      </c>
      <c r="D14" s="191" t="s">
        <v>132</v>
      </c>
      <c r="E14" s="191" t="s">
        <v>132</v>
      </c>
      <c r="F14" s="191" t="s">
        <v>132</v>
      </c>
      <c r="G14" s="191">
        <v>1</v>
      </c>
      <c r="H14" s="191" t="s">
        <v>132</v>
      </c>
      <c r="I14" s="191" t="s">
        <v>132</v>
      </c>
      <c r="J14" s="191" t="s">
        <v>132</v>
      </c>
      <c r="K14" s="191" t="s">
        <v>132</v>
      </c>
      <c r="L14" s="191">
        <v>1</v>
      </c>
      <c r="M14" s="191" t="s">
        <v>132</v>
      </c>
      <c r="N14" s="191" t="s">
        <v>132</v>
      </c>
      <c r="O14" s="191" t="s">
        <v>132</v>
      </c>
      <c r="P14" s="207">
        <f t="shared" si="0"/>
        <v>2</v>
      </c>
    </row>
    <row r="15" spans="1:16" ht="12.75">
      <c r="A15" s="279" t="s">
        <v>49</v>
      </c>
      <c r="B15" s="280" t="s">
        <v>49</v>
      </c>
      <c r="C15" s="211" t="s">
        <v>49</v>
      </c>
      <c r="D15" s="191">
        <v>2</v>
      </c>
      <c r="E15" s="191">
        <v>4</v>
      </c>
      <c r="F15" s="191">
        <v>4</v>
      </c>
      <c r="G15" s="191">
        <v>3</v>
      </c>
      <c r="H15" s="191">
        <v>6</v>
      </c>
      <c r="I15" s="191">
        <v>1</v>
      </c>
      <c r="J15" s="191">
        <v>5</v>
      </c>
      <c r="K15" s="191">
        <v>8</v>
      </c>
      <c r="L15" s="191">
        <v>4</v>
      </c>
      <c r="M15" s="191">
        <v>5</v>
      </c>
      <c r="N15" s="191">
        <v>4</v>
      </c>
      <c r="O15" s="191">
        <v>7</v>
      </c>
      <c r="P15" s="207">
        <f t="shared" si="0"/>
        <v>53</v>
      </c>
    </row>
    <row r="16" spans="1:16" ht="12.75">
      <c r="A16" s="279"/>
      <c r="B16" s="280"/>
      <c r="C16" s="211" t="s">
        <v>339</v>
      </c>
      <c r="D16" s="191" t="s">
        <v>132</v>
      </c>
      <c r="E16" s="191" t="s">
        <v>132</v>
      </c>
      <c r="F16" s="191" t="s">
        <v>132</v>
      </c>
      <c r="G16" s="191">
        <v>1</v>
      </c>
      <c r="H16" s="191" t="s">
        <v>132</v>
      </c>
      <c r="I16" s="191" t="s">
        <v>132</v>
      </c>
      <c r="J16" s="191" t="s">
        <v>132</v>
      </c>
      <c r="K16" s="191" t="s">
        <v>132</v>
      </c>
      <c r="L16" s="191" t="s">
        <v>132</v>
      </c>
      <c r="M16" s="191" t="s">
        <v>132</v>
      </c>
      <c r="N16" s="191" t="s">
        <v>132</v>
      </c>
      <c r="O16" s="191" t="s">
        <v>132</v>
      </c>
      <c r="P16" s="207">
        <f t="shared" si="0"/>
        <v>1</v>
      </c>
    </row>
    <row r="17" spans="1:16" ht="12.75">
      <c r="A17" s="279"/>
      <c r="B17" s="280"/>
      <c r="C17" s="211" t="s">
        <v>362</v>
      </c>
      <c r="D17" s="191" t="s">
        <v>132</v>
      </c>
      <c r="E17" s="191" t="s">
        <v>132</v>
      </c>
      <c r="F17" s="191" t="s">
        <v>132</v>
      </c>
      <c r="G17" s="191" t="s">
        <v>132</v>
      </c>
      <c r="H17" s="191" t="s">
        <v>132</v>
      </c>
      <c r="I17" s="191" t="s">
        <v>132</v>
      </c>
      <c r="J17" s="191" t="s">
        <v>132</v>
      </c>
      <c r="K17" s="191" t="s">
        <v>132</v>
      </c>
      <c r="L17" s="191" t="s">
        <v>132</v>
      </c>
      <c r="M17" s="191">
        <v>1</v>
      </c>
      <c r="N17" s="191" t="s">
        <v>132</v>
      </c>
      <c r="O17" s="191" t="s">
        <v>132</v>
      </c>
      <c r="P17" s="207">
        <f t="shared" si="0"/>
        <v>1</v>
      </c>
    </row>
    <row r="18" spans="1:16" ht="12.75">
      <c r="A18" s="279" t="s">
        <v>50</v>
      </c>
      <c r="B18" s="211" t="s">
        <v>51</v>
      </c>
      <c r="C18" s="211" t="s">
        <v>50</v>
      </c>
      <c r="D18" s="191">
        <v>3</v>
      </c>
      <c r="E18" s="191">
        <v>6</v>
      </c>
      <c r="F18" s="191">
        <v>8</v>
      </c>
      <c r="G18" s="191">
        <v>4</v>
      </c>
      <c r="H18" s="191">
        <v>4</v>
      </c>
      <c r="I18" s="191">
        <v>3</v>
      </c>
      <c r="J18" s="191">
        <v>5</v>
      </c>
      <c r="K18" s="191">
        <v>2</v>
      </c>
      <c r="L18" s="191">
        <v>1</v>
      </c>
      <c r="M18" s="191">
        <v>1</v>
      </c>
      <c r="N18" s="191">
        <v>4</v>
      </c>
      <c r="O18" s="191">
        <v>5</v>
      </c>
      <c r="P18" s="207">
        <f t="shared" si="0"/>
        <v>46</v>
      </c>
    </row>
    <row r="19" spans="1:16" ht="12.75">
      <c r="A19" s="279"/>
      <c r="B19" s="211" t="s">
        <v>134</v>
      </c>
      <c r="C19" s="211" t="s">
        <v>135</v>
      </c>
      <c r="D19" s="191">
        <v>1</v>
      </c>
      <c r="E19" s="191" t="s">
        <v>132</v>
      </c>
      <c r="F19" s="191" t="s">
        <v>132</v>
      </c>
      <c r="G19" s="191" t="s">
        <v>132</v>
      </c>
      <c r="H19" s="191" t="s">
        <v>132</v>
      </c>
      <c r="I19" s="191" t="s">
        <v>132</v>
      </c>
      <c r="J19" s="191" t="s">
        <v>132</v>
      </c>
      <c r="K19" s="191" t="s">
        <v>132</v>
      </c>
      <c r="L19" s="191" t="s">
        <v>132</v>
      </c>
      <c r="M19" s="191" t="s">
        <v>132</v>
      </c>
      <c r="N19" s="191" t="s">
        <v>132</v>
      </c>
      <c r="O19" s="191" t="s">
        <v>132</v>
      </c>
      <c r="P19" s="207">
        <f t="shared" si="0"/>
        <v>1</v>
      </c>
    </row>
    <row r="20" spans="1:16" ht="12.75">
      <c r="A20" s="279"/>
      <c r="B20" s="211" t="s">
        <v>367</v>
      </c>
      <c r="C20" s="211" t="s">
        <v>367</v>
      </c>
      <c r="D20" s="191" t="s">
        <v>132</v>
      </c>
      <c r="E20" s="191" t="s">
        <v>132</v>
      </c>
      <c r="F20" s="191" t="s">
        <v>132</v>
      </c>
      <c r="G20" s="191" t="s">
        <v>132</v>
      </c>
      <c r="H20" s="191" t="s">
        <v>132</v>
      </c>
      <c r="I20" s="191" t="s">
        <v>132</v>
      </c>
      <c r="J20" s="191" t="s">
        <v>132</v>
      </c>
      <c r="K20" s="191" t="s">
        <v>132</v>
      </c>
      <c r="L20" s="191" t="s">
        <v>132</v>
      </c>
      <c r="M20" s="191" t="s">
        <v>132</v>
      </c>
      <c r="N20" s="191" t="s">
        <v>132</v>
      </c>
      <c r="O20" s="191">
        <v>1</v>
      </c>
      <c r="P20" s="207">
        <f t="shared" si="0"/>
        <v>1</v>
      </c>
    </row>
    <row r="21" spans="1:16" ht="12.75">
      <c r="A21" s="279" t="s">
        <v>273</v>
      </c>
      <c r="B21" s="211" t="s">
        <v>273</v>
      </c>
      <c r="C21" s="211" t="s">
        <v>273</v>
      </c>
      <c r="D21" s="191" t="s">
        <v>132</v>
      </c>
      <c r="E21" s="191" t="s">
        <v>132</v>
      </c>
      <c r="F21" s="191">
        <v>3</v>
      </c>
      <c r="G21" s="191">
        <v>4</v>
      </c>
      <c r="H21" s="191" t="s">
        <v>132</v>
      </c>
      <c r="I21" s="191" t="s">
        <v>132</v>
      </c>
      <c r="J21" s="191">
        <v>2</v>
      </c>
      <c r="K21" s="191">
        <v>2</v>
      </c>
      <c r="L21" s="191" t="s">
        <v>132</v>
      </c>
      <c r="M21" s="191">
        <v>1</v>
      </c>
      <c r="N21" s="191">
        <v>1</v>
      </c>
      <c r="O21" s="191" t="s">
        <v>132</v>
      </c>
      <c r="P21" s="207">
        <f t="shared" si="0"/>
        <v>13</v>
      </c>
    </row>
    <row r="22" spans="1:16" ht="12.75">
      <c r="A22" s="279"/>
      <c r="B22" s="211" t="s">
        <v>363</v>
      </c>
      <c r="C22" s="211" t="s">
        <v>363</v>
      </c>
      <c r="D22" s="191" t="s">
        <v>132</v>
      </c>
      <c r="E22" s="191" t="s">
        <v>132</v>
      </c>
      <c r="F22" s="191" t="s">
        <v>132</v>
      </c>
      <c r="G22" s="191" t="s">
        <v>132</v>
      </c>
      <c r="H22" s="191" t="s">
        <v>132</v>
      </c>
      <c r="I22" s="191" t="s">
        <v>132</v>
      </c>
      <c r="J22" s="191" t="s">
        <v>132</v>
      </c>
      <c r="K22" s="191" t="s">
        <v>132</v>
      </c>
      <c r="L22" s="191" t="s">
        <v>132</v>
      </c>
      <c r="M22" s="191">
        <v>1</v>
      </c>
      <c r="N22" s="191">
        <v>1</v>
      </c>
      <c r="O22" s="191" t="s">
        <v>132</v>
      </c>
      <c r="P22" s="207">
        <f t="shared" si="0"/>
        <v>2</v>
      </c>
    </row>
    <row r="23" spans="1:16" ht="12.75">
      <c r="A23" s="279"/>
      <c r="B23" s="211" t="s">
        <v>288</v>
      </c>
      <c r="C23" s="211" t="s">
        <v>54</v>
      </c>
      <c r="D23" s="191" t="s">
        <v>132</v>
      </c>
      <c r="E23" s="191">
        <v>1</v>
      </c>
      <c r="F23" s="191" t="s">
        <v>132</v>
      </c>
      <c r="G23" s="191" t="s">
        <v>132</v>
      </c>
      <c r="H23" s="191" t="s">
        <v>132</v>
      </c>
      <c r="I23" s="191" t="s">
        <v>132</v>
      </c>
      <c r="J23" s="191" t="s">
        <v>132</v>
      </c>
      <c r="K23" s="191" t="s">
        <v>132</v>
      </c>
      <c r="L23" s="191" t="s">
        <v>132</v>
      </c>
      <c r="M23" s="191" t="s">
        <v>132</v>
      </c>
      <c r="N23" s="191" t="s">
        <v>132</v>
      </c>
      <c r="O23" s="191" t="s">
        <v>132</v>
      </c>
      <c r="P23" s="207">
        <f t="shared" si="0"/>
        <v>1</v>
      </c>
    </row>
    <row r="24" spans="1:16" ht="12.75">
      <c r="A24" s="279" t="s">
        <v>53</v>
      </c>
      <c r="B24" s="280" t="s">
        <v>53</v>
      </c>
      <c r="C24" s="211" t="s">
        <v>53</v>
      </c>
      <c r="D24" s="191">
        <v>31</v>
      </c>
      <c r="E24" s="191">
        <v>31</v>
      </c>
      <c r="F24" s="191">
        <v>26</v>
      </c>
      <c r="G24" s="191">
        <v>35</v>
      </c>
      <c r="H24" s="191">
        <v>36</v>
      </c>
      <c r="I24" s="191">
        <v>30</v>
      </c>
      <c r="J24" s="191">
        <v>25</v>
      </c>
      <c r="K24" s="191">
        <v>28</v>
      </c>
      <c r="L24" s="191">
        <v>30</v>
      </c>
      <c r="M24" s="191">
        <v>42</v>
      </c>
      <c r="N24" s="191">
        <v>55</v>
      </c>
      <c r="O24" s="191">
        <v>45</v>
      </c>
      <c r="P24" s="207">
        <f t="shared" si="0"/>
        <v>414</v>
      </c>
    </row>
    <row r="25" spans="1:16" ht="12.75">
      <c r="A25" s="279"/>
      <c r="B25" s="280"/>
      <c r="C25" s="211" t="s">
        <v>54</v>
      </c>
      <c r="D25" s="191">
        <v>3</v>
      </c>
      <c r="E25" s="191">
        <v>3</v>
      </c>
      <c r="F25" s="191">
        <v>3</v>
      </c>
      <c r="G25" s="191">
        <v>3</v>
      </c>
      <c r="H25" s="191">
        <v>3</v>
      </c>
      <c r="I25" s="191" t="s">
        <v>132</v>
      </c>
      <c r="J25" s="191" t="s">
        <v>132</v>
      </c>
      <c r="K25" s="191">
        <v>4</v>
      </c>
      <c r="L25" s="191">
        <v>4</v>
      </c>
      <c r="M25" s="191">
        <v>5</v>
      </c>
      <c r="N25" s="191">
        <v>4</v>
      </c>
      <c r="O25" s="191" t="s">
        <v>132</v>
      </c>
      <c r="P25" s="207">
        <f t="shared" si="0"/>
        <v>32</v>
      </c>
    </row>
    <row r="26" spans="1:16" ht="12.75">
      <c r="A26" s="279"/>
      <c r="B26" s="280"/>
      <c r="C26" s="211" t="s">
        <v>358</v>
      </c>
      <c r="D26" s="191" t="s">
        <v>132</v>
      </c>
      <c r="E26" s="191" t="s">
        <v>132</v>
      </c>
      <c r="F26" s="191" t="s">
        <v>132</v>
      </c>
      <c r="G26" s="191" t="s">
        <v>132</v>
      </c>
      <c r="H26" s="191" t="s">
        <v>132</v>
      </c>
      <c r="I26" s="191" t="s">
        <v>132</v>
      </c>
      <c r="J26" s="191" t="s">
        <v>132</v>
      </c>
      <c r="K26" s="191">
        <v>1</v>
      </c>
      <c r="L26" s="191">
        <v>1</v>
      </c>
      <c r="M26" s="191">
        <v>1</v>
      </c>
      <c r="N26" s="191" t="s">
        <v>132</v>
      </c>
      <c r="O26" s="191" t="s">
        <v>132</v>
      </c>
      <c r="P26" s="207">
        <f t="shared" si="0"/>
        <v>3</v>
      </c>
    </row>
    <row r="27" spans="1:16" ht="12.75">
      <c r="A27" s="279"/>
      <c r="B27" s="280"/>
      <c r="C27" s="211" t="s">
        <v>55</v>
      </c>
      <c r="D27" s="191">
        <v>3</v>
      </c>
      <c r="E27" s="191">
        <v>3</v>
      </c>
      <c r="F27" s="191">
        <v>3</v>
      </c>
      <c r="G27" s="191">
        <v>7</v>
      </c>
      <c r="H27" s="191">
        <v>6</v>
      </c>
      <c r="I27" s="191">
        <v>2</v>
      </c>
      <c r="J27" s="191" t="s">
        <v>132</v>
      </c>
      <c r="K27" s="191">
        <v>2</v>
      </c>
      <c r="L27" s="191">
        <v>1</v>
      </c>
      <c r="M27" s="191">
        <v>4</v>
      </c>
      <c r="N27" s="191">
        <v>2</v>
      </c>
      <c r="O27" s="191" t="s">
        <v>132</v>
      </c>
      <c r="P27" s="207">
        <f t="shared" si="0"/>
        <v>33</v>
      </c>
    </row>
    <row r="28" spans="1:16" ht="12.75">
      <c r="A28" s="279"/>
      <c r="B28" s="280"/>
      <c r="C28" s="211" t="s">
        <v>56</v>
      </c>
      <c r="D28" s="191">
        <v>3</v>
      </c>
      <c r="E28" s="191">
        <v>8</v>
      </c>
      <c r="F28" s="191">
        <v>3</v>
      </c>
      <c r="G28" s="191">
        <v>3</v>
      </c>
      <c r="H28" s="191">
        <v>9</v>
      </c>
      <c r="I28" s="191">
        <v>9</v>
      </c>
      <c r="J28" s="191">
        <v>2</v>
      </c>
      <c r="K28" s="191">
        <v>6</v>
      </c>
      <c r="L28" s="191">
        <v>6</v>
      </c>
      <c r="M28" s="191">
        <v>6</v>
      </c>
      <c r="N28" s="191">
        <v>11</v>
      </c>
      <c r="O28" s="191">
        <v>4</v>
      </c>
      <c r="P28" s="207">
        <f t="shared" si="0"/>
        <v>70</v>
      </c>
    </row>
    <row r="29" spans="1:16" ht="12.75">
      <c r="A29" s="210" t="s">
        <v>57</v>
      </c>
      <c r="B29" s="211" t="s">
        <v>57</v>
      </c>
      <c r="C29" s="211" t="s">
        <v>57</v>
      </c>
      <c r="D29" s="191">
        <v>1</v>
      </c>
      <c r="E29" s="191">
        <v>1</v>
      </c>
      <c r="F29" s="191">
        <v>1</v>
      </c>
      <c r="G29" s="191">
        <v>1</v>
      </c>
      <c r="H29" s="191">
        <v>1</v>
      </c>
      <c r="I29" s="191">
        <v>2</v>
      </c>
      <c r="J29" s="191">
        <v>2</v>
      </c>
      <c r="K29" s="191">
        <v>1</v>
      </c>
      <c r="L29" s="191">
        <v>2</v>
      </c>
      <c r="M29" s="191" t="s">
        <v>132</v>
      </c>
      <c r="N29" s="191">
        <v>1</v>
      </c>
      <c r="O29" s="191" t="s">
        <v>132</v>
      </c>
      <c r="P29" s="207">
        <f t="shared" si="0"/>
        <v>13</v>
      </c>
    </row>
    <row r="30" spans="1:16" ht="12.75">
      <c r="A30" s="210" t="s">
        <v>344</v>
      </c>
      <c r="B30" s="211" t="s">
        <v>344</v>
      </c>
      <c r="C30" s="211" t="s">
        <v>344</v>
      </c>
      <c r="D30" s="191" t="s">
        <v>132</v>
      </c>
      <c r="E30" s="191" t="s">
        <v>132</v>
      </c>
      <c r="F30" s="191" t="s">
        <v>132</v>
      </c>
      <c r="G30" s="191" t="s">
        <v>132</v>
      </c>
      <c r="H30" s="191">
        <v>1</v>
      </c>
      <c r="I30" s="191" t="s">
        <v>132</v>
      </c>
      <c r="J30" s="191" t="s">
        <v>132</v>
      </c>
      <c r="K30" s="191" t="s">
        <v>132</v>
      </c>
      <c r="L30" s="191" t="s">
        <v>132</v>
      </c>
      <c r="M30" s="191" t="s">
        <v>132</v>
      </c>
      <c r="N30" s="191" t="s">
        <v>132</v>
      </c>
      <c r="O30" s="191" t="s">
        <v>132</v>
      </c>
      <c r="P30" s="207">
        <f t="shared" si="0"/>
        <v>1</v>
      </c>
    </row>
    <row r="31" spans="1:16" ht="12.75">
      <c r="A31" s="210" t="s">
        <v>274</v>
      </c>
      <c r="B31" s="211" t="s">
        <v>274</v>
      </c>
      <c r="C31" s="211" t="s">
        <v>274</v>
      </c>
      <c r="D31" s="191" t="s">
        <v>132</v>
      </c>
      <c r="E31" s="191">
        <v>3</v>
      </c>
      <c r="F31" s="191">
        <v>3</v>
      </c>
      <c r="G31" s="191" t="s">
        <v>132</v>
      </c>
      <c r="H31" s="191">
        <v>3</v>
      </c>
      <c r="I31" s="191">
        <v>1</v>
      </c>
      <c r="J31" s="191">
        <v>3</v>
      </c>
      <c r="K31" s="191">
        <v>2</v>
      </c>
      <c r="L31" s="191">
        <v>1</v>
      </c>
      <c r="M31" s="191" t="s">
        <v>132</v>
      </c>
      <c r="N31" s="191" t="s">
        <v>132</v>
      </c>
      <c r="O31" s="191" t="s">
        <v>132</v>
      </c>
      <c r="P31" s="207">
        <f t="shared" si="0"/>
        <v>16</v>
      </c>
    </row>
    <row r="32" spans="1:16" ht="12.75">
      <c r="A32" s="279" t="s">
        <v>58</v>
      </c>
      <c r="B32" s="211" t="s">
        <v>58</v>
      </c>
      <c r="C32" s="211" t="s">
        <v>58</v>
      </c>
      <c r="D32" s="191">
        <v>8</v>
      </c>
      <c r="E32" s="191">
        <v>11</v>
      </c>
      <c r="F32" s="191">
        <v>12</v>
      </c>
      <c r="G32" s="191">
        <v>5</v>
      </c>
      <c r="H32" s="191">
        <v>11</v>
      </c>
      <c r="I32" s="191">
        <v>11</v>
      </c>
      <c r="J32" s="191">
        <v>7</v>
      </c>
      <c r="K32" s="191">
        <v>8</v>
      </c>
      <c r="L32" s="191">
        <v>11</v>
      </c>
      <c r="M32" s="191">
        <v>6</v>
      </c>
      <c r="N32" s="191">
        <v>6</v>
      </c>
      <c r="O32" s="191">
        <v>7</v>
      </c>
      <c r="P32" s="207">
        <f t="shared" si="0"/>
        <v>103</v>
      </c>
    </row>
    <row r="33" spans="1:16" ht="12.75">
      <c r="A33" s="279"/>
      <c r="B33" s="280" t="s">
        <v>351</v>
      </c>
      <c r="C33" s="211" t="s">
        <v>355</v>
      </c>
      <c r="D33" s="191" t="s">
        <v>132</v>
      </c>
      <c r="E33" s="191" t="s">
        <v>132</v>
      </c>
      <c r="F33" s="191" t="s">
        <v>132</v>
      </c>
      <c r="G33" s="191" t="s">
        <v>132</v>
      </c>
      <c r="H33" s="191" t="s">
        <v>132</v>
      </c>
      <c r="I33" s="191" t="s">
        <v>132</v>
      </c>
      <c r="J33" s="191">
        <v>1</v>
      </c>
      <c r="K33" s="191" t="s">
        <v>132</v>
      </c>
      <c r="L33" s="191" t="s">
        <v>132</v>
      </c>
      <c r="M33" s="191" t="s">
        <v>132</v>
      </c>
      <c r="N33" s="191" t="s">
        <v>132</v>
      </c>
      <c r="O33" s="191" t="s">
        <v>132</v>
      </c>
      <c r="P33" s="207">
        <f t="shared" si="0"/>
        <v>1</v>
      </c>
    </row>
    <row r="34" spans="1:16" ht="12.75">
      <c r="A34" s="279"/>
      <c r="B34" s="280"/>
      <c r="C34" s="211" t="s">
        <v>352</v>
      </c>
      <c r="D34" s="191" t="s">
        <v>132</v>
      </c>
      <c r="E34" s="191" t="s">
        <v>132</v>
      </c>
      <c r="F34" s="191" t="s">
        <v>132</v>
      </c>
      <c r="G34" s="191" t="s">
        <v>132</v>
      </c>
      <c r="H34" s="191" t="s">
        <v>132</v>
      </c>
      <c r="I34" s="191">
        <v>1</v>
      </c>
      <c r="J34" s="191" t="s">
        <v>132</v>
      </c>
      <c r="K34" s="191" t="s">
        <v>132</v>
      </c>
      <c r="L34" s="191" t="s">
        <v>132</v>
      </c>
      <c r="M34" s="191" t="s">
        <v>132</v>
      </c>
      <c r="N34" s="191" t="s">
        <v>132</v>
      </c>
      <c r="O34" s="191" t="s">
        <v>132</v>
      </c>
      <c r="P34" s="207">
        <f t="shared" si="0"/>
        <v>1</v>
      </c>
    </row>
    <row r="35" spans="1:16" ht="12.75">
      <c r="A35" s="279"/>
      <c r="B35" s="211" t="s">
        <v>289</v>
      </c>
      <c r="C35" s="211" t="s">
        <v>290</v>
      </c>
      <c r="D35" s="191" t="s">
        <v>132</v>
      </c>
      <c r="E35" s="191">
        <v>1</v>
      </c>
      <c r="F35" s="191" t="s">
        <v>132</v>
      </c>
      <c r="G35" s="191" t="s">
        <v>132</v>
      </c>
      <c r="H35" s="191" t="s">
        <v>132</v>
      </c>
      <c r="I35" s="191" t="s">
        <v>132</v>
      </c>
      <c r="J35" s="191" t="s">
        <v>132</v>
      </c>
      <c r="K35" s="191" t="s">
        <v>132</v>
      </c>
      <c r="L35" s="191" t="s">
        <v>132</v>
      </c>
      <c r="M35" s="191" t="s">
        <v>132</v>
      </c>
      <c r="N35" s="191" t="s">
        <v>132</v>
      </c>
      <c r="O35" s="191" t="s">
        <v>132</v>
      </c>
      <c r="P35" s="207">
        <f t="shared" si="0"/>
        <v>1</v>
      </c>
    </row>
    <row r="36" spans="1:16" ht="12.75">
      <c r="A36" s="279"/>
      <c r="B36" s="211" t="s">
        <v>331</v>
      </c>
      <c r="C36" s="211" t="s">
        <v>331</v>
      </c>
      <c r="D36" s="191" t="s">
        <v>132</v>
      </c>
      <c r="E36" s="191" t="s">
        <v>132</v>
      </c>
      <c r="F36" s="191">
        <v>1</v>
      </c>
      <c r="G36" s="191" t="s">
        <v>132</v>
      </c>
      <c r="H36" s="191" t="s">
        <v>132</v>
      </c>
      <c r="I36" s="191" t="s">
        <v>132</v>
      </c>
      <c r="J36" s="191" t="s">
        <v>132</v>
      </c>
      <c r="K36" s="191" t="s">
        <v>132</v>
      </c>
      <c r="L36" s="191">
        <v>1</v>
      </c>
      <c r="M36" s="191" t="s">
        <v>132</v>
      </c>
      <c r="N36" s="191" t="s">
        <v>132</v>
      </c>
      <c r="O36" s="191" t="s">
        <v>132</v>
      </c>
      <c r="P36" s="207">
        <f t="shared" si="0"/>
        <v>2</v>
      </c>
    </row>
    <row r="37" spans="1:16" ht="12.75">
      <c r="A37" s="279" t="s">
        <v>59</v>
      </c>
      <c r="B37" s="211" t="s">
        <v>60</v>
      </c>
      <c r="C37" s="211" t="s">
        <v>60</v>
      </c>
      <c r="D37" s="191">
        <v>1</v>
      </c>
      <c r="E37" s="191">
        <v>4</v>
      </c>
      <c r="F37" s="191">
        <v>4</v>
      </c>
      <c r="G37" s="191" t="s">
        <v>132</v>
      </c>
      <c r="H37" s="191">
        <v>2</v>
      </c>
      <c r="I37" s="191">
        <v>4</v>
      </c>
      <c r="J37" s="191">
        <v>6</v>
      </c>
      <c r="K37" s="191">
        <v>6</v>
      </c>
      <c r="L37" s="191">
        <v>5</v>
      </c>
      <c r="M37" s="191">
        <v>3</v>
      </c>
      <c r="N37" s="191">
        <v>3</v>
      </c>
      <c r="O37" s="191">
        <v>1</v>
      </c>
      <c r="P37" s="207">
        <f t="shared" si="0"/>
        <v>39</v>
      </c>
    </row>
    <row r="38" spans="1:16" ht="12.75">
      <c r="A38" s="279"/>
      <c r="B38" s="211" t="s">
        <v>359</v>
      </c>
      <c r="C38" s="211" t="s">
        <v>359</v>
      </c>
      <c r="D38" s="191" t="s">
        <v>132</v>
      </c>
      <c r="E38" s="191" t="s">
        <v>132</v>
      </c>
      <c r="F38" s="191" t="s">
        <v>132</v>
      </c>
      <c r="G38" s="191" t="s">
        <v>132</v>
      </c>
      <c r="H38" s="191" t="s">
        <v>132</v>
      </c>
      <c r="I38" s="191" t="s">
        <v>132</v>
      </c>
      <c r="J38" s="191" t="s">
        <v>132</v>
      </c>
      <c r="K38" s="191" t="s">
        <v>132</v>
      </c>
      <c r="L38" s="191">
        <v>1</v>
      </c>
      <c r="M38" s="191" t="s">
        <v>132</v>
      </c>
      <c r="N38" s="191" t="s">
        <v>132</v>
      </c>
      <c r="O38" s="191" t="s">
        <v>132</v>
      </c>
      <c r="P38" s="207">
        <f t="shared" si="0"/>
        <v>1</v>
      </c>
    </row>
    <row r="39" spans="1:16" ht="12.75">
      <c r="A39" s="279"/>
      <c r="B39" s="280" t="s">
        <v>291</v>
      </c>
      <c r="C39" s="211" t="s">
        <v>291</v>
      </c>
      <c r="D39" s="191" t="s">
        <v>132</v>
      </c>
      <c r="E39" s="191" t="s">
        <v>132</v>
      </c>
      <c r="F39" s="191" t="s">
        <v>132</v>
      </c>
      <c r="G39" s="191" t="s">
        <v>132</v>
      </c>
      <c r="H39" s="191">
        <v>1</v>
      </c>
      <c r="I39" s="191" t="s">
        <v>132</v>
      </c>
      <c r="J39" s="191" t="s">
        <v>132</v>
      </c>
      <c r="K39" s="191" t="s">
        <v>132</v>
      </c>
      <c r="L39" s="191" t="s">
        <v>132</v>
      </c>
      <c r="M39" s="191" t="s">
        <v>132</v>
      </c>
      <c r="N39" s="191" t="s">
        <v>132</v>
      </c>
      <c r="O39" s="191" t="s">
        <v>132</v>
      </c>
      <c r="P39" s="207">
        <f t="shared" si="0"/>
        <v>1</v>
      </c>
    </row>
    <row r="40" spans="1:16" ht="12.75">
      <c r="A40" s="279"/>
      <c r="B40" s="280"/>
      <c r="C40" s="211" t="s">
        <v>292</v>
      </c>
      <c r="D40" s="191" t="s">
        <v>132</v>
      </c>
      <c r="E40" s="191">
        <v>1</v>
      </c>
      <c r="F40" s="191" t="s">
        <v>132</v>
      </c>
      <c r="G40" s="191" t="s">
        <v>132</v>
      </c>
      <c r="H40" s="191" t="s">
        <v>132</v>
      </c>
      <c r="I40" s="191" t="s">
        <v>132</v>
      </c>
      <c r="J40" s="191" t="s">
        <v>132</v>
      </c>
      <c r="K40" s="191" t="s">
        <v>132</v>
      </c>
      <c r="L40" s="191" t="s">
        <v>132</v>
      </c>
      <c r="M40" s="191" t="s">
        <v>132</v>
      </c>
      <c r="N40" s="191" t="s">
        <v>132</v>
      </c>
      <c r="O40" s="191" t="s">
        <v>132</v>
      </c>
      <c r="P40" s="207">
        <f t="shared" si="0"/>
        <v>1</v>
      </c>
    </row>
    <row r="41" spans="1:16" ht="12.75">
      <c r="A41" s="279"/>
      <c r="B41" s="211" t="s">
        <v>59</v>
      </c>
      <c r="C41" s="211" t="s">
        <v>59</v>
      </c>
      <c r="D41" s="191">
        <v>1</v>
      </c>
      <c r="E41" s="191">
        <v>1</v>
      </c>
      <c r="F41" s="191" t="s">
        <v>132</v>
      </c>
      <c r="G41" s="191">
        <v>1</v>
      </c>
      <c r="H41" s="191" t="s">
        <v>132</v>
      </c>
      <c r="I41" s="191" t="s">
        <v>132</v>
      </c>
      <c r="J41" s="191" t="s">
        <v>132</v>
      </c>
      <c r="K41" s="191" t="s">
        <v>132</v>
      </c>
      <c r="L41" s="191" t="s">
        <v>132</v>
      </c>
      <c r="M41" s="191" t="s">
        <v>132</v>
      </c>
      <c r="N41" s="191" t="s">
        <v>132</v>
      </c>
      <c r="O41" s="191" t="s">
        <v>132</v>
      </c>
      <c r="P41" s="207">
        <f t="shared" si="0"/>
        <v>3</v>
      </c>
    </row>
    <row r="42" spans="1:16" ht="12.75">
      <c r="A42" s="279"/>
      <c r="B42" s="211" t="s">
        <v>293</v>
      </c>
      <c r="C42" s="211" t="s">
        <v>293</v>
      </c>
      <c r="D42" s="191" t="s">
        <v>132</v>
      </c>
      <c r="E42" s="191">
        <v>1</v>
      </c>
      <c r="F42" s="191" t="s">
        <v>132</v>
      </c>
      <c r="G42" s="191" t="s">
        <v>132</v>
      </c>
      <c r="H42" s="191" t="s">
        <v>132</v>
      </c>
      <c r="I42" s="191" t="s">
        <v>132</v>
      </c>
      <c r="J42" s="191" t="s">
        <v>132</v>
      </c>
      <c r="K42" s="191" t="s">
        <v>132</v>
      </c>
      <c r="L42" s="191" t="s">
        <v>132</v>
      </c>
      <c r="M42" s="191" t="s">
        <v>132</v>
      </c>
      <c r="N42" s="191" t="s">
        <v>132</v>
      </c>
      <c r="O42" s="191" t="s">
        <v>132</v>
      </c>
      <c r="P42" s="207">
        <f t="shared" si="0"/>
        <v>1</v>
      </c>
    </row>
    <row r="43" spans="1:16" ht="12.75">
      <c r="A43" s="279" t="s">
        <v>61</v>
      </c>
      <c r="B43" s="211" t="s">
        <v>62</v>
      </c>
      <c r="C43" s="211" t="s">
        <v>62</v>
      </c>
      <c r="D43" s="191">
        <v>6</v>
      </c>
      <c r="E43" s="191">
        <v>5</v>
      </c>
      <c r="F43" s="191">
        <v>10</v>
      </c>
      <c r="G43" s="191">
        <v>5</v>
      </c>
      <c r="H43" s="191">
        <v>3</v>
      </c>
      <c r="I43" s="191">
        <v>6</v>
      </c>
      <c r="J43" s="191">
        <v>9</v>
      </c>
      <c r="K43" s="191">
        <v>8</v>
      </c>
      <c r="L43" s="191">
        <v>11</v>
      </c>
      <c r="M43" s="191" t="s">
        <v>132</v>
      </c>
      <c r="N43" s="191">
        <v>2</v>
      </c>
      <c r="O43" s="191">
        <v>2</v>
      </c>
      <c r="P43" s="207">
        <f t="shared" si="0"/>
        <v>67</v>
      </c>
    </row>
    <row r="44" spans="1:16" ht="12.75">
      <c r="A44" s="279"/>
      <c r="B44" s="211" t="s">
        <v>332</v>
      </c>
      <c r="C44" s="211" t="s">
        <v>332</v>
      </c>
      <c r="D44" s="191" t="s">
        <v>132</v>
      </c>
      <c r="E44" s="191" t="s">
        <v>132</v>
      </c>
      <c r="F44" s="191">
        <v>1</v>
      </c>
      <c r="G44" s="191" t="s">
        <v>132</v>
      </c>
      <c r="H44" s="191" t="s">
        <v>132</v>
      </c>
      <c r="I44" s="191" t="s">
        <v>132</v>
      </c>
      <c r="J44" s="191" t="s">
        <v>132</v>
      </c>
      <c r="K44" s="191" t="s">
        <v>132</v>
      </c>
      <c r="L44" s="191" t="s">
        <v>132</v>
      </c>
      <c r="M44" s="191" t="s">
        <v>132</v>
      </c>
      <c r="N44" s="191" t="s">
        <v>132</v>
      </c>
      <c r="O44" s="191" t="s">
        <v>132</v>
      </c>
      <c r="P44" s="207">
        <f t="shared" si="0"/>
        <v>1</v>
      </c>
    </row>
    <row r="45" spans="1:16" ht="12.75">
      <c r="A45" s="279" t="s">
        <v>63</v>
      </c>
      <c r="B45" s="280" t="s">
        <v>64</v>
      </c>
      <c r="C45" s="211" t="s">
        <v>64</v>
      </c>
      <c r="D45" s="191">
        <v>1</v>
      </c>
      <c r="E45" s="191">
        <v>1</v>
      </c>
      <c r="F45" s="191">
        <v>2</v>
      </c>
      <c r="G45" s="191">
        <v>1</v>
      </c>
      <c r="H45" s="191" t="s">
        <v>132</v>
      </c>
      <c r="I45" s="191" t="s">
        <v>132</v>
      </c>
      <c r="J45" s="191">
        <v>1</v>
      </c>
      <c r="K45" s="191">
        <v>4</v>
      </c>
      <c r="L45" s="191">
        <v>2</v>
      </c>
      <c r="M45" s="191">
        <v>1</v>
      </c>
      <c r="N45" s="191" t="s">
        <v>132</v>
      </c>
      <c r="O45" s="191">
        <v>1</v>
      </c>
      <c r="P45" s="207">
        <f t="shared" si="0"/>
        <v>14</v>
      </c>
    </row>
    <row r="46" spans="1:16" ht="12.75">
      <c r="A46" s="279"/>
      <c r="B46" s="280"/>
      <c r="C46" s="211" t="s">
        <v>365</v>
      </c>
      <c r="D46" s="191" t="s">
        <v>132</v>
      </c>
      <c r="E46" s="191" t="s">
        <v>132</v>
      </c>
      <c r="F46" s="191" t="s">
        <v>132</v>
      </c>
      <c r="G46" s="191" t="s">
        <v>132</v>
      </c>
      <c r="H46" s="191" t="s">
        <v>132</v>
      </c>
      <c r="I46" s="191" t="s">
        <v>132</v>
      </c>
      <c r="J46" s="191" t="s">
        <v>132</v>
      </c>
      <c r="K46" s="191" t="s">
        <v>132</v>
      </c>
      <c r="L46" s="191" t="s">
        <v>132</v>
      </c>
      <c r="M46" s="191" t="s">
        <v>132</v>
      </c>
      <c r="N46" s="191">
        <v>1</v>
      </c>
      <c r="O46" s="191" t="s">
        <v>132</v>
      </c>
      <c r="P46" s="207">
        <f t="shared" si="0"/>
        <v>1</v>
      </c>
    </row>
    <row r="47" spans="1:16" ht="12.75">
      <c r="A47" s="279"/>
      <c r="B47" s="211" t="s">
        <v>346</v>
      </c>
      <c r="C47" s="211" t="s">
        <v>347</v>
      </c>
      <c r="D47" s="191" t="s">
        <v>132</v>
      </c>
      <c r="E47" s="191" t="s">
        <v>132</v>
      </c>
      <c r="F47" s="191" t="s">
        <v>132</v>
      </c>
      <c r="G47" s="191" t="s">
        <v>132</v>
      </c>
      <c r="H47" s="191">
        <v>1</v>
      </c>
      <c r="I47" s="191" t="s">
        <v>132</v>
      </c>
      <c r="J47" s="191" t="s">
        <v>132</v>
      </c>
      <c r="K47" s="191" t="s">
        <v>132</v>
      </c>
      <c r="L47" s="191" t="s">
        <v>132</v>
      </c>
      <c r="M47" s="191" t="s">
        <v>132</v>
      </c>
      <c r="N47" s="191" t="s">
        <v>132</v>
      </c>
      <c r="O47" s="191" t="s">
        <v>132</v>
      </c>
      <c r="P47" s="207">
        <f t="shared" si="0"/>
        <v>1</v>
      </c>
    </row>
    <row r="48" spans="1:16" ht="12.75">
      <c r="A48" s="279"/>
      <c r="B48" s="211" t="s">
        <v>63</v>
      </c>
      <c r="C48" s="211" t="s">
        <v>63</v>
      </c>
      <c r="D48" s="191" t="s">
        <v>132</v>
      </c>
      <c r="E48" s="191" t="s">
        <v>132</v>
      </c>
      <c r="F48" s="191">
        <v>2</v>
      </c>
      <c r="G48" s="191" t="s">
        <v>132</v>
      </c>
      <c r="H48" s="191" t="s">
        <v>132</v>
      </c>
      <c r="I48" s="191" t="s">
        <v>132</v>
      </c>
      <c r="J48" s="191" t="s">
        <v>132</v>
      </c>
      <c r="K48" s="191" t="s">
        <v>132</v>
      </c>
      <c r="L48" s="191" t="s">
        <v>132</v>
      </c>
      <c r="M48" s="191" t="s">
        <v>132</v>
      </c>
      <c r="N48" s="191" t="s">
        <v>132</v>
      </c>
      <c r="O48" s="191" t="s">
        <v>132</v>
      </c>
      <c r="P48" s="207">
        <f t="shared" si="0"/>
        <v>2</v>
      </c>
    </row>
    <row r="49" spans="1:16" ht="12.75">
      <c r="A49" s="279" t="s">
        <v>66</v>
      </c>
      <c r="B49" s="280" t="s">
        <v>66</v>
      </c>
      <c r="C49" s="211" t="s">
        <v>66</v>
      </c>
      <c r="D49" s="191">
        <v>73</v>
      </c>
      <c r="E49" s="191">
        <v>51</v>
      </c>
      <c r="F49" s="191">
        <v>57</v>
      </c>
      <c r="G49" s="191">
        <v>39</v>
      </c>
      <c r="H49" s="191">
        <v>44</v>
      </c>
      <c r="I49" s="191">
        <v>39</v>
      </c>
      <c r="J49" s="191">
        <v>50</v>
      </c>
      <c r="K49" s="191">
        <v>33</v>
      </c>
      <c r="L49" s="191">
        <v>36</v>
      </c>
      <c r="M49" s="191">
        <v>50</v>
      </c>
      <c r="N49" s="191">
        <v>45</v>
      </c>
      <c r="O49" s="191">
        <v>49</v>
      </c>
      <c r="P49" s="207">
        <f t="shared" si="0"/>
        <v>566</v>
      </c>
    </row>
    <row r="50" spans="1:16" ht="12.75">
      <c r="A50" s="279"/>
      <c r="B50" s="280"/>
      <c r="C50" s="211" t="s">
        <v>280</v>
      </c>
      <c r="D50" s="191" t="s">
        <v>132</v>
      </c>
      <c r="E50" s="191">
        <v>2</v>
      </c>
      <c r="F50" s="191">
        <v>3</v>
      </c>
      <c r="G50" s="191">
        <v>4</v>
      </c>
      <c r="H50" s="191">
        <v>2</v>
      </c>
      <c r="I50" s="191">
        <v>1</v>
      </c>
      <c r="J50" s="191" t="s">
        <v>132</v>
      </c>
      <c r="K50" s="191">
        <v>2</v>
      </c>
      <c r="L50" s="191">
        <v>5</v>
      </c>
      <c r="M50" s="191">
        <v>1</v>
      </c>
      <c r="N50" s="191" t="s">
        <v>132</v>
      </c>
      <c r="O50" s="191" t="s">
        <v>132</v>
      </c>
      <c r="P50" s="207">
        <f t="shared" si="0"/>
        <v>20</v>
      </c>
    </row>
    <row r="51" spans="1:16" ht="12.75">
      <c r="A51" s="279"/>
      <c r="B51" s="280"/>
      <c r="C51" s="211" t="s">
        <v>67</v>
      </c>
      <c r="D51" s="191">
        <v>23</v>
      </c>
      <c r="E51" s="191">
        <v>17</v>
      </c>
      <c r="F51" s="191">
        <v>17</v>
      </c>
      <c r="G51" s="191">
        <v>21</v>
      </c>
      <c r="H51" s="191">
        <v>21</v>
      </c>
      <c r="I51" s="191">
        <v>19</v>
      </c>
      <c r="J51" s="191">
        <v>19</v>
      </c>
      <c r="K51" s="191">
        <v>18</v>
      </c>
      <c r="L51" s="191">
        <v>13</v>
      </c>
      <c r="M51" s="191">
        <v>22</v>
      </c>
      <c r="N51" s="191">
        <v>12</v>
      </c>
      <c r="O51" s="191">
        <v>11</v>
      </c>
      <c r="P51" s="207">
        <f t="shared" si="0"/>
        <v>213</v>
      </c>
    </row>
    <row r="52" spans="1:16" ht="12.75">
      <c r="A52" s="279"/>
      <c r="B52" s="280"/>
      <c r="C52" s="211" t="s">
        <v>68</v>
      </c>
      <c r="D52" s="191">
        <v>3</v>
      </c>
      <c r="E52" s="191">
        <v>2</v>
      </c>
      <c r="F52" s="191">
        <v>4</v>
      </c>
      <c r="G52" s="191">
        <v>2</v>
      </c>
      <c r="H52" s="191">
        <v>4</v>
      </c>
      <c r="I52" s="191">
        <v>3</v>
      </c>
      <c r="J52" s="191">
        <v>3</v>
      </c>
      <c r="K52" s="191">
        <v>4</v>
      </c>
      <c r="L52" s="191">
        <v>4</v>
      </c>
      <c r="M52" s="191">
        <v>4</v>
      </c>
      <c r="N52" s="191">
        <v>1</v>
      </c>
      <c r="O52" s="191">
        <v>6</v>
      </c>
      <c r="P52" s="207">
        <f t="shared" si="0"/>
        <v>40</v>
      </c>
    </row>
    <row r="53" spans="1:16" ht="12.75">
      <c r="A53" s="279"/>
      <c r="B53" s="280"/>
      <c r="C53" s="211" t="s">
        <v>69</v>
      </c>
      <c r="D53" s="191">
        <v>7</v>
      </c>
      <c r="E53" s="191">
        <v>9</v>
      </c>
      <c r="F53" s="191">
        <v>16</v>
      </c>
      <c r="G53" s="191">
        <v>6</v>
      </c>
      <c r="H53" s="191">
        <v>14</v>
      </c>
      <c r="I53" s="191">
        <v>11</v>
      </c>
      <c r="J53" s="191">
        <v>5</v>
      </c>
      <c r="K53" s="191">
        <v>9</v>
      </c>
      <c r="L53" s="191">
        <v>6</v>
      </c>
      <c r="M53" s="191">
        <v>9</v>
      </c>
      <c r="N53" s="191">
        <v>9</v>
      </c>
      <c r="O53" s="191">
        <v>2</v>
      </c>
      <c r="P53" s="207">
        <f t="shared" si="0"/>
        <v>103</v>
      </c>
    </row>
    <row r="54" spans="1:16" ht="12.75">
      <c r="A54" s="279"/>
      <c r="B54" s="280"/>
      <c r="C54" s="211" t="s">
        <v>70</v>
      </c>
      <c r="D54" s="191">
        <v>5</v>
      </c>
      <c r="E54" s="191">
        <v>2</v>
      </c>
      <c r="F54" s="191">
        <v>2</v>
      </c>
      <c r="G54" s="191">
        <v>3</v>
      </c>
      <c r="H54" s="191">
        <v>6</v>
      </c>
      <c r="I54" s="191">
        <v>4</v>
      </c>
      <c r="J54" s="191">
        <v>2</v>
      </c>
      <c r="K54" s="191">
        <v>7</v>
      </c>
      <c r="L54" s="191">
        <v>7</v>
      </c>
      <c r="M54" s="191">
        <v>8</v>
      </c>
      <c r="N54" s="191">
        <v>8</v>
      </c>
      <c r="O54" s="191">
        <v>3</v>
      </c>
      <c r="P54" s="207">
        <f t="shared" si="0"/>
        <v>57</v>
      </c>
    </row>
    <row r="55" spans="1:16" ht="12.75">
      <c r="A55" s="279"/>
      <c r="B55" s="280"/>
      <c r="C55" s="211" t="s">
        <v>279</v>
      </c>
      <c r="D55" s="191" t="s">
        <v>132</v>
      </c>
      <c r="E55" s="191">
        <v>5</v>
      </c>
      <c r="F55" s="191">
        <v>2</v>
      </c>
      <c r="G55" s="191">
        <v>1</v>
      </c>
      <c r="H55" s="191">
        <v>3</v>
      </c>
      <c r="I55" s="191">
        <v>6</v>
      </c>
      <c r="J55" s="191">
        <v>1</v>
      </c>
      <c r="K55" s="191">
        <v>1</v>
      </c>
      <c r="L55" s="191">
        <v>3</v>
      </c>
      <c r="M55" s="191" t="s">
        <v>132</v>
      </c>
      <c r="N55" s="191" t="s">
        <v>132</v>
      </c>
      <c r="O55" s="191" t="s">
        <v>132</v>
      </c>
      <c r="P55" s="207">
        <f t="shared" si="0"/>
        <v>22</v>
      </c>
    </row>
    <row r="56" spans="1:16" ht="12.75">
      <c r="A56" s="279"/>
      <c r="B56" s="280"/>
      <c r="C56" s="211" t="s">
        <v>71</v>
      </c>
      <c r="D56" s="191">
        <v>18</v>
      </c>
      <c r="E56" s="191">
        <v>14</v>
      </c>
      <c r="F56" s="191">
        <v>15</v>
      </c>
      <c r="G56" s="191">
        <v>16</v>
      </c>
      <c r="H56" s="191">
        <v>15</v>
      </c>
      <c r="I56" s="191">
        <v>19</v>
      </c>
      <c r="J56" s="191">
        <v>16</v>
      </c>
      <c r="K56" s="191">
        <v>20</v>
      </c>
      <c r="L56" s="191">
        <v>18</v>
      </c>
      <c r="M56" s="191">
        <v>22</v>
      </c>
      <c r="N56" s="191">
        <v>17</v>
      </c>
      <c r="O56" s="191">
        <v>14</v>
      </c>
      <c r="P56" s="207">
        <f t="shared" si="0"/>
        <v>204</v>
      </c>
    </row>
    <row r="57" spans="1:16" ht="12.75">
      <c r="A57" s="279"/>
      <c r="B57" s="280"/>
      <c r="C57" s="211" t="s">
        <v>294</v>
      </c>
      <c r="D57" s="191" t="s">
        <v>132</v>
      </c>
      <c r="E57" s="191">
        <v>1</v>
      </c>
      <c r="F57" s="191">
        <v>1</v>
      </c>
      <c r="G57" s="191" t="s">
        <v>132</v>
      </c>
      <c r="H57" s="191" t="s">
        <v>132</v>
      </c>
      <c r="I57" s="191" t="s">
        <v>132</v>
      </c>
      <c r="J57" s="191" t="s">
        <v>132</v>
      </c>
      <c r="K57" s="191" t="s">
        <v>132</v>
      </c>
      <c r="L57" s="191" t="s">
        <v>132</v>
      </c>
      <c r="M57" s="191" t="s">
        <v>132</v>
      </c>
      <c r="N57" s="191" t="s">
        <v>132</v>
      </c>
      <c r="O57" s="191">
        <v>1</v>
      </c>
      <c r="P57" s="207">
        <f t="shared" si="0"/>
        <v>3</v>
      </c>
    </row>
    <row r="58" spans="1:16" ht="12.75">
      <c r="A58" s="279"/>
      <c r="B58" s="280"/>
      <c r="C58" s="211" t="s">
        <v>72</v>
      </c>
      <c r="D58" s="191">
        <v>34</v>
      </c>
      <c r="E58" s="191">
        <v>28</v>
      </c>
      <c r="F58" s="191">
        <v>32</v>
      </c>
      <c r="G58" s="191">
        <v>31</v>
      </c>
      <c r="H58" s="191">
        <v>32</v>
      </c>
      <c r="I58" s="191">
        <v>23</v>
      </c>
      <c r="J58" s="191">
        <v>35</v>
      </c>
      <c r="K58" s="191">
        <v>35</v>
      </c>
      <c r="L58" s="191">
        <v>21</v>
      </c>
      <c r="M58" s="191">
        <v>22</v>
      </c>
      <c r="N58" s="191">
        <v>24</v>
      </c>
      <c r="O58" s="191">
        <v>18</v>
      </c>
      <c r="P58" s="207">
        <f t="shared" si="0"/>
        <v>335</v>
      </c>
    </row>
    <row r="59" spans="1:16" ht="12.75">
      <c r="A59" s="279"/>
      <c r="B59" s="280"/>
      <c r="C59" s="211" t="s">
        <v>73</v>
      </c>
      <c r="D59" s="191">
        <v>13</v>
      </c>
      <c r="E59" s="191">
        <v>13</v>
      </c>
      <c r="F59" s="191">
        <v>9</v>
      </c>
      <c r="G59" s="191">
        <v>7</v>
      </c>
      <c r="H59" s="191">
        <v>12</v>
      </c>
      <c r="I59" s="191">
        <v>10</v>
      </c>
      <c r="J59" s="191">
        <v>4</v>
      </c>
      <c r="K59" s="191">
        <v>7</v>
      </c>
      <c r="L59" s="191">
        <v>10</v>
      </c>
      <c r="M59" s="191">
        <v>7</v>
      </c>
      <c r="N59" s="191">
        <v>6</v>
      </c>
      <c r="O59" s="191">
        <v>8</v>
      </c>
      <c r="P59" s="207">
        <f t="shared" si="0"/>
        <v>106</v>
      </c>
    </row>
    <row r="60" spans="1:16" ht="12.75">
      <c r="A60" s="279"/>
      <c r="B60" s="280"/>
      <c r="C60" s="211" t="s">
        <v>52</v>
      </c>
      <c r="D60" s="191">
        <v>6</v>
      </c>
      <c r="E60" s="191">
        <v>3</v>
      </c>
      <c r="F60" s="191">
        <v>3</v>
      </c>
      <c r="G60" s="191">
        <v>2</v>
      </c>
      <c r="H60" s="191">
        <v>2</v>
      </c>
      <c r="I60" s="191">
        <v>3</v>
      </c>
      <c r="J60" s="191">
        <v>1</v>
      </c>
      <c r="K60" s="191">
        <v>4</v>
      </c>
      <c r="L60" s="191">
        <v>6</v>
      </c>
      <c r="M60" s="191">
        <v>2</v>
      </c>
      <c r="N60" s="191">
        <v>3</v>
      </c>
      <c r="O60" s="191">
        <v>8</v>
      </c>
      <c r="P60" s="207">
        <f t="shared" si="0"/>
        <v>43</v>
      </c>
    </row>
    <row r="61" spans="1:16" ht="12.75">
      <c r="A61" s="279"/>
      <c r="B61" s="280"/>
      <c r="C61" s="211" t="s">
        <v>74</v>
      </c>
      <c r="D61" s="191">
        <v>4</v>
      </c>
      <c r="E61" s="191">
        <v>9</v>
      </c>
      <c r="F61" s="191">
        <v>16</v>
      </c>
      <c r="G61" s="191">
        <v>3</v>
      </c>
      <c r="H61" s="191">
        <v>4</v>
      </c>
      <c r="I61" s="191">
        <v>5</v>
      </c>
      <c r="J61" s="191">
        <v>10</v>
      </c>
      <c r="K61" s="191">
        <v>6</v>
      </c>
      <c r="L61" s="191">
        <v>9</v>
      </c>
      <c r="M61" s="191">
        <v>4</v>
      </c>
      <c r="N61" s="191">
        <v>6</v>
      </c>
      <c r="O61" s="191">
        <v>2</v>
      </c>
      <c r="P61" s="207">
        <f t="shared" si="0"/>
        <v>78</v>
      </c>
    </row>
    <row r="62" spans="1:16" ht="12.75">
      <c r="A62" s="279"/>
      <c r="B62" s="280"/>
      <c r="C62" s="211" t="s">
        <v>75</v>
      </c>
      <c r="D62" s="191">
        <v>8</v>
      </c>
      <c r="E62" s="191">
        <v>9</v>
      </c>
      <c r="F62" s="191">
        <v>6</v>
      </c>
      <c r="G62" s="191">
        <v>6</v>
      </c>
      <c r="H62" s="191">
        <v>7</v>
      </c>
      <c r="I62" s="191">
        <v>6</v>
      </c>
      <c r="J62" s="191">
        <v>7</v>
      </c>
      <c r="K62" s="191">
        <v>5</v>
      </c>
      <c r="L62" s="191">
        <v>4</v>
      </c>
      <c r="M62" s="191">
        <v>3</v>
      </c>
      <c r="N62" s="191">
        <v>2</v>
      </c>
      <c r="O62" s="191">
        <v>5</v>
      </c>
      <c r="P62" s="207">
        <f t="shared" si="0"/>
        <v>68</v>
      </c>
    </row>
    <row r="63" spans="1:16" ht="12.75">
      <c r="A63" s="279"/>
      <c r="B63" s="280"/>
      <c r="C63" s="211" t="s">
        <v>65</v>
      </c>
      <c r="D63" s="191">
        <v>10</v>
      </c>
      <c r="E63" s="191">
        <v>16</v>
      </c>
      <c r="F63" s="191">
        <v>9</v>
      </c>
      <c r="G63" s="191">
        <v>3</v>
      </c>
      <c r="H63" s="191">
        <v>5</v>
      </c>
      <c r="I63" s="191">
        <v>6</v>
      </c>
      <c r="J63" s="191">
        <v>9</v>
      </c>
      <c r="K63" s="191">
        <v>9</v>
      </c>
      <c r="L63" s="191">
        <v>6</v>
      </c>
      <c r="M63" s="191">
        <v>11</v>
      </c>
      <c r="N63" s="191">
        <v>10</v>
      </c>
      <c r="O63" s="191" t="s">
        <v>132</v>
      </c>
      <c r="P63" s="207">
        <f t="shared" si="0"/>
        <v>94</v>
      </c>
    </row>
    <row r="64" spans="1:16" ht="12.75">
      <c r="A64" s="279"/>
      <c r="B64" s="280"/>
      <c r="C64" s="211" t="s">
        <v>76</v>
      </c>
      <c r="D64" s="191">
        <v>8</v>
      </c>
      <c r="E64" s="191">
        <v>10</v>
      </c>
      <c r="F64" s="191">
        <v>16</v>
      </c>
      <c r="G64" s="191">
        <v>8</v>
      </c>
      <c r="H64" s="191">
        <v>9</v>
      </c>
      <c r="I64" s="191">
        <v>12</v>
      </c>
      <c r="J64" s="191">
        <v>5</v>
      </c>
      <c r="K64" s="191">
        <v>11</v>
      </c>
      <c r="L64" s="191">
        <v>7</v>
      </c>
      <c r="M64" s="191">
        <v>8</v>
      </c>
      <c r="N64" s="191">
        <v>10</v>
      </c>
      <c r="O64" s="191">
        <v>6</v>
      </c>
      <c r="P64" s="207">
        <f t="shared" si="0"/>
        <v>110</v>
      </c>
    </row>
    <row r="65" spans="1:16" ht="12.75">
      <c r="A65" s="279"/>
      <c r="B65" s="280"/>
      <c r="C65" s="211" t="s">
        <v>77</v>
      </c>
      <c r="D65" s="191">
        <v>13</v>
      </c>
      <c r="E65" s="191">
        <v>14</v>
      </c>
      <c r="F65" s="191">
        <v>13</v>
      </c>
      <c r="G65" s="191">
        <v>17</v>
      </c>
      <c r="H65" s="191">
        <v>17</v>
      </c>
      <c r="I65" s="191">
        <v>11</v>
      </c>
      <c r="J65" s="191">
        <v>5</v>
      </c>
      <c r="K65" s="191">
        <v>9</v>
      </c>
      <c r="L65" s="191">
        <v>7</v>
      </c>
      <c r="M65" s="191">
        <v>14</v>
      </c>
      <c r="N65" s="191">
        <v>11</v>
      </c>
      <c r="O65" s="191">
        <v>8</v>
      </c>
      <c r="P65" s="207">
        <f t="shared" si="0"/>
        <v>139</v>
      </c>
    </row>
    <row r="66" spans="1:16" ht="12.75">
      <c r="A66" s="279"/>
      <c r="B66" s="280"/>
      <c r="C66" s="211" t="s">
        <v>128</v>
      </c>
      <c r="D66" s="191">
        <v>2</v>
      </c>
      <c r="E66" s="191">
        <v>3</v>
      </c>
      <c r="F66" s="191">
        <v>4</v>
      </c>
      <c r="G66" s="191" t="s">
        <v>132</v>
      </c>
      <c r="H66" s="191">
        <v>2</v>
      </c>
      <c r="I66" s="191">
        <v>4</v>
      </c>
      <c r="J66" s="191">
        <v>1</v>
      </c>
      <c r="K66" s="191">
        <v>2</v>
      </c>
      <c r="L66" s="191" t="s">
        <v>132</v>
      </c>
      <c r="M66" s="191">
        <v>4</v>
      </c>
      <c r="N66" s="191">
        <v>3</v>
      </c>
      <c r="O66" s="191" t="s">
        <v>132</v>
      </c>
      <c r="P66" s="207">
        <f t="shared" si="0"/>
        <v>25</v>
      </c>
    </row>
    <row r="67" spans="1:16" ht="12.75">
      <c r="A67" s="279"/>
      <c r="B67" s="280"/>
      <c r="C67" s="211" t="s">
        <v>295</v>
      </c>
      <c r="D67" s="191" t="s">
        <v>132</v>
      </c>
      <c r="E67" s="191">
        <v>1</v>
      </c>
      <c r="F67" s="191">
        <v>2</v>
      </c>
      <c r="G67" s="191">
        <v>1</v>
      </c>
      <c r="H67" s="191">
        <v>1</v>
      </c>
      <c r="I67" s="191">
        <v>2</v>
      </c>
      <c r="J67" s="191">
        <v>4</v>
      </c>
      <c r="K67" s="191">
        <v>4</v>
      </c>
      <c r="L67" s="191">
        <v>7</v>
      </c>
      <c r="M67" s="191">
        <v>1</v>
      </c>
      <c r="N67" s="191" t="s">
        <v>132</v>
      </c>
      <c r="O67" s="191" t="s">
        <v>132</v>
      </c>
      <c r="P67" s="207">
        <f t="shared" si="0"/>
        <v>23</v>
      </c>
    </row>
    <row r="68" spans="1:16" ht="12.75">
      <c r="A68" s="279"/>
      <c r="B68" s="280"/>
      <c r="C68" s="211" t="s">
        <v>78</v>
      </c>
      <c r="D68" s="191">
        <v>7</v>
      </c>
      <c r="E68" s="191">
        <v>2</v>
      </c>
      <c r="F68" s="191">
        <v>9</v>
      </c>
      <c r="G68" s="191">
        <v>5</v>
      </c>
      <c r="H68" s="191" t="s">
        <v>132</v>
      </c>
      <c r="I68" s="191">
        <v>2</v>
      </c>
      <c r="J68" s="191">
        <v>3</v>
      </c>
      <c r="K68" s="191">
        <v>7</v>
      </c>
      <c r="L68" s="191">
        <v>3</v>
      </c>
      <c r="M68" s="191">
        <v>4</v>
      </c>
      <c r="N68" s="191">
        <v>7</v>
      </c>
      <c r="O68" s="191">
        <v>3</v>
      </c>
      <c r="P68" s="207">
        <f t="shared" si="0"/>
        <v>52</v>
      </c>
    </row>
    <row r="69" spans="1:16" ht="12.75">
      <c r="A69" s="279"/>
      <c r="B69" s="280"/>
      <c r="C69" s="211" t="s">
        <v>79</v>
      </c>
      <c r="D69" s="191">
        <v>3</v>
      </c>
      <c r="E69" s="191">
        <v>10</v>
      </c>
      <c r="F69" s="191">
        <v>8</v>
      </c>
      <c r="G69" s="191">
        <v>6</v>
      </c>
      <c r="H69" s="191">
        <v>9</v>
      </c>
      <c r="I69" s="191">
        <v>10</v>
      </c>
      <c r="J69" s="191">
        <v>3</v>
      </c>
      <c r="K69" s="191">
        <v>7</v>
      </c>
      <c r="L69" s="191">
        <v>10</v>
      </c>
      <c r="M69" s="191">
        <v>3</v>
      </c>
      <c r="N69" s="191">
        <v>1</v>
      </c>
      <c r="O69" s="191">
        <v>2</v>
      </c>
      <c r="P69" s="207">
        <f t="shared" si="0"/>
        <v>72</v>
      </c>
    </row>
    <row r="70" spans="1:16" ht="12.75">
      <c r="A70" s="279"/>
      <c r="B70" s="280"/>
      <c r="C70" s="211" t="s">
        <v>80</v>
      </c>
      <c r="D70" s="191">
        <v>4</v>
      </c>
      <c r="E70" s="191">
        <v>5</v>
      </c>
      <c r="F70" s="191">
        <v>10</v>
      </c>
      <c r="G70" s="191">
        <v>7</v>
      </c>
      <c r="H70" s="191">
        <v>7</v>
      </c>
      <c r="I70" s="191">
        <v>10</v>
      </c>
      <c r="J70" s="191">
        <v>1</v>
      </c>
      <c r="K70" s="191">
        <v>6</v>
      </c>
      <c r="L70" s="191">
        <v>2</v>
      </c>
      <c r="M70" s="191">
        <v>7</v>
      </c>
      <c r="N70" s="191">
        <v>8</v>
      </c>
      <c r="O70" s="191">
        <v>2</v>
      </c>
      <c r="P70" s="207">
        <f t="shared" si="0"/>
        <v>69</v>
      </c>
    </row>
    <row r="71" spans="1:16" ht="12.75">
      <c r="A71" s="279"/>
      <c r="B71" s="280"/>
      <c r="C71" s="211" t="s">
        <v>296</v>
      </c>
      <c r="D71" s="191" t="s">
        <v>132</v>
      </c>
      <c r="E71" s="191">
        <v>1</v>
      </c>
      <c r="F71" s="191" t="s">
        <v>132</v>
      </c>
      <c r="G71" s="191" t="s">
        <v>132</v>
      </c>
      <c r="H71" s="191" t="s">
        <v>132</v>
      </c>
      <c r="I71" s="191">
        <v>1</v>
      </c>
      <c r="J71" s="191" t="s">
        <v>132</v>
      </c>
      <c r="K71" s="191" t="s">
        <v>132</v>
      </c>
      <c r="L71" s="191">
        <v>2</v>
      </c>
      <c r="M71" s="191" t="s">
        <v>132</v>
      </c>
      <c r="N71" s="191" t="s">
        <v>132</v>
      </c>
      <c r="O71" s="191">
        <v>1</v>
      </c>
      <c r="P71" s="207">
        <f t="shared" si="0"/>
        <v>5</v>
      </c>
    </row>
    <row r="72" spans="1:16" ht="12.75">
      <c r="A72" s="279"/>
      <c r="B72" s="280"/>
      <c r="C72" s="211" t="s">
        <v>281</v>
      </c>
      <c r="D72" s="191" t="s">
        <v>132</v>
      </c>
      <c r="E72" s="191">
        <v>2</v>
      </c>
      <c r="F72" s="191" t="s">
        <v>132</v>
      </c>
      <c r="G72" s="191" t="s">
        <v>132</v>
      </c>
      <c r="H72" s="191" t="s">
        <v>132</v>
      </c>
      <c r="I72" s="191" t="s">
        <v>132</v>
      </c>
      <c r="J72" s="191" t="s">
        <v>132</v>
      </c>
      <c r="K72" s="191">
        <v>1</v>
      </c>
      <c r="L72" s="191" t="s">
        <v>132</v>
      </c>
      <c r="M72" s="191" t="s">
        <v>132</v>
      </c>
      <c r="N72" s="191" t="s">
        <v>132</v>
      </c>
      <c r="O72" s="191" t="s">
        <v>132</v>
      </c>
      <c r="P72" s="207">
        <f t="shared" si="0"/>
        <v>3</v>
      </c>
    </row>
    <row r="73" spans="1:16" ht="12.75">
      <c r="A73" s="279"/>
      <c r="B73" s="280"/>
      <c r="C73" s="211" t="s">
        <v>81</v>
      </c>
      <c r="D73" s="191">
        <v>12</v>
      </c>
      <c r="E73" s="191">
        <v>6</v>
      </c>
      <c r="F73" s="191">
        <v>5</v>
      </c>
      <c r="G73" s="191">
        <v>9</v>
      </c>
      <c r="H73" s="191">
        <v>8</v>
      </c>
      <c r="I73" s="191">
        <v>5</v>
      </c>
      <c r="J73" s="191">
        <v>5</v>
      </c>
      <c r="K73" s="191">
        <v>4</v>
      </c>
      <c r="L73" s="191">
        <v>4</v>
      </c>
      <c r="M73" s="191">
        <v>5</v>
      </c>
      <c r="N73" s="191">
        <v>8</v>
      </c>
      <c r="O73" s="191">
        <v>6</v>
      </c>
      <c r="P73" s="207">
        <f t="shared" si="0"/>
        <v>77</v>
      </c>
    </row>
    <row r="74" spans="1:16" ht="12.75">
      <c r="A74" s="279"/>
      <c r="B74" s="280"/>
      <c r="C74" s="211" t="s">
        <v>297</v>
      </c>
      <c r="D74" s="191" t="s">
        <v>132</v>
      </c>
      <c r="E74" s="191">
        <v>1</v>
      </c>
      <c r="F74" s="191">
        <v>1</v>
      </c>
      <c r="G74" s="191">
        <v>1</v>
      </c>
      <c r="H74" s="191" t="s">
        <v>132</v>
      </c>
      <c r="I74" s="191" t="s">
        <v>132</v>
      </c>
      <c r="J74" s="191">
        <v>1</v>
      </c>
      <c r="K74" s="191" t="s">
        <v>132</v>
      </c>
      <c r="L74" s="191" t="s">
        <v>132</v>
      </c>
      <c r="M74" s="191">
        <v>1</v>
      </c>
      <c r="N74" s="191">
        <v>3</v>
      </c>
      <c r="O74" s="191" t="s">
        <v>132</v>
      </c>
      <c r="P74" s="207">
        <f t="shared" si="0"/>
        <v>8</v>
      </c>
    </row>
    <row r="75" spans="1:16" ht="12.75">
      <c r="A75" s="279"/>
      <c r="B75" s="280"/>
      <c r="C75" s="211" t="s">
        <v>360</v>
      </c>
      <c r="D75" s="191" t="s">
        <v>132</v>
      </c>
      <c r="E75" s="191" t="s">
        <v>132</v>
      </c>
      <c r="F75" s="191" t="s">
        <v>132</v>
      </c>
      <c r="G75" s="191" t="s">
        <v>132</v>
      </c>
      <c r="H75" s="191" t="s">
        <v>132</v>
      </c>
      <c r="I75" s="191" t="s">
        <v>132</v>
      </c>
      <c r="J75" s="191" t="s">
        <v>132</v>
      </c>
      <c r="K75" s="191" t="s">
        <v>132</v>
      </c>
      <c r="L75" s="191">
        <v>1</v>
      </c>
      <c r="M75" s="191" t="s">
        <v>132</v>
      </c>
      <c r="N75" s="191" t="s">
        <v>132</v>
      </c>
      <c r="O75" s="191" t="s">
        <v>132</v>
      </c>
      <c r="P75" s="207">
        <f aca="true" t="shared" si="1" ref="P75:P117">SUM(D75:O75)</f>
        <v>1</v>
      </c>
    </row>
    <row r="76" spans="1:16" ht="12.75">
      <c r="A76" s="279"/>
      <c r="B76" s="280"/>
      <c r="C76" s="211" t="s">
        <v>82</v>
      </c>
      <c r="D76" s="191">
        <v>14</v>
      </c>
      <c r="E76" s="191">
        <v>12</v>
      </c>
      <c r="F76" s="191">
        <v>20</v>
      </c>
      <c r="G76" s="191">
        <v>14</v>
      </c>
      <c r="H76" s="191">
        <v>20</v>
      </c>
      <c r="I76" s="191">
        <v>7</v>
      </c>
      <c r="J76" s="191">
        <v>12</v>
      </c>
      <c r="K76" s="191">
        <v>8</v>
      </c>
      <c r="L76" s="191">
        <v>13</v>
      </c>
      <c r="M76" s="191">
        <v>12</v>
      </c>
      <c r="N76" s="191">
        <v>10</v>
      </c>
      <c r="O76" s="191">
        <v>2</v>
      </c>
      <c r="P76" s="207">
        <f t="shared" si="1"/>
        <v>144</v>
      </c>
    </row>
    <row r="77" spans="1:16" ht="12.75">
      <c r="A77" s="279"/>
      <c r="B77" s="280"/>
      <c r="C77" s="211" t="s">
        <v>204</v>
      </c>
      <c r="D77" s="191">
        <v>1</v>
      </c>
      <c r="E77" s="191">
        <v>2</v>
      </c>
      <c r="F77" s="191">
        <v>1</v>
      </c>
      <c r="G77" s="191">
        <v>1</v>
      </c>
      <c r="H77" s="191" t="s">
        <v>132</v>
      </c>
      <c r="I77" s="191" t="s">
        <v>132</v>
      </c>
      <c r="J77" s="191" t="s">
        <v>132</v>
      </c>
      <c r="K77" s="191">
        <v>1</v>
      </c>
      <c r="L77" s="191" t="s">
        <v>132</v>
      </c>
      <c r="M77" s="191" t="s">
        <v>132</v>
      </c>
      <c r="N77" s="191" t="s">
        <v>132</v>
      </c>
      <c r="O77" s="191" t="s">
        <v>132</v>
      </c>
      <c r="P77" s="207">
        <f t="shared" si="1"/>
        <v>6</v>
      </c>
    </row>
    <row r="78" spans="1:16" ht="12.75">
      <c r="A78" s="279"/>
      <c r="B78" s="280"/>
      <c r="C78" s="211" t="s">
        <v>83</v>
      </c>
      <c r="D78" s="191">
        <v>3</v>
      </c>
      <c r="E78" s="191">
        <v>4</v>
      </c>
      <c r="F78" s="191">
        <v>1</v>
      </c>
      <c r="G78" s="191">
        <v>2</v>
      </c>
      <c r="H78" s="191">
        <v>8</v>
      </c>
      <c r="I78" s="191">
        <v>3</v>
      </c>
      <c r="J78" s="191">
        <v>3</v>
      </c>
      <c r="K78" s="191">
        <v>3</v>
      </c>
      <c r="L78" s="191">
        <v>2</v>
      </c>
      <c r="M78" s="191">
        <v>11</v>
      </c>
      <c r="N78" s="191">
        <v>4</v>
      </c>
      <c r="O78" s="191">
        <v>1</v>
      </c>
      <c r="P78" s="207">
        <f t="shared" si="1"/>
        <v>45</v>
      </c>
    </row>
    <row r="79" spans="1:16" ht="12.75">
      <c r="A79" s="279"/>
      <c r="B79" s="280"/>
      <c r="C79" s="211" t="s">
        <v>84</v>
      </c>
      <c r="D79" s="191">
        <v>2</v>
      </c>
      <c r="E79" s="191">
        <v>7</v>
      </c>
      <c r="F79" s="191">
        <v>2</v>
      </c>
      <c r="G79" s="191">
        <v>1</v>
      </c>
      <c r="H79" s="191" t="s">
        <v>132</v>
      </c>
      <c r="I79" s="191">
        <v>3</v>
      </c>
      <c r="J79" s="191">
        <v>1</v>
      </c>
      <c r="K79" s="191">
        <v>2</v>
      </c>
      <c r="L79" s="191">
        <v>2</v>
      </c>
      <c r="M79" s="191">
        <v>1</v>
      </c>
      <c r="N79" s="191">
        <v>2</v>
      </c>
      <c r="O79" s="191" t="s">
        <v>132</v>
      </c>
      <c r="P79" s="207">
        <f t="shared" si="1"/>
        <v>23</v>
      </c>
    </row>
    <row r="80" spans="1:16" ht="12.75">
      <c r="A80" s="279"/>
      <c r="B80" s="280"/>
      <c r="C80" s="211" t="s">
        <v>47</v>
      </c>
      <c r="D80" s="191">
        <v>51</v>
      </c>
      <c r="E80" s="191">
        <v>47</v>
      </c>
      <c r="F80" s="191">
        <v>38</v>
      </c>
      <c r="G80" s="191">
        <v>55</v>
      </c>
      <c r="H80" s="191">
        <v>55</v>
      </c>
      <c r="I80" s="191">
        <v>48</v>
      </c>
      <c r="J80" s="191">
        <v>39</v>
      </c>
      <c r="K80" s="191">
        <v>37</v>
      </c>
      <c r="L80" s="191">
        <v>37</v>
      </c>
      <c r="M80" s="191">
        <v>52</v>
      </c>
      <c r="N80" s="191">
        <v>45</v>
      </c>
      <c r="O80" s="191">
        <v>54</v>
      </c>
      <c r="P80" s="207">
        <f t="shared" si="1"/>
        <v>558</v>
      </c>
    </row>
    <row r="81" spans="1:16" ht="12.75">
      <c r="A81" s="279"/>
      <c r="B81" s="280"/>
      <c r="C81" s="211" t="s">
        <v>85</v>
      </c>
      <c r="D81" s="191">
        <v>25</v>
      </c>
      <c r="E81" s="191">
        <v>18</v>
      </c>
      <c r="F81" s="191">
        <v>14</v>
      </c>
      <c r="G81" s="191">
        <v>24</v>
      </c>
      <c r="H81" s="191">
        <v>20</v>
      </c>
      <c r="I81" s="191">
        <v>15</v>
      </c>
      <c r="J81" s="191">
        <v>7</v>
      </c>
      <c r="K81" s="191">
        <v>14</v>
      </c>
      <c r="L81" s="191">
        <v>9</v>
      </c>
      <c r="M81" s="191">
        <v>10</v>
      </c>
      <c r="N81" s="191">
        <v>12</v>
      </c>
      <c r="O81" s="191">
        <v>10</v>
      </c>
      <c r="P81" s="207">
        <f t="shared" si="1"/>
        <v>178</v>
      </c>
    </row>
    <row r="82" spans="1:16" ht="12.75">
      <c r="A82" s="279"/>
      <c r="B82" s="280"/>
      <c r="C82" s="211" t="s">
        <v>86</v>
      </c>
      <c r="D82" s="191">
        <v>3</v>
      </c>
      <c r="E82" s="191">
        <v>6</v>
      </c>
      <c r="F82" s="191">
        <v>2</v>
      </c>
      <c r="G82" s="191" t="s">
        <v>132</v>
      </c>
      <c r="H82" s="191">
        <v>1</v>
      </c>
      <c r="I82" s="191">
        <v>3</v>
      </c>
      <c r="J82" s="191">
        <v>4</v>
      </c>
      <c r="K82" s="191">
        <v>7</v>
      </c>
      <c r="L82" s="191">
        <v>4</v>
      </c>
      <c r="M82" s="191">
        <v>1</v>
      </c>
      <c r="N82" s="191">
        <v>2</v>
      </c>
      <c r="O82" s="191">
        <v>3</v>
      </c>
      <c r="P82" s="207">
        <f t="shared" si="1"/>
        <v>36</v>
      </c>
    </row>
    <row r="83" spans="1:16" ht="12.75">
      <c r="A83" s="279"/>
      <c r="B83" s="280"/>
      <c r="C83" s="211" t="s">
        <v>87</v>
      </c>
      <c r="D83" s="191">
        <v>32</v>
      </c>
      <c r="E83" s="191">
        <v>31</v>
      </c>
      <c r="F83" s="191">
        <v>38</v>
      </c>
      <c r="G83" s="191">
        <v>51</v>
      </c>
      <c r="H83" s="191">
        <v>42</v>
      </c>
      <c r="I83" s="191">
        <v>39</v>
      </c>
      <c r="J83" s="191">
        <v>28</v>
      </c>
      <c r="K83" s="191">
        <v>41</v>
      </c>
      <c r="L83" s="191">
        <v>29</v>
      </c>
      <c r="M83" s="191">
        <v>25</v>
      </c>
      <c r="N83" s="191">
        <v>25</v>
      </c>
      <c r="O83" s="191">
        <v>24</v>
      </c>
      <c r="P83" s="207">
        <f t="shared" si="1"/>
        <v>405</v>
      </c>
    </row>
    <row r="84" spans="1:16" ht="12.75">
      <c r="A84" s="279"/>
      <c r="B84" s="280"/>
      <c r="C84" s="211" t="s">
        <v>88</v>
      </c>
      <c r="D84" s="191">
        <v>10</v>
      </c>
      <c r="E84" s="191">
        <v>8</v>
      </c>
      <c r="F84" s="191">
        <v>14</v>
      </c>
      <c r="G84" s="191">
        <v>18</v>
      </c>
      <c r="H84" s="191">
        <v>11</v>
      </c>
      <c r="I84" s="191">
        <v>10</v>
      </c>
      <c r="J84" s="191">
        <v>12</v>
      </c>
      <c r="K84" s="191">
        <v>8</v>
      </c>
      <c r="L84" s="191">
        <v>10</v>
      </c>
      <c r="M84" s="191">
        <v>12</v>
      </c>
      <c r="N84" s="191">
        <v>10</v>
      </c>
      <c r="O84" s="191">
        <v>5</v>
      </c>
      <c r="P84" s="207">
        <f t="shared" si="1"/>
        <v>128</v>
      </c>
    </row>
    <row r="85" spans="1:16" ht="12.75">
      <c r="A85" s="279"/>
      <c r="B85" s="280"/>
      <c r="C85" s="211" t="s">
        <v>89</v>
      </c>
      <c r="D85" s="191">
        <v>8</v>
      </c>
      <c r="E85" s="191">
        <v>5</v>
      </c>
      <c r="F85" s="191">
        <v>6</v>
      </c>
      <c r="G85" s="191">
        <v>10</v>
      </c>
      <c r="H85" s="191">
        <v>11</v>
      </c>
      <c r="I85" s="191">
        <v>8</v>
      </c>
      <c r="J85" s="191">
        <v>2</v>
      </c>
      <c r="K85" s="191">
        <v>4</v>
      </c>
      <c r="L85" s="191">
        <v>4</v>
      </c>
      <c r="M85" s="191">
        <v>9</v>
      </c>
      <c r="N85" s="191">
        <v>11</v>
      </c>
      <c r="O85" s="191">
        <v>5</v>
      </c>
      <c r="P85" s="207">
        <f t="shared" si="1"/>
        <v>83</v>
      </c>
    </row>
    <row r="86" spans="1:16" ht="12.75">
      <c r="A86" s="279"/>
      <c r="B86" s="280"/>
      <c r="C86" s="211" t="s">
        <v>298</v>
      </c>
      <c r="D86" s="191" t="s">
        <v>132</v>
      </c>
      <c r="E86" s="191">
        <v>1</v>
      </c>
      <c r="F86" s="191" t="s">
        <v>132</v>
      </c>
      <c r="G86" s="191" t="s">
        <v>132</v>
      </c>
      <c r="H86" s="191" t="s">
        <v>132</v>
      </c>
      <c r="I86" s="191" t="s">
        <v>132</v>
      </c>
      <c r="J86" s="191" t="s">
        <v>132</v>
      </c>
      <c r="K86" s="191" t="s">
        <v>132</v>
      </c>
      <c r="L86" s="191" t="s">
        <v>132</v>
      </c>
      <c r="M86" s="191" t="s">
        <v>132</v>
      </c>
      <c r="N86" s="191" t="s">
        <v>132</v>
      </c>
      <c r="O86" s="191" t="s">
        <v>132</v>
      </c>
      <c r="P86" s="207">
        <f t="shared" si="1"/>
        <v>1</v>
      </c>
    </row>
    <row r="87" spans="1:16" ht="12.75">
      <c r="A87" s="279"/>
      <c r="B87" s="280"/>
      <c r="C87" s="211" t="s">
        <v>90</v>
      </c>
      <c r="D87" s="191">
        <v>23</v>
      </c>
      <c r="E87" s="191">
        <v>23</v>
      </c>
      <c r="F87" s="191">
        <v>12</v>
      </c>
      <c r="G87" s="191">
        <v>20</v>
      </c>
      <c r="H87" s="191">
        <v>15</v>
      </c>
      <c r="I87" s="191">
        <v>17</v>
      </c>
      <c r="J87" s="191">
        <v>10</v>
      </c>
      <c r="K87" s="191">
        <v>15</v>
      </c>
      <c r="L87" s="191">
        <v>12</v>
      </c>
      <c r="M87" s="191">
        <v>17</v>
      </c>
      <c r="N87" s="191">
        <v>15</v>
      </c>
      <c r="O87" s="191">
        <v>2</v>
      </c>
      <c r="P87" s="207">
        <f t="shared" si="1"/>
        <v>181</v>
      </c>
    </row>
    <row r="88" spans="1:16" ht="12.75">
      <c r="A88" s="279"/>
      <c r="B88" s="280"/>
      <c r="C88" s="211" t="s">
        <v>91</v>
      </c>
      <c r="D88" s="191">
        <v>12</v>
      </c>
      <c r="E88" s="191">
        <v>6</v>
      </c>
      <c r="F88" s="191">
        <v>5</v>
      </c>
      <c r="G88" s="191">
        <v>3</v>
      </c>
      <c r="H88" s="191">
        <v>6</v>
      </c>
      <c r="I88" s="191">
        <v>3</v>
      </c>
      <c r="J88" s="191">
        <v>4</v>
      </c>
      <c r="K88" s="191">
        <v>3</v>
      </c>
      <c r="L88" s="191">
        <v>1</v>
      </c>
      <c r="M88" s="191">
        <v>9</v>
      </c>
      <c r="N88" s="191">
        <v>12</v>
      </c>
      <c r="O88" s="191">
        <v>4</v>
      </c>
      <c r="P88" s="207">
        <f t="shared" si="1"/>
        <v>68</v>
      </c>
    </row>
    <row r="89" spans="1:16" ht="12.75">
      <c r="A89" s="279"/>
      <c r="B89" s="280"/>
      <c r="C89" s="211" t="s">
        <v>92</v>
      </c>
      <c r="D89" s="191">
        <v>19</v>
      </c>
      <c r="E89" s="191">
        <v>18</v>
      </c>
      <c r="F89" s="191">
        <v>24</v>
      </c>
      <c r="G89" s="191">
        <v>28</v>
      </c>
      <c r="H89" s="191">
        <v>32</v>
      </c>
      <c r="I89" s="191">
        <v>24</v>
      </c>
      <c r="J89" s="191">
        <v>25</v>
      </c>
      <c r="K89" s="191">
        <v>22</v>
      </c>
      <c r="L89" s="191">
        <v>15</v>
      </c>
      <c r="M89" s="191">
        <v>19</v>
      </c>
      <c r="N89" s="191">
        <v>21</v>
      </c>
      <c r="O89" s="191">
        <v>17</v>
      </c>
      <c r="P89" s="207">
        <f t="shared" si="1"/>
        <v>264</v>
      </c>
    </row>
    <row r="90" spans="1:16" ht="12.75">
      <c r="A90" s="279"/>
      <c r="B90" s="280"/>
      <c r="C90" s="211" t="s">
        <v>93</v>
      </c>
      <c r="D90" s="191">
        <v>17</v>
      </c>
      <c r="E90" s="191">
        <v>18</v>
      </c>
      <c r="F90" s="191">
        <v>13</v>
      </c>
      <c r="G90" s="191">
        <v>23</v>
      </c>
      <c r="H90" s="191">
        <v>18</v>
      </c>
      <c r="I90" s="191">
        <v>15</v>
      </c>
      <c r="J90" s="191">
        <v>12</v>
      </c>
      <c r="K90" s="191">
        <v>17</v>
      </c>
      <c r="L90" s="191">
        <v>5</v>
      </c>
      <c r="M90" s="191">
        <v>13</v>
      </c>
      <c r="N90" s="191">
        <v>13</v>
      </c>
      <c r="O90" s="191">
        <v>6</v>
      </c>
      <c r="P90" s="207">
        <f t="shared" si="1"/>
        <v>170</v>
      </c>
    </row>
    <row r="91" spans="1:16" ht="12.75">
      <c r="A91" s="279"/>
      <c r="B91" s="211" t="s">
        <v>299</v>
      </c>
      <c r="C91" s="211" t="s">
        <v>299</v>
      </c>
      <c r="D91" s="191" t="s">
        <v>132</v>
      </c>
      <c r="E91" s="191">
        <v>1</v>
      </c>
      <c r="F91" s="191" t="s">
        <v>132</v>
      </c>
      <c r="G91" s="191" t="s">
        <v>132</v>
      </c>
      <c r="H91" s="191" t="s">
        <v>132</v>
      </c>
      <c r="I91" s="191" t="s">
        <v>132</v>
      </c>
      <c r="J91" s="191" t="s">
        <v>132</v>
      </c>
      <c r="K91" s="191" t="s">
        <v>132</v>
      </c>
      <c r="L91" s="191" t="s">
        <v>132</v>
      </c>
      <c r="M91" s="191">
        <v>1</v>
      </c>
      <c r="N91" s="191" t="s">
        <v>132</v>
      </c>
      <c r="O91" s="191" t="s">
        <v>132</v>
      </c>
      <c r="P91" s="207">
        <f t="shared" si="1"/>
        <v>2</v>
      </c>
    </row>
    <row r="92" spans="1:16" ht="12.75">
      <c r="A92" s="279"/>
      <c r="B92" s="280" t="s">
        <v>129</v>
      </c>
      <c r="C92" s="211" t="s">
        <v>300</v>
      </c>
      <c r="D92" s="191" t="s">
        <v>132</v>
      </c>
      <c r="E92" s="191">
        <v>1</v>
      </c>
      <c r="F92" s="191" t="s">
        <v>132</v>
      </c>
      <c r="G92" s="191" t="s">
        <v>132</v>
      </c>
      <c r="H92" s="191" t="s">
        <v>132</v>
      </c>
      <c r="I92" s="191" t="s">
        <v>132</v>
      </c>
      <c r="J92" s="191" t="s">
        <v>132</v>
      </c>
      <c r="K92" s="191" t="s">
        <v>132</v>
      </c>
      <c r="L92" s="191" t="s">
        <v>132</v>
      </c>
      <c r="M92" s="191" t="s">
        <v>132</v>
      </c>
      <c r="N92" s="191" t="s">
        <v>132</v>
      </c>
      <c r="O92" s="191" t="s">
        <v>132</v>
      </c>
      <c r="P92" s="207">
        <f t="shared" si="1"/>
        <v>1</v>
      </c>
    </row>
    <row r="93" spans="1:16" ht="12.75">
      <c r="A93" s="279"/>
      <c r="B93" s="280"/>
      <c r="C93" s="211" t="s">
        <v>127</v>
      </c>
      <c r="D93" s="191">
        <v>1</v>
      </c>
      <c r="E93" s="191">
        <v>1</v>
      </c>
      <c r="F93" s="191" t="s">
        <v>132</v>
      </c>
      <c r="G93" s="191" t="s">
        <v>132</v>
      </c>
      <c r="H93" s="191">
        <v>1</v>
      </c>
      <c r="I93" s="191" t="s">
        <v>132</v>
      </c>
      <c r="J93" s="191">
        <v>1</v>
      </c>
      <c r="K93" s="191" t="s">
        <v>132</v>
      </c>
      <c r="L93" s="191" t="s">
        <v>132</v>
      </c>
      <c r="M93" s="191" t="s">
        <v>132</v>
      </c>
      <c r="N93" s="191" t="s">
        <v>132</v>
      </c>
      <c r="O93" s="191" t="s">
        <v>132</v>
      </c>
      <c r="P93" s="207">
        <f t="shared" si="1"/>
        <v>4</v>
      </c>
    </row>
    <row r="94" spans="1:16" ht="12.75">
      <c r="A94" s="279"/>
      <c r="B94" s="280"/>
      <c r="C94" s="211" t="s">
        <v>205</v>
      </c>
      <c r="D94" s="191">
        <v>1</v>
      </c>
      <c r="E94" s="191" t="s">
        <v>132</v>
      </c>
      <c r="F94" s="191" t="s">
        <v>132</v>
      </c>
      <c r="G94" s="191" t="s">
        <v>132</v>
      </c>
      <c r="H94" s="191" t="s">
        <v>132</v>
      </c>
      <c r="I94" s="191" t="s">
        <v>132</v>
      </c>
      <c r="J94" s="191" t="s">
        <v>132</v>
      </c>
      <c r="K94" s="191" t="s">
        <v>132</v>
      </c>
      <c r="L94" s="191" t="s">
        <v>132</v>
      </c>
      <c r="M94" s="191" t="s">
        <v>132</v>
      </c>
      <c r="N94" s="191" t="s">
        <v>132</v>
      </c>
      <c r="O94" s="191" t="s">
        <v>132</v>
      </c>
      <c r="P94" s="207">
        <f t="shared" si="1"/>
        <v>1</v>
      </c>
    </row>
    <row r="95" spans="1:16" ht="12.75">
      <c r="A95" s="279"/>
      <c r="B95" s="280" t="s">
        <v>356</v>
      </c>
      <c r="C95" s="211" t="s">
        <v>356</v>
      </c>
      <c r="D95" s="191" t="s">
        <v>132</v>
      </c>
      <c r="E95" s="191" t="s">
        <v>132</v>
      </c>
      <c r="F95" s="191" t="s">
        <v>132</v>
      </c>
      <c r="G95" s="191" t="s">
        <v>132</v>
      </c>
      <c r="H95" s="191" t="s">
        <v>132</v>
      </c>
      <c r="I95" s="191" t="s">
        <v>132</v>
      </c>
      <c r="J95" s="191">
        <v>1</v>
      </c>
      <c r="K95" s="191" t="s">
        <v>132</v>
      </c>
      <c r="L95" s="191" t="s">
        <v>132</v>
      </c>
      <c r="M95" s="191" t="s">
        <v>132</v>
      </c>
      <c r="N95" s="191" t="s">
        <v>132</v>
      </c>
      <c r="O95" s="191" t="s">
        <v>132</v>
      </c>
      <c r="P95" s="207">
        <f t="shared" si="1"/>
        <v>1</v>
      </c>
    </row>
    <row r="96" spans="1:16" ht="12.75">
      <c r="A96" s="279"/>
      <c r="B96" s="280"/>
      <c r="C96" s="211" t="s">
        <v>357</v>
      </c>
      <c r="D96" s="191" t="s">
        <v>132</v>
      </c>
      <c r="E96" s="191" t="s">
        <v>132</v>
      </c>
      <c r="F96" s="191" t="s">
        <v>132</v>
      </c>
      <c r="G96" s="191" t="s">
        <v>132</v>
      </c>
      <c r="H96" s="191" t="s">
        <v>132</v>
      </c>
      <c r="I96" s="191" t="s">
        <v>132</v>
      </c>
      <c r="J96" s="191">
        <v>1</v>
      </c>
      <c r="K96" s="191" t="s">
        <v>132</v>
      </c>
      <c r="L96" s="191" t="s">
        <v>132</v>
      </c>
      <c r="M96" s="191" t="s">
        <v>132</v>
      </c>
      <c r="N96" s="191" t="s">
        <v>132</v>
      </c>
      <c r="O96" s="191" t="s">
        <v>132</v>
      </c>
      <c r="P96" s="207">
        <f t="shared" si="1"/>
        <v>1</v>
      </c>
    </row>
    <row r="97" spans="1:16" ht="12.75">
      <c r="A97" s="279"/>
      <c r="B97" s="280" t="s">
        <v>340</v>
      </c>
      <c r="C97" s="211" t="s">
        <v>340</v>
      </c>
      <c r="D97" s="191" t="s">
        <v>132</v>
      </c>
      <c r="E97" s="191" t="s">
        <v>132</v>
      </c>
      <c r="F97" s="191" t="s">
        <v>132</v>
      </c>
      <c r="G97" s="191">
        <v>1</v>
      </c>
      <c r="H97" s="191" t="s">
        <v>132</v>
      </c>
      <c r="I97" s="191" t="s">
        <v>132</v>
      </c>
      <c r="J97" s="191" t="s">
        <v>132</v>
      </c>
      <c r="K97" s="191" t="s">
        <v>132</v>
      </c>
      <c r="L97" s="191" t="s">
        <v>132</v>
      </c>
      <c r="M97" s="191" t="s">
        <v>132</v>
      </c>
      <c r="N97" s="191">
        <v>1</v>
      </c>
      <c r="O97" s="191" t="s">
        <v>132</v>
      </c>
      <c r="P97" s="207">
        <f t="shared" si="1"/>
        <v>2</v>
      </c>
    </row>
    <row r="98" spans="1:16" ht="12.75">
      <c r="A98" s="279"/>
      <c r="B98" s="280"/>
      <c r="C98" s="211" t="s">
        <v>364</v>
      </c>
      <c r="D98" s="191" t="s">
        <v>132</v>
      </c>
      <c r="E98" s="191" t="s">
        <v>132</v>
      </c>
      <c r="F98" s="191" t="s">
        <v>132</v>
      </c>
      <c r="G98" s="191" t="s">
        <v>132</v>
      </c>
      <c r="H98" s="191" t="s">
        <v>132</v>
      </c>
      <c r="I98" s="191" t="s">
        <v>132</v>
      </c>
      <c r="J98" s="191" t="s">
        <v>132</v>
      </c>
      <c r="K98" s="191" t="s">
        <v>132</v>
      </c>
      <c r="L98" s="191" t="s">
        <v>132</v>
      </c>
      <c r="M98" s="191">
        <v>1</v>
      </c>
      <c r="N98" s="191" t="s">
        <v>132</v>
      </c>
      <c r="O98" s="191" t="s">
        <v>132</v>
      </c>
      <c r="P98" s="207">
        <f t="shared" si="1"/>
        <v>1</v>
      </c>
    </row>
    <row r="99" spans="1:16" ht="12.75">
      <c r="A99" s="279"/>
      <c r="B99" s="280" t="s">
        <v>282</v>
      </c>
      <c r="C99" s="211" t="s">
        <v>283</v>
      </c>
      <c r="D99" s="191" t="s">
        <v>132</v>
      </c>
      <c r="E99" s="191">
        <v>2</v>
      </c>
      <c r="F99" s="191">
        <v>6</v>
      </c>
      <c r="G99" s="191">
        <v>2</v>
      </c>
      <c r="H99" s="191">
        <v>3</v>
      </c>
      <c r="I99" s="191">
        <v>4</v>
      </c>
      <c r="J99" s="191">
        <v>2</v>
      </c>
      <c r="K99" s="191">
        <v>7</v>
      </c>
      <c r="L99" s="191">
        <v>1</v>
      </c>
      <c r="M99" s="191">
        <v>4</v>
      </c>
      <c r="N99" s="191">
        <v>2</v>
      </c>
      <c r="O99" s="191">
        <v>1</v>
      </c>
      <c r="P99" s="207">
        <f t="shared" si="1"/>
        <v>34</v>
      </c>
    </row>
    <row r="100" spans="1:16" ht="12.75">
      <c r="A100" s="279"/>
      <c r="B100" s="280"/>
      <c r="C100" s="211" t="s">
        <v>282</v>
      </c>
      <c r="D100" s="191" t="s">
        <v>132</v>
      </c>
      <c r="E100" s="191" t="s">
        <v>132</v>
      </c>
      <c r="F100" s="191" t="s">
        <v>132</v>
      </c>
      <c r="G100" s="191">
        <v>1</v>
      </c>
      <c r="H100" s="191" t="s">
        <v>132</v>
      </c>
      <c r="I100" s="191" t="s">
        <v>132</v>
      </c>
      <c r="J100" s="191" t="s">
        <v>132</v>
      </c>
      <c r="K100" s="191" t="s">
        <v>132</v>
      </c>
      <c r="L100" s="191" t="s">
        <v>132</v>
      </c>
      <c r="M100" s="191" t="s">
        <v>132</v>
      </c>
      <c r="N100" s="191" t="s">
        <v>132</v>
      </c>
      <c r="O100" s="191" t="s">
        <v>132</v>
      </c>
      <c r="P100" s="207">
        <f t="shared" si="1"/>
        <v>1</v>
      </c>
    </row>
    <row r="101" spans="1:16" ht="12.75">
      <c r="A101" s="279" t="s">
        <v>275</v>
      </c>
      <c r="B101" s="211" t="s">
        <v>284</v>
      </c>
      <c r="C101" s="211" t="s">
        <v>285</v>
      </c>
      <c r="D101" s="191" t="s">
        <v>132</v>
      </c>
      <c r="E101" s="191">
        <v>2</v>
      </c>
      <c r="F101" s="191" t="s">
        <v>132</v>
      </c>
      <c r="G101" s="191" t="s">
        <v>132</v>
      </c>
      <c r="H101" s="191">
        <v>1</v>
      </c>
      <c r="I101" s="191" t="s">
        <v>132</v>
      </c>
      <c r="J101" s="191">
        <v>4</v>
      </c>
      <c r="K101" s="191">
        <v>1</v>
      </c>
      <c r="L101" s="191">
        <v>1</v>
      </c>
      <c r="M101" s="191">
        <v>1</v>
      </c>
      <c r="N101" s="191">
        <v>3</v>
      </c>
      <c r="O101" s="191" t="s">
        <v>132</v>
      </c>
      <c r="P101" s="207">
        <f t="shared" si="1"/>
        <v>13</v>
      </c>
    </row>
    <row r="102" spans="1:16" ht="12.75">
      <c r="A102" s="279"/>
      <c r="B102" s="211" t="s">
        <v>301</v>
      </c>
      <c r="C102" s="211" t="s">
        <v>302</v>
      </c>
      <c r="D102" s="191" t="s">
        <v>132</v>
      </c>
      <c r="E102" s="191">
        <v>1</v>
      </c>
      <c r="F102" s="191" t="s">
        <v>132</v>
      </c>
      <c r="G102" s="191">
        <v>1</v>
      </c>
      <c r="H102" s="191">
        <v>2</v>
      </c>
      <c r="I102" s="191">
        <v>1</v>
      </c>
      <c r="J102" s="191" t="s">
        <v>132</v>
      </c>
      <c r="K102" s="191" t="s">
        <v>132</v>
      </c>
      <c r="L102" s="191" t="s">
        <v>132</v>
      </c>
      <c r="M102" s="191" t="s">
        <v>132</v>
      </c>
      <c r="N102" s="191">
        <v>1</v>
      </c>
      <c r="O102" s="191" t="s">
        <v>132</v>
      </c>
      <c r="P102" s="207">
        <f t="shared" si="1"/>
        <v>6</v>
      </c>
    </row>
    <row r="103" spans="1:16" ht="12.75">
      <c r="A103" s="210" t="s">
        <v>334</v>
      </c>
      <c r="B103" s="211" t="s">
        <v>341</v>
      </c>
      <c r="C103" s="211" t="s">
        <v>341</v>
      </c>
      <c r="D103" s="191" t="s">
        <v>132</v>
      </c>
      <c r="E103" s="191" t="s">
        <v>132</v>
      </c>
      <c r="F103" s="191" t="s">
        <v>132</v>
      </c>
      <c r="G103" s="191">
        <v>1</v>
      </c>
      <c r="H103" s="191" t="s">
        <v>132</v>
      </c>
      <c r="I103" s="191" t="s">
        <v>132</v>
      </c>
      <c r="J103" s="191" t="s">
        <v>132</v>
      </c>
      <c r="K103" s="191">
        <v>1</v>
      </c>
      <c r="L103" s="191" t="s">
        <v>132</v>
      </c>
      <c r="M103" s="191" t="s">
        <v>132</v>
      </c>
      <c r="N103" s="191" t="s">
        <v>132</v>
      </c>
      <c r="O103" s="191" t="s">
        <v>132</v>
      </c>
      <c r="P103" s="207">
        <f t="shared" si="1"/>
        <v>2</v>
      </c>
    </row>
    <row r="104" spans="1:16" ht="12.75">
      <c r="A104" s="279" t="s">
        <v>335</v>
      </c>
      <c r="B104" s="211" t="s">
        <v>348</v>
      </c>
      <c r="C104" s="211" t="s">
        <v>335</v>
      </c>
      <c r="D104" s="191" t="s">
        <v>132</v>
      </c>
      <c r="E104" s="191" t="s">
        <v>132</v>
      </c>
      <c r="F104" s="191" t="s">
        <v>132</v>
      </c>
      <c r="G104" s="191" t="s">
        <v>132</v>
      </c>
      <c r="H104" s="191">
        <v>1</v>
      </c>
      <c r="I104" s="191" t="s">
        <v>132</v>
      </c>
      <c r="J104" s="191">
        <v>1</v>
      </c>
      <c r="K104" s="191" t="s">
        <v>132</v>
      </c>
      <c r="L104" s="191" t="s">
        <v>132</v>
      </c>
      <c r="M104" s="191">
        <v>1</v>
      </c>
      <c r="N104" s="191" t="s">
        <v>132</v>
      </c>
      <c r="O104" s="191" t="s">
        <v>132</v>
      </c>
      <c r="P104" s="207">
        <f t="shared" si="1"/>
        <v>3</v>
      </c>
    </row>
    <row r="105" spans="1:16" ht="12.75">
      <c r="A105" s="279"/>
      <c r="B105" s="211" t="s">
        <v>342</v>
      </c>
      <c r="C105" s="211" t="s">
        <v>342</v>
      </c>
      <c r="D105" s="191" t="s">
        <v>132</v>
      </c>
      <c r="E105" s="191" t="s">
        <v>132</v>
      </c>
      <c r="F105" s="191" t="s">
        <v>132</v>
      </c>
      <c r="G105" s="191">
        <v>1</v>
      </c>
      <c r="H105" s="191" t="s">
        <v>132</v>
      </c>
      <c r="I105" s="191" t="s">
        <v>132</v>
      </c>
      <c r="J105" s="191" t="s">
        <v>132</v>
      </c>
      <c r="K105" s="191" t="s">
        <v>132</v>
      </c>
      <c r="L105" s="191" t="s">
        <v>132</v>
      </c>
      <c r="M105" s="191" t="s">
        <v>132</v>
      </c>
      <c r="N105" s="191" t="s">
        <v>132</v>
      </c>
      <c r="O105" s="191" t="s">
        <v>132</v>
      </c>
      <c r="P105" s="207">
        <f t="shared" si="1"/>
        <v>1</v>
      </c>
    </row>
    <row r="106" spans="1:16" ht="12.75">
      <c r="A106" s="210" t="s">
        <v>130</v>
      </c>
      <c r="B106" s="211" t="s">
        <v>130</v>
      </c>
      <c r="C106" s="211" t="s">
        <v>131</v>
      </c>
      <c r="D106" s="191">
        <v>1</v>
      </c>
      <c r="E106" s="191" t="s">
        <v>132</v>
      </c>
      <c r="F106" s="191" t="s">
        <v>132</v>
      </c>
      <c r="G106" s="191" t="s">
        <v>132</v>
      </c>
      <c r="H106" s="191" t="s">
        <v>132</v>
      </c>
      <c r="I106" s="191" t="s">
        <v>132</v>
      </c>
      <c r="J106" s="191" t="s">
        <v>132</v>
      </c>
      <c r="K106" s="191" t="s">
        <v>132</v>
      </c>
      <c r="L106" s="191" t="s">
        <v>132</v>
      </c>
      <c r="M106" s="191" t="s">
        <v>132</v>
      </c>
      <c r="N106" s="191" t="s">
        <v>132</v>
      </c>
      <c r="O106" s="191" t="s">
        <v>132</v>
      </c>
      <c r="P106" s="207">
        <f t="shared" si="1"/>
        <v>1</v>
      </c>
    </row>
    <row r="107" spans="1:16" ht="12.75">
      <c r="A107" s="279" t="s">
        <v>94</v>
      </c>
      <c r="B107" s="211" t="s">
        <v>94</v>
      </c>
      <c r="C107" s="211" t="s">
        <v>94</v>
      </c>
      <c r="D107" s="191">
        <v>2</v>
      </c>
      <c r="E107" s="191">
        <v>7</v>
      </c>
      <c r="F107" s="191">
        <v>10</v>
      </c>
      <c r="G107" s="191">
        <v>1</v>
      </c>
      <c r="H107" s="191">
        <v>10</v>
      </c>
      <c r="I107" s="191">
        <v>11</v>
      </c>
      <c r="J107" s="191">
        <v>6</v>
      </c>
      <c r="K107" s="191">
        <v>15</v>
      </c>
      <c r="L107" s="191">
        <v>8</v>
      </c>
      <c r="M107" s="191">
        <v>7</v>
      </c>
      <c r="N107" s="191">
        <v>16</v>
      </c>
      <c r="O107" s="191">
        <v>8</v>
      </c>
      <c r="P107" s="207">
        <f t="shared" si="1"/>
        <v>101</v>
      </c>
    </row>
    <row r="108" spans="1:16" ht="12.75">
      <c r="A108" s="279"/>
      <c r="B108" s="211" t="s">
        <v>303</v>
      </c>
      <c r="C108" s="211" t="s">
        <v>303</v>
      </c>
      <c r="D108" s="191" t="s">
        <v>132</v>
      </c>
      <c r="E108" s="191">
        <v>1</v>
      </c>
      <c r="F108" s="191" t="s">
        <v>132</v>
      </c>
      <c r="G108" s="191" t="s">
        <v>132</v>
      </c>
      <c r="H108" s="191" t="s">
        <v>132</v>
      </c>
      <c r="I108" s="191" t="s">
        <v>132</v>
      </c>
      <c r="J108" s="191" t="s">
        <v>132</v>
      </c>
      <c r="K108" s="191" t="s">
        <v>132</v>
      </c>
      <c r="L108" s="191" t="s">
        <v>132</v>
      </c>
      <c r="M108" s="191" t="s">
        <v>132</v>
      </c>
      <c r="N108" s="191" t="s">
        <v>132</v>
      </c>
      <c r="O108" s="191" t="s">
        <v>132</v>
      </c>
      <c r="P108" s="207">
        <f t="shared" si="1"/>
        <v>1</v>
      </c>
    </row>
    <row r="109" spans="1:16" ht="12.75">
      <c r="A109" s="279"/>
      <c r="B109" s="211" t="s">
        <v>125</v>
      </c>
      <c r="C109" s="211" t="s">
        <v>125</v>
      </c>
      <c r="D109" s="191">
        <v>2</v>
      </c>
      <c r="E109" s="191" t="s">
        <v>132</v>
      </c>
      <c r="F109" s="191">
        <v>2</v>
      </c>
      <c r="G109" s="191" t="s">
        <v>132</v>
      </c>
      <c r="H109" s="191">
        <v>1</v>
      </c>
      <c r="I109" s="191" t="s">
        <v>132</v>
      </c>
      <c r="J109" s="191" t="s">
        <v>132</v>
      </c>
      <c r="K109" s="191" t="s">
        <v>132</v>
      </c>
      <c r="L109" s="191" t="s">
        <v>132</v>
      </c>
      <c r="M109" s="191">
        <v>1</v>
      </c>
      <c r="N109" s="191">
        <v>1</v>
      </c>
      <c r="O109" s="191" t="s">
        <v>132</v>
      </c>
      <c r="P109" s="207">
        <f t="shared" si="1"/>
        <v>7</v>
      </c>
    </row>
    <row r="110" spans="1:16" ht="12.75">
      <c r="A110" s="279"/>
      <c r="B110" s="211" t="s">
        <v>349</v>
      </c>
      <c r="C110" s="211" t="s">
        <v>349</v>
      </c>
      <c r="D110" s="191" t="s">
        <v>132</v>
      </c>
      <c r="E110" s="191" t="s">
        <v>132</v>
      </c>
      <c r="F110" s="191" t="s">
        <v>132</v>
      </c>
      <c r="G110" s="191" t="s">
        <v>132</v>
      </c>
      <c r="H110" s="191">
        <v>3</v>
      </c>
      <c r="I110" s="191" t="s">
        <v>132</v>
      </c>
      <c r="J110" s="191" t="s">
        <v>132</v>
      </c>
      <c r="K110" s="191" t="s">
        <v>132</v>
      </c>
      <c r="L110" s="191" t="s">
        <v>132</v>
      </c>
      <c r="M110" s="191" t="s">
        <v>132</v>
      </c>
      <c r="N110" s="191" t="s">
        <v>132</v>
      </c>
      <c r="O110" s="191" t="s">
        <v>132</v>
      </c>
      <c r="P110" s="207">
        <f t="shared" si="1"/>
        <v>3</v>
      </c>
    </row>
    <row r="111" spans="1:16" ht="12.75">
      <c r="A111" s="210" t="s">
        <v>126</v>
      </c>
      <c r="B111" s="211" t="s">
        <v>126</v>
      </c>
      <c r="C111" s="211" t="s">
        <v>126</v>
      </c>
      <c r="D111" s="191">
        <v>1</v>
      </c>
      <c r="E111" s="191">
        <v>1</v>
      </c>
      <c r="F111" s="191">
        <v>1</v>
      </c>
      <c r="G111" s="191" t="s">
        <v>132</v>
      </c>
      <c r="H111" s="191" t="s">
        <v>132</v>
      </c>
      <c r="I111" s="191" t="s">
        <v>132</v>
      </c>
      <c r="J111" s="191" t="s">
        <v>132</v>
      </c>
      <c r="K111" s="191">
        <v>3</v>
      </c>
      <c r="L111" s="191" t="s">
        <v>132</v>
      </c>
      <c r="M111" s="191" t="s">
        <v>132</v>
      </c>
      <c r="N111" s="191" t="s">
        <v>132</v>
      </c>
      <c r="O111" s="191">
        <v>1</v>
      </c>
      <c r="P111" s="207">
        <f t="shared" si="1"/>
        <v>7</v>
      </c>
    </row>
    <row r="112" spans="1:16" ht="12.75">
      <c r="A112" s="279" t="s">
        <v>276</v>
      </c>
      <c r="B112" s="211" t="s">
        <v>353</v>
      </c>
      <c r="C112" s="211" t="s">
        <v>353</v>
      </c>
      <c r="D112" s="191" t="s">
        <v>132</v>
      </c>
      <c r="E112" s="191" t="s">
        <v>132</v>
      </c>
      <c r="F112" s="191" t="s">
        <v>132</v>
      </c>
      <c r="G112" s="191" t="s">
        <v>132</v>
      </c>
      <c r="H112" s="191" t="s">
        <v>132</v>
      </c>
      <c r="I112" s="191">
        <v>1</v>
      </c>
      <c r="J112" s="191" t="s">
        <v>132</v>
      </c>
      <c r="K112" s="191" t="s">
        <v>132</v>
      </c>
      <c r="L112" s="191" t="s">
        <v>132</v>
      </c>
      <c r="M112" s="191">
        <v>1</v>
      </c>
      <c r="N112" s="191" t="s">
        <v>132</v>
      </c>
      <c r="O112" s="191" t="s">
        <v>132</v>
      </c>
      <c r="P112" s="207">
        <f t="shared" si="1"/>
        <v>2</v>
      </c>
    </row>
    <row r="113" spans="1:16" ht="12.75">
      <c r="A113" s="279"/>
      <c r="B113" s="211" t="s">
        <v>276</v>
      </c>
      <c r="C113" s="211" t="s">
        <v>304</v>
      </c>
      <c r="D113" s="191" t="s">
        <v>132</v>
      </c>
      <c r="E113" s="191">
        <v>1</v>
      </c>
      <c r="F113" s="191">
        <v>1</v>
      </c>
      <c r="G113" s="191">
        <v>1</v>
      </c>
      <c r="H113" s="191" t="s">
        <v>132</v>
      </c>
      <c r="I113" s="191" t="s">
        <v>132</v>
      </c>
      <c r="J113" s="191">
        <v>1</v>
      </c>
      <c r="K113" s="191" t="s">
        <v>132</v>
      </c>
      <c r="L113" s="191" t="s">
        <v>132</v>
      </c>
      <c r="M113" s="191" t="s">
        <v>132</v>
      </c>
      <c r="N113" s="191" t="s">
        <v>132</v>
      </c>
      <c r="O113" s="191" t="s">
        <v>132</v>
      </c>
      <c r="P113" s="207">
        <f t="shared" si="1"/>
        <v>4</v>
      </c>
    </row>
    <row r="114" spans="1:16" ht="12.75">
      <c r="A114" s="279" t="s">
        <v>95</v>
      </c>
      <c r="B114" s="280" t="s">
        <v>95</v>
      </c>
      <c r="C114" s="211" t="s">
        <v>95</v>
      </c>
      <c r="D114" s="191">
        <v>1</v>
      </c>
      <c r="E114" s="191">
        <v>3</v>
      </c>
      <c r="F114" s="191">
        <v>1</v>
      </c>
      <c r="G114" s="191">
        <v>1</v>
      </c>
      <c r="H114" s="191">
        <v>2</v>
      </c>
      <c r="I114" s="191">
        <v>1</v>
      </c>
      <c r="J114" s="191">
        <v>2</v>
      </c>
      <c r="K114" s="191" t="s">
        <v>132</v>
      </c>
      <c r="L114" s="191">
        <v>1</v>
      </c>
      <c r="M114" s="191">
        <v>1</v>
      </c>
      <c r="N114" s="191">
        <v>2</v>
      </c>
      <c r="O114" s="191">
        <v>1</v>
      </c>
      <c r="P114" s="207">
        <f t="shared" si="1"/>
        <v>16</v>
      </c>
    </row>
    <row r="115" spans="1:16" ht="12.75">
      <c r="A115" s="279"/>
      <c r="B115" s="280"/>
      <c r="C115" s="211" t="s">
        <v>354</v>
      </c>
      <c r="D115" s="191" t="s">
        <v>132</v>
      </c>
      <c r="E115" s="191" t="s">
        <v>132</v>
      </c>
      <c r="F115" s="191" t="s">
        <v>132</v>
      </c>
      <c r="G115" s="191" t="s">
        <v>132</v>
      </c>
      <c r="H115" s="191" t="s">
        <v>132</v>
      </c>
      <c r="I115" s="191">
        <v>1</v>
      </c>
      <c r="J115" s="191" t="s">
        <v>132</v>
      </c>
      <c r="K115" s="191" t="s">
        <v>132</v>
      </c>
      <c r="L115" s="191" t="s">
        <v>132</v>
      </c>
      <c r="M115" s="191" t="s">
        <v>132</v>
      </c>
      <c r="N115" s="191" t="s">
        <v>132</v>
      </c>
      <c r="O115" s="191" t="s">
        <v>132</v>
      </c>
      <c r="P115" s="207">
        <f t="shared" si="1"/>
        <v>1</v>
      </c>
    </row>
    <row r="116" spans="1:16" ht="12.75">
      <c r="A116" s="210" t="s">
        <v>277</v>
      </c>
      <c r="B116" s="211" t="s">
        <v>277</v>
      </c>
      <c r="C116" s="211" t="s">
        <v>277</v>
      </c>
      <c r="D116" s="191" t="s">
        <v>132</v>
      </c>
      <c r="E116" s="191">
        <v>1</v>
      </c>
      <c r="F116" s="191" t="s">
        <v>132</v>
      </c>
      <c r="G116" s="191">
        <v>1</v>
      </c>
      <c r="H116" s="191" t="s">
        <v>132</v>
      </c>
      <c r="I116" s="191" t="s">
        <v>132</v>
      </c>
      <c r="J116" s="191" t="s">
        <v>132</v>
      </c>
      <c r="K116" s="191" t="s">
        <v>132</v>
      </c>
      <c r="L116" s="191" t="s">
        <v>132</v>
      </c>
      <c r="M116" s="191" t="s">
        <v>132</v>
      </c>
      <c r="N116" s="191" t="s">
        <v>132</v>
      </c>
      <c r="O116" s="191" t="s">
        <v>132</v>
      </c>
      <c r="P116" s="207">
        <f t="shared" si="1"/>
        <v>2</v>
      </c>
    </row>
    <row r="117" spans="1:16" ht="12.75">
      <c r="A117" s="217" t="s">
        <v>278</v>
      </c>
      <c r="B117" s="218" t="s">
        <v>286</v>
      </c>
      <c r="C117" s="218" t="s">
        <v>287</v>
      </c>
      <c r="D117" s="192" t="s">
        <v>132</v>
      </c>
      <c r="E117" s="192">
        <v>2</v>
      </c>
      <c r="F117" s="192" t="s">
        <v>132</v>
      </c>
      <c r="G117" s="192">
        <v>1</v>
      </c>
      <c r="H117" s="192" t="s">
        <v>132</v>
      </c>
      <c r="I117" s="192">
        <v>1</v>
      </c>
      <c r="J117" s="192" t="s">
        <v>132</v>
      </c>
      <c r="K117" s="192" t="s">
        <v>132</v>
      </c>
      <c r="L117" s="192">
        <v>2</v>
      </c>
      <c r="M117" s="192" t="s">
        <v>132</v>
      </c>
      <c r="N117" s="192" t="s">
        <v>132</v>
      </c>
      <c r="O117" s="192" t="s">
        <v>132</v>
      </c>
      <c r="P117" s="208">
        <f t="shared" si="1"/>
        <v>6</v>
      </c>
    </row>
    <row r="118" spans="1:19" ht="12.75">
      <c r="A118" s="243" t="s">
        <v>0</v>
      </c>
      <c r="B118" s="244"/>
      <c r="C118" s="245"/>
      <c r="D118" s="54">
        <f aca="true" t="shared" si="2" ref="D118:O118">SUM(D10:D117)</f>
        <v>547</v>
      </c>
      <c r="E118" s="54">
        <f t="shared" si="2"/>
        <v>553</v>
      </c>
      <c r="F118" s="54">
        <f t="shared" si="2"/>
        <v>559</v>
      </c>
      <c r="G118" s="54">
        <f t="shared" si="2"/>
        <v>536</v>
      </c>
      <c r="H118" s="54">
        <f t="shared" si="2"/>
        <v>575</v>
      </c>
      <c r="I118" s="54">
        <f t="shared" si="2"/>
        <v>501</v>
      </c>
      <c r="J118" s="54">
        <f t="shared" si="2"/>
        <v>438</v>
      </c>
      <c r="K118" s="54">
        <f t="shared" si="2"/>
        <v>502</v>
      </c>
      <c r="L118" s="54">
        <f t="shared" si="2"/>
        <v>431</v>
      </c>
      <c r="M118" s="54">
        <f t="shared" si="2"/>
        <v>499</v>
      </c>
      <c r="N118" s="54">
        <f t="shared" si="2"/>
        <v>497</v>
      </c>
      <c r="O118" s="54">
        <f t="shared" si="2"/>
        <v>372</v>
      </c>
      <c r="P118" s="50">
        <f>SUM(D118:O118)</f>
        <v>6010</v>
      </c>
      <c r="Q118" s="54">
        <f>SUM(Q10:Q117)</f>
        <v>0</v>
      </c>
      <c r="R118" s="54">
        <f>SUM(R10:R117)</f>
        <v>0</v>
      </c>
      <c r="S118" s="54">
        <f>SUM(S10:S117)</f>
        <v>0</v>
      </c>
    </row>
  </sheetData>
  <mergeCells count="27">
    <mergeCell ref="A118:C118"/>
    <mergeCell ref="A10:A13"/>
    <mergeCell ref="A15:A17"/>
    <mergeCell ref="B15:B17"/>
    <mergeCell ref="A18:A20"/>
    <mergeCell ref="A21:A23"/>
    <mergeCell ref="A24:A28"/>
    <mergeCell ref="B24:B28"/>
    <mergeCell ref="A32:A36"/>
    <mergeCell ref="B33:B34"/>
    <mergeCell ref="A37:A42"/>
    <mergeCell ref="B39:B40"/>
    <mergeCell ref="A43:A44"/>
    <mergeCell ref="A45:A48"/>
    <mergeCell ref="B45:B46"/>
    <mergeCell ref="A49:A100"/>
    <mergeCell ref="B49:B90"/>
    <mergeCell ref="B92:B94"/>
    <mergeCell ref="B95:B96"/>
    <mergeCell ref="B97:B98"/>
    <mergeCell ref="B99:B100"/>
    <mergeCell ref="A114:A115"/>
    <mergeCell ref="B114:B115"/>
    <mergeCell ref="A101:A102"/>
    <mergeCell ref="A104:A105"/>
    <mergeCell ref="A107:A110"/>
    <mergeCell ref="A112:A113"/>
  </mergeCells>
  <printOptions/>
  <pageMargins left="0.5905511811023623" right="0.75" top="0.5905511811023623" bottom="0.5905511811023623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 Hogar S.A.C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mimdes</cp:lastModifiedBy>
  <cp:lastPrinted>2007-09-06T20:06:43Z</cp:lastPrinted>
  <dcterms:created xsi:type="dcterms:W3CDTF">2002-09-18T14:38:08Z</dcterms:created>
  <dcterms:modified xsi:type="dcterms:W3CDTF">2008-07-03T15:59:03Z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1379090371</vt:i4>
  </property>
  <property fmtid="{D5CDD505-2E9C-101B-9397-08002B2CF9AE}" pid="3" name="_EmailSubject">
    <vt:lpwstr>Estadisticas linea ayuda amiga</vt:lpwstr>
  </property>
  <property fmtid="{D5CDD505-2E9C-101B-9397-08002B2CF9AE}" pid="4" name="_AuthorEmail">
    <vt:lpwstr>tviviano@minmimdes.gob.pe</vt:lpwstr>
  </property>
  <property fmtid="{D5CDD505-2E9C-101B-9397-08002B2CF9AE}" pid="5" name="_AuthorEmailDisplayName">
    <vt:lpwstr>TVIVIANO</vt:lpwstr>
  </property>
  <property fmtid="{D5CDD505-2E9C-101B-9397-08002B2CF9AE}" pid="6" name="_PreviousAdHocReviewCycleID">
    <vt:i4>-2096824401</vt:i4>
  </property>
  <property fmtid="{D5CDD505-2E9C-101B-9397-08002B2CF9AE}" pid="7" name="_ReviewingToolsShownOnce">
    <vt:lpwstr/>
  </property>
</Properties>
</file>