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vigo\Desktop\Boletín Abril\PPT\Boletín Virtual Abril 2018\páginas\"/>
    </mc:Choice>
  </mc:AlternateContent>
  <bookViews>
    <workbookView xWindow="0" yWindow="0" windowWidth="28800" windowHeight="12435" tabRatio="749"/>
  </bookViews>
  <sheets>
    <sheet name="Feminicidio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Feminicidio!$A$1:$T$169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6" i="5" l="1"/>
  <c r="E165" i="5"/>
  <c r="M160" i="5"/>
  <c r="O156" i="5" s="1"/>
  <c r="E160" i="5"/>
  <c r="O159" i="5"/>
  <c r="E157" i="5"/>
  <c r="E156" i="5"/>
  <c r="C150" i="5"/>
  <c r="L148" i="5"/>
  <c r="P139" i="5"/>
  <c r="M139" i="5"/>
  <c r="O138" i="5" s="1"/>
  <c r="F138" i="5"/>
  <c r="G133" i="5" s="1"/>
  <c r="O137" i="5"/>
  <c r="O135" i="5"/>
  <c r="O134" i="5"/>
  <c r="C134" i="5"/>
  <c r="D134" i="5" s="1"/>
  <c r="O133" i="5"/>
  <c r="O132" i="5"/>
  <c r="F127" i="5"/>
  <c r="L126" i="5"/>
  <c r="D137" i="5" s="1"/>
  <c r="H126" i="5"/>
  <c r="M125" i="5"/>
  <c r="L125" i="5"/>
  <c r="H125" i="5"/>
  <c r="L124" i="5"/>
  <c r="H124" i="5"/>
  <c r="L123" i="5"/>
  <c r="M123" i="5" s="1"/>
  <c r="H123" i="5"/>
  <c r="L122" i="5"/>
  <c r="C135" i="5" s="1"/>
  <c r="C138" i="5" s="1"/>
  <c r="H122" i="5"/>
  <c r="P121" i="5"/>
  <c r="L121" i="5"/>
  <c r="H121" i="5"/>
  <c r="P120" i="5"/>
  <c r="L120" i="5"/>
  <c r="C133" i="5" s="1"/>
  <c r="D133" i="5" s="1"/>
  <c r="H120" i="5"/>
  <c r="P119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O101" i="5"/>
  <c r="Q100" i="5"/>
  <c r="C97" i="5"/>
  <c r="D146" i="5" s="1"/>
  <c r="D96" i="5"/>
  <c r="H97" i="5" s="1"/>
  <c r="O93" i="5"/>
  <c r="Q92" i="5"/>
  <c r="Q91" i="5"/>
  <c r="Q90" i="5"/>
  <c r="Q93" i="5" s="1"/>
  <c r="Q83" i="5"/>
  <c r="M83" i="5"/>
  <c r="O76" i="5" s="1"/>
  <c r="H83" i="5"/>
  <c r="D83" i="5"/>
  <c r="R82" i="5"/>
  <c r="O82" i="5"/>
  <c r="I82" i="5"/>
  <c r="F82" i="5"/>
  <c r="I81" i="5"/>
  <c r="F81" i="5"/>
  <c r="O80" i="5"/>
  <c r="I80" i="5"/>
  <c r="F80" i="5"/>
  <c r="I79" i="5"/>
  <c r="F79" i="5"/>
  <c r="R78" i="5"/>
  <c r="O78" i="5"/>
  <c r="I78" i="5"/>
  <c r="F78" i="5"/>
  <c r="I77" i="5"/>
  <c r="F77" i="5"/>
  <c r="R76" i="5"/>
  <c r="I76" i="5"/>
  <c r="F76" i="5"/>
  <c r="I75" i="5"/>
  <c r="F75" i="5"/>
  <c r="Q71" i="5"/>
  <c r="R69" i="5" s="1"/>
  <c r="M71" i="5"/>
  <c r="R70" i="5"/>
  <c r="F69" i="5"/>
  <c r="E69" i="5"/>
  <c r="D69" i="5"/>
  <c r="R68" i="5"/>
  <c r="H68" i="5"/>
  <c r="R67" i="5"/>
  <c r="H67" i="5"/>
  <c r="R66" i="5"/>
  <c r="H66" i="5"/>
  <c r="R65" i="5"/>
  <c r="H65" i="5"/>
  <c r="R64" i="5"/>
  <c r="H64" i="5"/>
  <c r="R63" i="5"/>
  <c r="H63" i="5"/>
  <c r="H62" i="5"/>
  <c r="H61" i="5"/>
  <c r="H60" i="5"/>
  <c r="H59" i="5"/>
  <c r="H58" i="5"/>
  <c r="H57" i="5"/>
  <c r="O56" i="5"/>
  <c r="L56" i="5"/>
  <c r="H56" i="5"/>
  <c r="M55" i="5"/>
  <c r="H55" i="5"/>
  <c r="M54" i="5"/>
  <c r="H54" i="5"/>
  <c r="M53" i="5"/>
  <c r="M56" i="5" s="1"/>
  <c r="H53" i="5"/>
  <c r="M52" i="5"/>
  <c r="H52" i="5"/>
  <c r="H51" i="5"/>
  <c r="H50" i="5"/>
  <c r="H49" i="5"/>
  <c r="H48" i="5"/>
  <c r="H47" i="5"/>
  <c r="H46" i="5"/>
  <c r="H45" i="5"/>
  <c r="H44" i="5"/>
  <c r="H43" i="5"/>
  <c r="H69" i="5" s="1"/>
  <c r="K38" i="5"/>
  <c r="L22" i="5"/>
  <c r="K22" i="5"/>
  <c r="M22" i="5" s="1"/>
  <c r="M21" i="5"/>
  <c r="M20" i="5"/>
  <c r="M19" i="5"/>
  <c r="M18" i="5"/>
  <c r="O69" i="5" l="1"/>
  <c r="O67" i="5"/>
  <c r="O64" i="5"/>
  <c r="O65" i="5"/>
  <c r="O68" i="5"/>
  <c r="D135" i="5"/>
  <c r="D138" i="5" s="1"/>
  <c r="M121" i="5"/>
  <c r="D145" i="5"/>
  <c r="O155" i="5"/>
  <c r="O70" i="5"/>
  <c r="R81" i="5"/>
  <c r="R79" i="5"/>
  <c r="R77" i="5"/>
  <c r="R83" i="5" s="1"/>
  <c r="D95" i="5"/>
  <c r="G134" i="5"/>
  <c r="G138" i="5" s="1"/>
  <c r="G136" i="5"/>
  <c r="G137" i="5"/>
  <c r="F83" i="5"/>
  <c r="O158" i="5"/>
  <c r="O154" i="5"/>
  <c r="O157" i="5"/>
  <c r="O66" i="5"/>
  <c r="I83" i="5"/>
  <c r="R80" i="5"/>
  <c r="Q98" i="5"/>
  <c r="Q97" i="5"/>
  <c r="Q99" i="5"/>
  <c r="G135" i="5"/>
  <c r="O63" i="5"/>
  <c r="O71" i="5" s="1"/>
  <c r="M124" i="5"/>
  <c r="M147" i="5"/>
  <c r="D147" i="5"/>
  <c r="H148" i="5" s="1"/>
  <c r="M146" i="5"/>
  <c r="D90" i="5"/>
  <c r="D148" i="5"/>
  <c r="D94" i="5"/>
  <c r="H93" i="5" s="1"/>
  <c r="D91" i="5"/>
  <c r="D92" i="5"/>
  <c r="D149" i="5"/>
  <c r="O81" i="5"/>
  <c r="O79" i="5"/>
  <c r="O77" i="5"/>
  <c r="O83" i="5" s="1"/>
  <c r="D93" i="5"/>
  <c r="R71" i="5"/>
  <c r="H127" i="5"/>
  <c r="D136" i="5"/>
  <c r="M145" i="5"/>
  <c r="M148" i="5" s="1"/>
  <c r="E163" i="5"/>
  <c r="E162" i="5"/>
  <c r="E158" i="5"/>
  <c r="E161" i="5"/>
  <c r="E164" i="5"/>
  <c r="E159" i="5"/>
  <c r="E155" i="5"/>
  <c r="M120" i="5"/>
  <c r="M122" i="5"/>
  <c r="O136" i="5"/>
  <c r="O139" i="5" s="1"/>
  <c r="Q101" i="5" l="1"/>
  <c r="E166" i="5"/>
  <c r="H90" i="5"/>
  <c r="D97" i="5"/>
  <c r="D150" i="5"/>
  <c r="O160" i="5"/>
  <c r="M126" i="5"/>
</calcChain>
</file>

<file path=xl/sharedStrings.xml><?xml version="1.0" encoding="utf-8"?>
<sst xmlns="http://schemas.openxmlformats.org/spreadsheetml/2006/main" count="270" uniqueCount="183">
  <si>
    <t>Total</t>
  </si>
  <si>
    <t>Enero</t>
  </si>
  <si>
    <t>Febrero</t>
  </si>
  <si>
    <t>Marzo</t>
  </si>
  <si>
    <t>Abril</t>
  </si>
  <si>
    <t>Otro</t>
  </si>
  <si>
    <t>%</t>
  </si>
  <si>
    <t>Otros</t>
  </si>
  <si>
    <t>Ninguno</t>
  </si>
  <si>
    <t>Var. %</t>
  </si>
  <si>
    <t>Grupo de edad</t>
  </si>
  <si>
    <t>0 - 5 años</t>
  </si>
  <si>
    <t>6 - 11 años</t>
  </si>
  <si>
    <t>Arequipa</t>
  </si>
  <si>
    <t>Madre de Dios</t>
  </si>
  <si>
    <t>Conviviente</t>
  </si>
  <si>
    <t>Ex conviviente</t>
  </si>
  <si>
    <t>REPORTE ESTADÍSTICO DE CASOS CON CARACTERÍSTICAS DE FEMINICIDIO ATENDIDOS EN LOS CENTROS EMERGENCIA MUJER</t>
  </si>
  <si>
    <t>Periodo: Enero - Abril  2018</t>
  </si>
  <si>
    <t xml:space="preserve">El FEMINICIDIO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</si>
  <si>
    <t>SECCIÓN I: MAGNITUD DEL FEMINICIDIO</t>
  </si>
  <si>
    <r>
      <t xml:space="preserve">Perú: </t>
    </r>
    <r>
      <rPr>
        <sz val="9"/>
        <color theme="1"/>
        <rFont val="Arial"/>
        <family val="2"/>
      </rPr>
      <t xml:space="preserve">Casos con características de </t>
    </r>
    <r>
      <rPr>
        <b/>
        <sz val="9"/>
        <color theme="1"/>
        <rFont val="Arial"/>
        <family val="2"/>
      </rPr>
      <t>Feminicidio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</si>
  <si>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 xml:space="preserve">: Comparativo de los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por mes de ocurrencia</t>
    </r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</si>
  <si>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 xml:space="preserve">: Casos de </t>
    </r>
    <r>
      <rPr>
        <b/>
        <sz val="9"/>
        <color theme="1"/>
        <rFont val="Arial"/>
        <family val="2"/>
      </rPr>
      <t>parricidio</t>
    </r>
    <r>
      <rPr>
        <sz val="9"/>
        <color theme="1"/>
        <rFont val="Arial"/>
        <family val="2"/>
      </rPr>
      <t xml:space="preserve"> por mes</t>
    </r>
  </si>
  <si>
    <t>Periodo: Enero - Abril 2018</t>
  </si>
  <si>
    <t>Mes / año</t>
  </si>
  <si>
    <t>Se considera los feminicidios y posibles feminicidios</t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</si>
  <si>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 xml:space="preserve">: Casos con características </t>
    </r>
  </si>
  <si>
    <r>
      <t xml:space="preserve">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año</t>
    </r>
  </si>
  <si>
    <t>Años</t>
  </si>
  <si>
    <t>Feminicidio</t>
  </si>
  <si>
    <t>2018 *</t>
  </si>
  <si>
    <r>
      <t xml:space="preserve">Nota: </t>
    </r>
    <r>
      <rPr>
        <i/>
        <sz val="8"/>
        <color theme="1"/>
        <rFont val="Arial"/>
        <family val="2"/>
      </rPr>
      <t>Un caso de Tacna el hecho ocurrio el año 2016 - El CEM toma conocimineto abril 2018</t>
    </r>
  </si>
  <si>
    <t>(*) Casos reportados abril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</si>
  <si>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 xml:space="preserve">: Ranking de los departamentos con mayor casos con característica de </t>
    </r>
    <r>
      <rPr>
        <b/>
        <sz val="9"/>
        <color theme="1"/>
        <rFont val="Arial"/>
        <family val="2"/>
      </rPr>
      <t>feminicidio</t>
    </r>
  </si>
  <si>
    <t>Departamento</t>
  </si>
  <si>
    <t>Acumulado
2009 - 2017</t>
  </si>
  <si>
    <t>2018 (*)</t>
  </si>
  <si>
    <t>Lima Metropolitana</t>
  </si>
  <si>
    <t>Junín</t>
  </si>
  <si>
    <t>Ayacucho</t>
  </si>
  <si>
    <t>Puno</t>
  </si>
  <si>
    <t>Cusco</t>
  </si>
  <si>
    <t>La Libertad</t>
  </si>
  <si>
    <t>Lima Provincia</t>
  </si>
  <si>
    <t>Área</t>
  </si>
  <si>
    <t>Ancash</t>
  </si>
  <si>
    <t>N°</t>
  </si>
  <si>
    <t>Huánuco</t>
  </si>
  <si>
    <t>Urbana</t>
  </si>
  <si>
    <t>Lambayeque</t>
  </si>
  <si>
    <t>Rural</t>
  </si>
  <si>
    <t>Piura</t>
  </si>
  <si>
    <t>Urbana marginal</t>
  </si>
  <si>
    <t>Callao</t>
  </si>
  <si>
    <t>Se desconoce</t>
  </si>
  <si>
    <t>Tacna</t>
  </si>
  <si>
    <t>Cajamarca</t>
  </si>
  <si>
    <t>Ica</t>
  </si>
  <si>
    <t>San Martin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</si>
  <si>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 xml:space="preserve">: Motivos supuestos para el hecho del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/ </t>
    </r>
    <r>
      <rPr>
        <b/>
        <sz val="9"/>
        <color theme="1"/>
        <rFont val="Arial"/>
        <family val="2"/>
      </rPr>
      <t>parricidio</t>
    </r>
  </si>
  <si>
    <t>Pasco</t>
  </si>
  <si>
    <t>Huancavelica</t>
  </si>
  <si>
    <t>Motivo</t>
  </si>
  <si>
    <t>Parricidio</t>
  </si>
  <si>
    <t>Loreto</t>
  </si>
  <si>
    <t>Ucayali</t>
  </si>
  <si>
    <t>Celos</t>
  </si>
  <si>
    <t>Infidelidad (victima)</t>
  </si>
  <si>
    <t>Apurímac</t>
  </si>
  <si>
    <t>Victima decide separarse</t>
  </si>
  <si>
    <t>Tumbes</t>
  </si>
  <si>
    <t>Negación a ser pareja</t>
  </si>
  <si>
    <t>Moquegua</t>
  </si>
  <si>
    <t>La victima lo demanda</t>
  </si>
  <si>
    <t>Amazonas</t>
  </si>
  <si>
    <t>Victima inicia nueva relación</t>
  </si>
  <si>
    <t>La victima se va de la casa</t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</si>
  <si>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 xml:space="preserve">: Modalidad del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/ </t>
    </r>
    <r>
      <rPr>
        <b/>
        <sz val="9"/>
        <color theme="1"/>
        <rFont val="Arial"/>
        <family val="2"/>
      </rPr>
      <t>parricidio</t>
    </r>
  </si>
  <si>
    <t>Modalidad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</si>
  <si>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Lugar donde ocurrió el hecho</t>
    </r>
  </si>
  <si>
    <t>Lugar del hecho</t>
  </si>
  <si>
    <t>Acuchillamiento</t>
  </si>
  <si>
    <t>Golpe diverso con las manos</t>
  </si>
  <si>
    <t>Calle - vía publica</t>
  </si>
  <si>
    <t>Disparo (bala)</t>
  </si>
  <si>
    <t>Casa de ambos</t>
  </si>
  <si>
    <t>Envenenamiento</t>
  </si>
  <si>
    <t>Casa de familiar</t>
  </si>
  <si>
    <t>Asfixia / estrangulamiento</t>
  </si>
  <si>
    <t>Casa de la persona agresora</t>
  </si>
  <si>
    <t>Atropellamiento</t>
  </si>
  <si>
    <t>casa de la victima</t>
  </si>
  <si>
    <t>Quemadura</t>
  </si>
  <si>
    <t>lugar desolado</t>
  </si>
  <si>
    <t>otros</t>
  </si>
  <si>
    <t>SECCIÓN II: PERFIL DE LA VICTIMA DE FEMINICIDIO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</si>
  <si>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grupo de edad de la victima</t>
    </r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</si>
  <si>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Número de victimas gestantes</t>
    </r>
  </si>
  <si>
    <t>Niñas y adolescentes</t>
  </si>
  <si>
    <t>Estaba gestando</t>
  </si>
  <si>
    <t>Si</t>
  </si>
  <si>
    <t>No</t>
  </si>
  <si>
    <t>12 - 14 años</t>
  </si>
  <si>
    <t>Adultas</t>
  </si>
  <si>
    <t>Sin datos</t>
  </si>
  <si>
    <t>15 - 17 años</t>
  </si>
  <si>
    <t>18 - 29 años</t>
  </si>
  <si>
    <t>30 - 59 años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</si>
  <si>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 xml:space="preserve">: Número de hijos/as </t>
    </r>
    <r>
      <rPr>
        <sz val="8"/>
        <color theme="1"/>
        <rFont val="Arial"/>
        <family val="2"/>
      </rPr>
      <t>(menores de edad -vivos)</t>
    </r>
  </si>
  <si>
    <t>60 años a más</t>
  </si>
  <si>
    <t>Adultas mayores</t>
  </si>
  <si>
    <t>Número de hijos/as</t>
  </si>
  <si>
    <t>1 a 3 hijos/as</t>
  </si>
  <si>
    <t>De 4 hijos/as a más</t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</si>
  <si>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vinculo relacional</t>
    </r>
  </si>
  <si>
    <t>Vinculo relacional</t>
  </si>
  <si>
    <t>Esposo</t>
  </si>
  <si>
    <t>Pareja sexual sin hijos</t>
  </si>
  <si>
    <t>Enamorado/novio que no es pareja sexual</t>
  </si>
  <si>
    <t>Ex esposo</t>
  </si>
  <si>
    <t>Ex enamorado</t>
  </si>
  <si>
    <t>Progenitor de su hijo pero 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</si>
  <si>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</si>
  <si>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</si>
  <si>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</si>
  <si>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</si>
  <si>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</si>
  <si>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</si>
  <si>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</si>
  <si>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vinculo relacional</t>
    </r>
  </si>
  <si>
    <t>Suegro</t>
  </si>
  <si>
    <t>Yerno</t>
  </si>
  <si>
    <t>Vinculo</t>
  </si>
  <si>
    <t>Otro familiar</t>
  </si>
  <si>
    <t>Pareja</t>
  </si>
  <si>
    <t>Compañero de trabajo</t>
  </si>
  <si>
    <t>Ex pareja</t>
  </si>
  <si>
    <t>Amigo</t>
  </si>
  <si>
    <t>Familiar</t>
  </si>
  <si>
    <t>Pretendiente</t>
  </si>
  <si>
    <t>Conocido</t>
  </si>
  <si>
    <t>Desconocido</t>
  </si>
  <si>
    <t>Sin dato</t>
  </si>
  <si>
    <r>
      <t xml:space="preserve">Cuadro N° 14: </t>
    </r>
    <r>
      <rPr>
        <sz val="9"/>
        <color indexed="8"/>
        <rFont val="Arial"/>
        <family val="2"/>
      </rPr>
      <t xml:space="preserve">Casos con características de </t>
    </r>
    <r>
      <rPr>
        <b/>
        <sz val="9"/>
        <color indexed="8"/>
        <rFont val="Arial"/>
        <family val="2"/>
      </rPr>
      <t>feminicidio</t>
    </r>
    <r>
      <rPr>
        <sz val="9"/>
        <color indexed="8"/>
        <rFont val="Arial"/>
        <family val="2"/>
      </rPr>
      <t xml:space="preserve"> registrados por los CEM, según escenario.</t>
    </r>
  </si>
  <si>
    <r>
      <t xml:space="preserve">Cuadro N° 15: </t>
    </r>
    <r>
      <rPr>
        <sz val="9"/>
        <color indexed="8"/>
        <rFont val="Arial"/>
        <family val="2"/>
      </rPr>
      <t>Medidas que tomo la victima previamente</t>
    </r>
  </si>
  <si>
    <t>Escenario</t>
  </si>
  <si>
    <t>Medidas</t>
  </si>
  <si>
    <t>Intimo</t>
  </si>
  <si>
    <r>
      <t xml:space="preserve">Denuncia </t>
    </r>
    <r>
      <rPr>
        <sz val="8"/>
        <color theme="1"/>
        <rFont val="Arial"/>
        <family val="2"/>
      </rPr>
      <t>(policial, fiscal, juzgado)</t>
    </r>
  </si>
  <si>
    <t>Mo intimo</t>
  </si>
  <si>
    <t>Separación</t>
  </si>
  <si>
    <t>Se fue a vivir a otro lugar</t>
  </si>
  <si>
    <t>Por conexión</t>
  </si>
  <si>
    <t>Logro medidas de protección</t>
  </si>
  <si>
    <t>SECCIÓN II: PERFIL DEL PRESUNTO FEMINICIDA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</si>
  <si>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grupo de edad del presunto agresor</t>
    </r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</si>
  <si>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Casos según estado (alcohol / drogas) del presunto agresor</t>
    </r>
  </si>
  <si>
    <t>Alcohol / drogas</t>
  </si>
  <si>
    <t>SI</t>
  </si>
  <si>
    <t>Adulto</t>
  </si>
  <si>
    <r>
      <rPr>
        <b/>
        <sz val="9"/>
        <color theme="1"/>
        <rFont val="Arial"/>
        <family val="2"/>
      </rPr>
      <t>Cuadro N°19</t>
    </r>
    <r>
      <rPr>
        <sz val="9"/>
        <color theme="1"/>
        <rFont val="Arial"/>
        <family val="2"/>
      </rPr>
      <t>: Situación del presunto agresor</t>
    </r>
  </si>
  <si>
    <r>
      <rPr>
        <b/>
        <sz val="9"/>
        <color theme="1"/>
        <rFont val="Arial"/>
        <family val="2"/>
      </rPr>
      <t>Cuadro N°18</t>
    </r>
    <r>
      <rPr>
        <sz val="9"/>
        <color theme="1"/>
        <rFont val="Arial"/>
        <family val="2"/>
      </rPr>
      <t>: Ocupación del presunto agresor</t>
    </r>
  </si>
  <si>
    <t>Situación después del hecho</t>
  </si>
  <si>
    <t>Ocupación / oficio</t>
  </si>
  <si>
    <t>Detenido sin sentencia)</t>
  </si>
  <si>
    <t>Agricultor</t>
  </si>
  <si>
    <t>Libre / en investigación</t>
  </si>
  <si>
    <t>Albañil</t>
  </si>
  <si>
    <t>Preso</t>
  </si>
  <si>
    <t>Conductor</t>
  </si>
  <si>
    <t>Prófugo</t>
  </si>
  <si>
    <t>Estudiante</t>
  </si>
  <si>
    <t>Se suicidó</t>
  </si>
  <si>
    <t>Independiente</t>
  </si>
  <si>
    <t>Mecanico</t>
  </si>
  <si>
    <t>Minero</t>
  </si>
  <si>
    <t>Mototaxista</t>
  </si>
  <si>
    <t>Obrero</t>
  </si>
  <si>
    <t>Sin Datos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</si>
  <si>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fallecida</t>
    </r>
  </si>
  <si>
    <t>Fuente: Registro de victimas de feminicidio - PNCVFS</t>
  </si>
  <si>
    <t>Elaborado: Unidad de Generación de Información y Gestión del Conocimiento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</si>
</sst>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b/>
      <sz val="11"/>
      <color theme="0"/>
      <name val="Arial"/>
      <family val="2"/>
    </font>
    <font>
      <b/>
      <sz val="16"/>
      <color theme="1"/>
      <name val="Arial"/>
      <family val="2"/>
    </font>
    <font>
      <b/>
      <i/>
      <sz val="9"/>
      <color theme="1"/>
      <name val="Arial"/>
      <family val="2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b/>
      <sz val="9"/>
      <color rgb="FFC00000"/>
      <name val="Arial"/>
      <family val="2"/>
    </font>
    <font>
      <sz val="9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1" fillId="0" borderId="0">
      <alignment vertical="center"/>
    </xf>
    <xf numFmtId="9" fontId="3" fillId="0" borderId="0" applyFont="0" applyFill="0" applyBorder="0" applyAlignment="0" applyProtection="0"/>
    <xf numFmtId="0" fontId="11" fillId="0" borderId="0"/>
    <xf numFmtId="0" fontId="11" fillId="0" borderId="0"/>
  </cellStyleXfs>
  <cellXfs count="164">
    <xf numFmtId="0" fontId="0" fillId="0" borderId="0" xfId="0"/>
    <xf numFmtId="0" fontId="10" fillId="3" borderId="0" xfId="0" applyFont="1" applyFill="1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13" fillId="6" borderId="0" xfId="0" applyFont="1" applyFill="1" applyAlignment="1">
      <alignment vertical="center"/>
    </xf>
    <xf numFmtId="0" fontId="13" fillId="6" borderId="0" xfId="0" applyFont="1" applyFill="1"/>
    <xf numFmtId="0" fontId="13" fillId="6" borderId="0" xfId="0" applyFont="1" applyFill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0" xfId="0" applyFont="1" applyFill="1"/>
    <xf numFmtId="0" fontId="6" fillId="0" borderId="0" xfId="0" applyFont="1"/>
    <xf numFmtId="0" fontId="10" fillId="0" borderId="0" xfId="0" applyFont="1" applyFill="1" applyAlignment="1">
      <alignment horizontal="center" vertical="center"/>
    </xf>
    <xf numFmtId="9" fontId="6" fillId="0" borderId="0" xfId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9" fontId="6" fillId="0" borderId="0" xfId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7" fillId="0" borderId="0" xfId="0" applyFont="1" applyBorder="1"/>
    <xf numFmtId="0" fontId="4" fillId="3" borderId="0" xfId="0" applyFont="1" applyFill="1"/>
    <xf numFmtId="0" fontId="15" fillId="3" borderId="0" xfId="0" applyFont="1" applyFill="1"/>
    <xf numFmtId="0" fontId="10" fillId="3" borderId="0" xfId="0" applyFont="1" applyFill="1" applyAlignment="1">
      <alignment horizontal="center"/>
    </xf>
    <xf numFmtId="9" fontId="10" fillId="3" borderId="0" xfId="1" applyFont="1" applyFill="1" applyAlignment="1">
      <alignment horizontal="center"/>
    </xf>
    <xf numFmtId="0" fontId="16" fillId="0" borderId="0" xfId="0" applyFont="1"/>
    <xf numFmtId="0" fontId="15" fillId="0" borderId="0" xfId="0" applyFont="1"/>
    <xf numFmtId="0" fontId="7" fillId="0" borderId="0" xfId="0" applyFont="1" applyAlignment="1">
      <alignment vertical="top"/>
    </xf>
    <xf numFmtId="0" fontId="10" fillId="3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10" fillId="3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right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0" fillId="3" borderId="0" xfId="0" applyFont="1" applyFill="1" applyAlignment="1">
      <alignment horizontal="right" vertical="center" wrapText="1"/>
    </xf>
    <xf numFmtId="0" fontId="9" fillId="3" borderId="0" xfId="0" applyFont="1" applyFill="1" applyAlignment="1">
      <alignment horizontal="center" vertical="center"/>
    </xf>
    <xf numFmtId="0" fontId="7" fillId="7" borderId="0" xfId="0" applyFont="1" applyFill="1"/>
    <xf numFmtId="0" fontId="7" fillId="7" borderId="0" xfId="0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10" fillId="3" borderId="0" xfId="0" applyFont="1" applyFill="1" applyBorder="1" applyAlignment="1">
      <alignment horizontal="center"/>
    </xf>
    <xf numFmtId="9" fontId="7" fillId="0" borderId="0" xfId="1" applyFont="1" applyBorder="1" applyAlignment="1">
      <alignment horizontal="center"/>
    </xf>
    <xf numFmtId="0" fontId="7" fillId="0" borderId="1" xfId="0" applyFont="1" applyBorder="1"/>
    <xf numFmtId="9" fontId="7" fillId="0" borderId="1" xfId="1" applyFont="1" applyBorder="1" applyAlignment="1">
      <alignment horizontal="center"/>
    </xf>
    <xf numFmtId="9" fontId="10" fillId="3" borderId="0" xfId="1" applyFont="1" applyFill="1" applyBorder="1" applyAlignment="1">
      <alignment horizontal="center"/>
    </xf>
    <xf numFmtId="3" fontId="7" fillId="0" borderId="0" xfId="1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3" fontId="10" fillId="3" borderId="2" xfId="1" applyNumberFormat="1" applyFont="1" applyFill="1" applyBorder="1" applyAlignment="1">
      <alignment horizontal="center"/>
    </xf>
    <xf numFmtId="9" fontId="10" fillId="0" borderId="0" xfId="1" applyFont="1" applyFill="1" applyBorder="1" applyAlignment="1">
      <alignment horizontal="right"/>
    </xf>
    <xf numFmtId="0" fontId="16" fillId="0" borderId="0" xfId="0" applyFont="1" applyFill="1" applyBorder="1"/>
    <xf numFmtId="0" fontId="7" fillId="0" borderId="0" xfId="0" applyFont="1" applyAlignment="1">
      <alignment horizontal="left" vertical="center" wrapText="1"/>
    </xf>
    <xf numFmtId="9" fontId="10" fillId="3" borderId="2" xfId="1" applyNumberFormat="1" applyFont="1" applyFill="1" applyBorder="1" applyAlignment="1">
      <alignment horizontal="center"/>
    </xf>
    <xf numFmtId="9" fontId="10" fillId="3" borderId="2" xfId="1" applyFont="1" applyFill="1" applyBorder="1" applyAlignment="1">
      <alignment horizontal="center"/>
    </xf>
    <xf numFmtId="0" fontId="10" fillId="3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 vertical="center"/>
    </xf>
    <xf numFmtId="9" fontId="7" fillId="0" borderId="0" xfId="1" applyFont="1" applyFill="1" applyBorder="1" applyAlignment="1">
      <alignment horizontal="center"/>
    </xf>
    <xf numFmtId="9" fontId="10" fillId="0" borderId="0" xfId="1" applyFont="1" applyFill="1" applyBorder="1" applyAlignment="1">
      <alignment horizontal="center"/>
    </xf>
    <xf numFmtId="0" fontId="10" fillId="6" borderId="0" xfId="0" applyFont="1" applyFill="1"/>
    <xf numFmtId="0" fontId="10" fillId="6" borderId="0" xfId="0" applyFont="1" applyFill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/>
    <xf numFmtId="0" fontId="7" fillId="0" borderId="0" xfId="0" applyFont="1" applyAlignment="1">
      <alignment wrapText="1"/>
    </xf>
    <xf numFmtId="0" fontId="10" fillId="3" borderId="0" xfId="0" applyFont="1" applyFill="1"/>
    <xf numFmtId="0" fontId="10" fillId="0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10" fillId="3" borderId="0" xfId="0" applyFont="1" applyFill="1" applyAlignment="1"/>
    <xf numFmtId="0" fontId="10" fillId="3" borderId="0" xfId="0" applyFont="1" applyFill="1" applyAlignment="1">
      <alignment wrapText="1"/>
    </xf>
    <xf numFmtId="9" fontId="7" fillId="0" borderId="0" xfId="1" applyFont="1" applyAlignment="1">
      <alignment horizontal="center"/>
    </xf>
    <xf numFmtId="9" fontId="7" fillId="0" borderId="0" xfId="1" applyFont="1" applyFill="1" applyAlignment="1">
      <alignment horizontal="center"/>
    </xf>
    <xf numFmtId="9" fontId="18" fillId="0" borderId="0" xfId="0" applyNumberFormat="1" applyFont="1" applyAlignment="1">
      <alignment horizontal="left"/>
    </xf>
    <xf numFmtId="0" fontId="9" fillId="3" borderId="2" xfId="0" applyFont="1" applyFill="1" applyBorder="1" applyAlignment="1">
      <alignment horizontal="center"/>
    </xf>
    <xf numFmtId="0" fontId="9" fillId="3" borderId="2" xfId="0" applyFont="1" applyFill="1" applyBorder="1"/>
    <xf numFmtId="0" fontId="15" fillId="0" borderId="0" xfId="0" applyFont="1" applyFill="1" applyBorder="1" applyAlignment="1">
      <alignment vertical="top"/>
    </xf>
    <xf numFmtId="9" fontId="10" fillId="0" borderId="0" xfId="1" applyFont="1" applyFill="1" applyAlignment="1">
      <alignment horizontal="center"/>
    </xf>
    <xf numFmtId="0" fontId="7" fillId="8" borderId="0" xfId="3" applyFont="1" applyFill="1" applyBorder="1" applyAlignment="1">
      <alignment vertical="center"/>
    </xf>
    <xf numFmtId="0" fontId="7" fillId="8" borderId="0" xfId="3" applyFont="1" applyFill="1" applyBorder="1" applyAlignment="1">
      <alignment horizontal="center" vertical="center"/>
    </xf>
    <xf numFmtId="0" fontId="7" fillId="8" borderId="0" xfId="0" applyFont="1" applyFill="1" applyAlignment="1">
      <alignment horizontal="center"/>
    </xf>
    <xf numFmtId="9" fontId="7" fillId="8" borderId="0" xfId="1" applyFont="1" applyFill="1" applyAlignment="1">
      <alignment horizontal="center"/>
    </xf>
    <xf numFmtId="0" fontId="7" fillId="9" borderId="0" xfId="3" applyFont="1" applyFill="1" applyBorder="1" applyAlignment="1">
      <alignment vertical="center"/>
    </xf>
    <xf numFmtId="0" fontId="7" fillId="9" borderId="0" xfId="3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/>
    </xf>
    <xf numFmtId="9" fontId="7" fillId="9" borderId="0" xfId="1" applyFont="1" applyFill="1" applyAlignment="1">
      <alignment horizontal="center"/>
    </xf>
    <xf numFmtId="0" fontId="7" fillId="9" borderId="0" xfId="3" applyFont="1" applyFill="1" applyBorder="1" applyAlignment="1">
      <alignment horizontal="left" vertical="center"/>
    </xf>
    <xf numFmtId="0" fontId="7" fillId="5" borderId="0" xfId="3" applyFont="1" applyFill="1" applyBorder="1" applyAlignment="1">
      <alignment vertical="center"/>
    </xf>
    <xf numFmtId="0" fontId="7" fillId="5" borderId="0" xfId="3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/>
    </xf>
    <xf numFmtId="9" fontId="7" fillId="5" borderId="0" xfId="1" applyFont="1" applyFill="1" applyAlignment="1">
      <alignment horizontal="center"/>
    </xf>
    <xf numFmtId="9" fontId="7" fillId="0" borderId="0" xfId="3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9" fontId="7" fillId="8" borderId="0" xfId="3" applyNumberFormat="1" applyFont="1" applyFill="1" applyBorder="1" applyAlignment="1">
      <alignment horizontal="center" vertical="center"/>
    </xf>
    <xf numFmtId="0" fontId="7" fillId="10" borderId="0" xfId="3" applyFont="1" applyFill="1" applyBorder="1" applyAlignment="1">
      <alignment vertical="center"/>
    </xf>
    <xf numFmtId="0" fontId="7" fillId="10" borderId="0" xfId="3" applyFont="1" applyFill="1" applyBorder="1" applyAlignment="1">
      <alignment horizontal="center" vertical="center"/>
    </xf>
    <xf numFmtId="0" fontId="7" fillId="10" borderId="0" xfId="0" applyFont="1" applyFill="1" applyAlignment="1">
      <alignment horizontal="center"/>
    </xf>
    <xf numFmtId="9" fontId="7" fillId="10" borderId="0" xfId="1" applyFont="1" applyFill="1" applyAlignment="1">
      <alignment horizontal="center"/>
    </xf>
    <xf numFmtId="9" fontId="7" fillId="9" borderId="0" xfId="3" applyNumberFormat="1" applyFont="1" applyFill="1" applyBorder="1" applyAlignment="1">
      <alignment horizontal="center" vertical="center"/>
    </xf>
    <xf numFmtId="9" fontId="7" fillId="5" borderId="0" xfId="3" applyNumberFormat="1" applyFont="1" applyFill="1" applyBorder="1" applyAlignment="1">
      <alignment horizontal="center" vertical="center"/>
    </xf>
    <xf numFmtId="9" fontId="7" fillId="0" borderId="0" xfId="0" applyNumberFormat="1" applyFont="1" applyFill="1"/>
    <xf numFmtId="9" fontId="7" fillId="10" borderId="0" xfId="3" applyNumberFormat="1" applyFont="1" applyFill="1" applyBorder="1" applyAlignment="1">
      <alignment horizontal="center" vertical="center"/>
    </xf>
    <xf numFmtId="0" fontId="7" fillId="2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center" vertical="center"/>
    </xf>
    <xf numFmtId="0" fontId="7" fillId="11" borderId="0" xfId="3" applyFont="1" applyFill="1" applyBorder="1" applyAlignment="1">
      <alignment vertical="center"/>
    </xf>
    <xf numFmtId="0" fontId="7" fillId="11" borderId="0" xfId="0" applyFont="1" applyFill="1" applyAlignment="1">
      <alignment horizontal="center"/>
    </xf>
    <xf numFmtId="9" fontId="7" fillId="11" borderId="0" xfId="0" applyNumberFormat="1" applyFont="1" applyFill="1" applyAlignment="1">
      <alignment horizontal="center"/>
    </xf>
    <xf numFmtId="9" fontId="10" fillId="0" borderId="0" xfId="0" applyNumberFormat="1" applyFont="1" applyFill="1" applyAlignment="1"/>
    <xf numFmtId="0" fontId="7" fillId="11" borderId="0" xfId="3" applyFont="1" applyFill="1" applyBorder="1" applyAlignment="1">
      <alignment horizontal="center" vertical="center"/>
    </xf>
    <xf numFmtId="9" fontId="7" fillId="11" borderId="0" xfId="1" applyFont="1" applyFill="1" applyAlignment="1">
      <alignment horizontal="center"/>
    </xf>
    <xf numFmtId="0" fontId="7" fillId="0" borderId="0" xfId="3" applyFont="1" applyFill="1" applyBorder="1" applyAlignment="1">
      <alignment vertical="center"/>
    </xf>
    <xf numFmtId="9" fontId="7" fillId="0" borderId="0" xfId="0" applyNumberFormat="1" applyFont="1" applyFill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9" fontId="10" fillId="3" borderId="2" xfId="0" applyNumberFormat="1" applyFont="1" applyFill="1" applyBorder="1" applyAlignment="1">
      <alignment horizontal="center"/>
    </xf>
    <xf numFmtId="0" fontId="6" fillId="2" borderId="0" xfId="3" applyFont="1" applyFill="1" applyBorder="1" applyAlignment="1">
      <alignment wrapText="1"/>
    </xf>
    <xf numFmtId="0" fontId="10" fillId="0" borderId="0" xfId="0" applyFont="1" applyFill="1" applyBorder="1" applyAlignment="1"/>
    <xf numFmtId="0" fontId="10" fillId="0" borderId="0" xfId="0" applyFont="1" applyFill="1" applyAlignment="1">
      <alignment vertical="center"/>
    </xf>
    <xf numFmtId="1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" fontId="7" fillId="0" borderId="0" xfId="3" applyNumberFormat="1" applyFont="1" applyFill="1" applyBorder="1" applyAlignment="1">
      <alignment horizontal="center" vertical="center"/>
    </xf>
    <xf numFmtId="9" fontId="6" fillId="0" borderId="0" xfId="1" applyFont="1" applyFill="1" applyBorder="1" applyAlignment="1"/>
    <xf numFmtId="1" fontId="7" fillId="0" borderId="0" xfId="0" applyNumberFormat="1" applyFont="1" applyFill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0" borderId="0" xfId="0" applyFont="1" applyFill="1" applyBorder="1"/>
    <xf numFmtId="1" fontId="10" fillId="3" borderId="2" xfId="0" applyNumberFormat="1" applyFont="1" applyFill="1" applyBorder="1" applyAlignment="1">
      <alignment horizontal="center"/>
    </xf>
    <xf numFmtId="1" fontId="7" fillId="0" borderId="0" xfId="1" applyNumberFormat="1" applyFont="1" applyAlignment="1">
      <alignment horizontal="center"/>
    </xf>
    <xf numFmtId="0" fontId="0" fillId="0" borderId="0" xfId="0" applyAlignment="1">
      <alignment horizontal="center" vertical="center"/>
    </xf>
    <xf numFmtId="9" fontId="6" fillId="0" borderId="0" xfId="1" applyFont="1" applyFill="1" applyAlignment="1"/>
    <xf numFmtId="1" fontId="10" fillId="3" borderId="2" xfId="1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1" fontId="10" fillId="0" borderId="0" xfId="1" applyNumberFormat="1" applyFont="1" applyFill="1" applyBorder="1" applyAlignment="1">
      <alignment horizontal="center"/>
    </xf>
    <xf numFmtId="0" fontId="21" fillId="0" borderId="0" xfId="0" applyFont="1"/>
    <xf numFmtId="0" fontId="7" fillId="0" borderId="0" xfId="0" applyFont="1" applyAlignment="1">
      <alignment horizontal="left" vertical="center" wrapText="1"/>
    </xf>
    <xf numFmtId="0" fontId="10" fillId="3" borderId="0" xfId="0" applyFont="1" applyFill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/>
    </xf>
    <xf numFmtId="0" fontId="2" fillId="4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7" fillId="5" borderId="0" xfId="0" applyFont="1" applyFill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10" fillId="3" borderId="4" xfId="0" applyFont="1" applyFill="1" applyBorder="1" applyAlignment="1">
      <alignment horizontal="center"/>
    </xf>
    <xf numFmtId="0" fontId="6" fillId="0" borderId="0" xfId="0" applyFont="1" applyFill="1" applyAlignment="1">
      <alignment horizontal="center" wrapText="1"/>
    </xf>
    <xf numFmtId="9" fontId="6" fillId="0" borderId="0" xfId="1" applyFont="1" applyFill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9" fontId="10" fillId="3" borderId="2" xfId="1" applyFont="1" applyFill="1" applyBorder="1" applyAlignment="1">
      <alignment horizontal="center" wrapText="1"/>
    </xf>
    <xf numFmtId="0" fontId="10" fillId="3" borderId="0" xfId="0" applyFont="1" applyFill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10" fillId="3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9" fontId="6" fillId="0" borderId="0" xfId="1" applyFont="1" applyFill="1" applyAlignment="1">
      <alignment horizontal="center"/>
    </xf>
    <xf numFmtId="9" fontId="10" fillId="3" borderId="2" xfId="1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6" fillId="2" borderId="0" xfId="3" applyFont="1" applyFill="1" applyBorder="1" applyAlignment="1">
      <alignment horizontal="left" wrapText="1"/>
    </xf>
    <xf numFmtId="0" fontId="6" fillId="2" borderId="0" xfId="3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9" fontId="10" fillId="0" borderId="0" xfId="1" applyFont="1" applyFill="1" applyBorder="1" applyAlignment="1">
      <alignment horizontal="center"/>
    </xf>
    <xf numFmtId="9" fontId="6" fillId="0" borderId="1" xfId="1" applyFont="1" applyFill="1" applyBorder="1" applyAlignment="1">
      <alignment horizontal="center"/>
    </xf>
  </cellXfs>
  <cellStyles count="14">
    <cellStyle name="Normal" xfId="0" builtinId="0"/>
    <cellStyle name="Normal 2" xfId="5"/>
    <cellStyle name="Normal 2 2" xfId="3"/>
    <cellStyle name="Normal 2 2 3" xfId="8"/>
    <cellStyle name="Normal 2 3" xfId="12"/>
    <cellStyle name="Normal 2 3 2" xfId="10"/>
    <cellStyle name="Normal 3 2" xfId="13"/>
    <cellStyle name="Porcentaje" xfId="1" builtinId="5"/>
    <cellStyle name="Porcentaje 10" xfId="4"/>
    <cellStyle name="Porcentaje 2" xfId="7"/>
    <cellStyle name="Porcentaje 3 2" xfId="9"/>
    <cellStyle name="Porcentual 2" xfId="2"/>
    <cellStyle name="Porcentual 2 2" xfId="6"/>
    <cellStyle name="Porcentual 2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característica de feminicidio, por años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474681213037247"/>
          <c:y val="4.5390070921985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20"/>
      <c:rotY val="20"/>
      <c:depthPercent val="17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4">
            <a:lumMod val="40000"/>
            <a:lumOff val="60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7463164327311961E-2"/>
          <c:y val="0.21644433623580245"/>
          <c:w val="0.92424109865025383"/>
          <c:h val="0.6362651487238351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Feminicidio!$K$27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62588028968410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40647007242101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Feminicidio!$I$28:$I$37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 *</c:v>
                </c:pt>
              </c:strCache>
            </c:strRef>
          </c:cat>
          <c:val>
            <c:numRef>
              <c:f>Feminicidio!$K$28:$K$37</c:f>
              <c:numCache>
                <c:formatCode>General</c:formatCode>
                <c:ptCount val="10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229541416"/>
        <c:axId val="230773856"/>
        <c:axId val="0"/>
      </c:bar3DChart>
      <c:catAx>
        <c:axId val="229541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30773856"/>
        <c:crosses val="autoZero"/>
        <c:auto val="1"/>
        <c:lblAlgn val="ctr"/>
        <c:lblOffset val="100"/>
        <c:noMultiLvlLbl val="0"/>
      </c:catAx>
      <c:valAx>
        <c:axId val="230773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29541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968945987014784"/>
          <c:y val="0.29267486665653236"/>
          <c:w val="0.70968157282226518"/>
          <c:h val="0.6672814107403982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1.798077127151559E-3"/>
                  <c:y val="8.2884357975552875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973090205829535"/>
                  <c:y val="-0.16307432001313735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0769502868745181E-2"/>
                  <c:y val="-0.1003510760378889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67385444743934"/>
                      <c:h val="0.16842101540632343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2.515723270440251E-2"/>
                  <c:y val="-4.55709422212106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2470799640611"/>
                      <c:h val="0.2231578112504213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Feminicidio!$B$103:$B$106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Feminicidio!$F$103:$F$106</c:f>
              <c:numCache>
                <c:formatCode>General</c:formatCode>
                <c:ptCount val="4"/>
                <c:pt idx="0">
                  <c:v>4</c:v>
                </c:pt>
                <c:pt idx="1">
                  <c:v>14</c:v>
                </c:pt>
                <c:pt idx="2">
                  <c:v>7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884350393700788"/>
          <c:y val="0.2994388132422674"/>
          <c:w val="0.85115649606299226"/>
          <c:h val="0.642027232783747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23585267552893893"/>
                  <c:y val="-0.2737446280753367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1040455386114668E-3"/>
                  <c:y val="1.09466124426754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65205843293492"/>
                      <c:h val="0.2215799614643545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2.7057014629524027E-2"/>
                  <c:y val="-7.0941997634911061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69853917662682"/>
                      <c:h val="0.1924470134874759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4.4106005736624695E-2"/>
                  <c:y val="-0.257668079951544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620601036678571"/>
                      <c:h val="0.2292873006258832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31267727609998119"/>
                  <c:y val="-0.1287635199446223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25007660904799"/>
                      <c:h val="0.207745954832569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2958567404072685"/>
                  <c:y val="-7.596550431196100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Feminicidio!$K$120:$K$125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Feminicidio!$L$120:$L$125</c:f>
              <c:numCache>
                <c:formatCode>General</c:formatCode>
                <c:ptCount val="6"/>
                <c:pt idx="0">
                  <c:v>28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6</c:v>
                </c:pt>
                <c:pt idx="5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49994141734744E-2"/>
          <c:y val="0.13013275514473735"/>
          <c:w val="0.96950006530180988"/>
          <c:h val="0.86533835444482488"/>
        </c:manualLayout>
      </c:layout>
      <c:pie3DChart>
        <c:varyColors val="1"/>
        <c:ser>
          <c:idx val="0"/>
          <c:order val="0"/>
          <c:tx>
            <c:strRef>
              <c:f>Feminicidio!$L$144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9.7679934956106884E-2"/>
                  <c:y val="3.4763866437225148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4671308704371"/>
                      <c:h val="0.1763355408388520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23475701542107866"/>
                  <c:y val="-0.2182145278197841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98902177032556"/>
                      <c:h val="0.2719931862821782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204503311639252"/>
                  <c:y val="5.76770784446646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6653284345076"/>
                      <c:h val="0.2880756209821597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Feminicidio!$K$145:$K$147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datos</c:v>
                </c:pt>
              </c:strCache>
            </c:strRef>
          </c:cat>
          <c:val>
            <c:numRef>
              <c:f>Feminicidio!$L$145:$L$147</c:f>
              <c:numCache>
                <c:formatCode>General</c:formatCode>
                <c:ptCount val="3"/>
                <c:pt idx="0">
                  <c:v>5</c:v>
                </c:pt>
                <c:pt idx="1">
                  <c:v>20</c:v>
                </c:pt>
                <c:pt idx="2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.xml"/><Relationship Id="rId13" Type="http://schemas.openxmlformats.org/officeDocument/2006/relationships/image" Target="../media/image6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4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microsoft.com/office/2007/relationships/hdphoto" Target="../media/hdphoto2.wdp"/><Relationship Id="rId11" Type="http://schemas.microsoft.com/office/2007/relationships/hdphoto" Target="../media/hdphoto3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1.wdp"/><Relationship Id="rId9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76201</xdr:colOff>
      <xdr:row>115</xdr:row>
      <xdr:rowOff>104775</xdr:rowOff>
    </xdr:from>
    <xdr:to>
      <xdr:col>19</xdr:col>
      <xdr:colOff>0</xdr:colOff>
      <xdr:row>126</xdr:row>
      <xdr:rowOff>95250</xdr:rowOff>
    </xdr:to>
    <xdr:sp macro="" textlink="">
      <xdr:nvSpPr>
        <xdr:cNvPr id="2" name="Rectángulo 1"/>
        <xdr:cNvSpPr/>
      </xdr:nvSpPr>
      <xdr:spPr>
        <a:xfrm>
          <a:off x="4663441" y="20815935"/>
          <a:ext cx="5135879" cy="203263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0</xdr:col>
      <xdr:colOff>28576</xdr:colOff>
      <xdr:row>0</xdr:row>
      <xdr:rowOff>38100</xdr:rowOff>
    </xdr:from>
    <xdr:to>
      <xdr:col>5</xdr:col>
      <xdr:colOff>190500</xdr:colOff>
      <xdr:row>3</xdr:row>
      <xdr:rowOff>800</xdr:rowOff>
    </xdr:to>
    <xdr:pic>
      <xdr:nvPicPr>
        <xdr:cNvPr id="3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0"/>
          <a:ext cx="2836544" cy="473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352424</xdr:colOff>
      <xdr:row>1</xdr:row>
      <xdr:rowOff>1</xdr:rowOff>
    </xdr:from>
    <xdr:to>
      <xdr:col>18</xdr:col>
      <xdr:colOff>57150</xdr:colOff>
      <xdr:row>2</xdr:row>
      <xdr:rowOff>76201</xdr:rowOff>
    </xdr:to>
    <xdr:sp macro="" textlink="">
      <xdr:nvSpPr>
        <xdr:cNvPr id="4" name="Rectángulo 3"/>
        <xdr:cNvSpPr/>
      </xdr:nvSpPr>
      <xdr:spPr>
        <a:xfrm>
          <a:off x="3027044" y="160021"/>
          <a:ext cx="6684646" cy="25908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57151</xdr:colOff>
      <xdr:row>26</xdr:row>
      <xdr:rowOff>28575</xdr:rowOff>
    </xdr:from>
    <xdr:to>
      <xdr:col>18</xdr:col>
      <xdr:colOff>190501</xdr:colOff>
      <xdr:row>37</xdr:row>
      <xdr:rowOff>161925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41</xdr:row>
      <xdr:rowOff>28575</xdr:rowOff>
    </xdr:from>
    <xdr:to>
      <xdr:col>19</xdr:col>
      <xdr:colOff>0</xdr:colOff>
      <xdr:row>46</xdr:row>
      <xdr:rowOff>66675</xdr:rowOff>
    </xdr:to>
    <xdr:sp macro="" textlink="">
      <xdr:nvSpPr>
        <xdr:cNvPr id="6" name="27 Rectángulo"/>
        <xdr:cNvSpPr/>
      </xdr:nvSpPr>
      <xdr:spPr bwMode="auto">
        <a:xfrm>
          <a:off x="4762500" y="7389495"/>
          <a:ext cx="5036820" cy="1074420"/>
        </a:xfrm>
        <a:prstGeom prst="rect">
          <a:avLst/>
        </a:prstGeom>
        <a:solidFill>
          <a:schemeClr val="bg1">
            <a:lumMod val="95000"/>
          </a:schemeClr>
        </a:solidFill>
        <a:ln w="127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N° casos con características de  feminicidio:</a:t>
          </a: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3 casos) -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 Al año 2018</a:t>
          </a:r>
          <a:r>
            <a:rPr lang="es-PE" sz="1050" b="0" baseline="0">
              <a:latin typeface="+mn-lt"/>
            </a:rPr>
            <a:t>: Lima Metropolitana, Lima Provincia, Arequipa, Cusco y la Libertad</a:t>
          </a:r>
          <a:endParaRPr lang="es-PE" sz="105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Igual o mayores a 50 casos) -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(2009-2018): </a:t>
          </a:r>
          <a:r>
            <a:rPr lang="es-PE" sz="1050" b="0" baseline="0">
              <a:latin typeface="+mn-lt"/>
            </a:rPr>
            <a:t>Lima Metropolitana, Arequipa, Junín, Ayacucho y Puno.</a:t>
          </a:r>
        </a:p>
      </xdr:txBody>
    </xdr:sp>
    <xdr:clientData/>
  </xdr:twoCellAnchor>
  <xdr:twoCellAnchor>
    <xdr:from>
      <xdr:col>5</xdr:col>
      <xdr:colOff>200025</xdr:colOff>
      <xdr:row>86</xdr:row>
      <xdr:rowOff>180975</xdr:rowOff>
    </xdr:from>
    <xdr:to>
      <xdr:col>10</xdr:col>
      <xdr:colOff>85725</xdr:colOff>
      <xdr:row>98</xdr:row>
      <xdr:rowOff>23037</xdr:rowOff>
    </xdr:to>
    <xdr:grpSp>
      <xdr:nvGrpSpPr>
        <xdr:cNvPr id="7" name="Grupo 6"/>
        <xdr:cNvGrpSpPr/>
      </xdr:nvGrpSpPr>
      <xdr:grpSpPr>
        <a:xfrm>
          <a:off x="2803525" y="15981892"/>
          <a:ext cx="1917700" cy="2149228"/>
          <a:chOff x="2762250" y="15849600"/>
          <a:chExt cx="1952625" cy="2128062"/>
        </a:xfrm>
      </xdr:grpSpPr>
      <xdr:pic>
        <xdr:nvPicPr>
          <xdr:cNvPr id="8" name="Imagen 7"/>
          <xdr:cNvPicPr>
            <a:picLocks noChangeAspect="1"/>
          </xdr:cNvPicPr>
        </xdr:nvPicPr>
        <xdr:blipFill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2886075" y="15935325"/>
            <a:ext cx="420660" cy="2042337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9" name="Rectángulo redondeado 8"/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twoCellAnchor editAs="oneCell">
    <xdr:from>
      <xdr:col>10</xdr:col>
      <xdr:colOff>847725</xdr:colOff>
      <xdr:row>87</xdr:row>
      <xdr:rowOff>104775</xdr:rowOff>
    </xdr:from>
    <xdr:to>
      <xdr:col>11</xdr:col>
      <xdr:colOff>581024</xdr:colOff>
      <xdr:row>92</xdr:row>
      <xdr:rowOff>85726</xdr:rowOff>
    </xdr:to>
    <xdr:pic>
      <xdr:nvPicPr>
        <xdr:cNvPr id="10" name="Imagen 9" descr="Resultado de imagen para silueta de una gestant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5634335"/>
          <a:ext cx="716279" cy="918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552451</xdr:colOff>
      <xdr:row>102</xdr:row>
      <xdr:rowOff>180975</xdr:rowOff>
    </xdr:from>
    <xdr:to>
      <xdr:col>11</xdr:col>
      <xdr:colOff>190501</xdr:colOff>
      <xdr:row>105</xdr:row>
      <xdr:rowOff>38100</xdr:rowOff>
    </xdr:to>
    <xdr:sp macro="" textlink="">
      <xdr:nvSpPr>
        <xdr:cNvPr id="11" name="Flecha a la derecha con bandas 10"/>
        <xdr:cNvSpPr/>
      </xdr:nvSpPr>
      <xdr:spPr bwMode="auto">
        <a:xfrm>
          <a:off x="4484371" y="18491835"/>
          <a:ext cx="1451610" cy="413385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28 </a:t>
          </a:r>
          <a:r>
            <a:rPr lang="es-PE" sz="1100" baseline="0"/>
            <a:t> </a:t>
          </a:r>
          <a:r>
            <a:rPr lang="es-PE" sz="1100" b="1" baseline="0">
              <a:solidFill>
                <a:srgbClr val="C00000"/>
              </a:solidFill>
            </a:rPr>
            <a:t>(65%)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76200</xdr:colOff>
      <xdr:row>101</xdr:row>
      <xdr:rowOff>142874</xdr:rowOff>
    </xdr:from>
    <xdr:to>
      <xdr:col>8</xdr:col>
      <xdr:colOff>523876</xdr:colOff>
      <xdr:row>105</xdr:row>
      <xdr:rowOff>38099</xdr:rowOff>
    </xdr:to>
    <xdr:pic>
      <xdr:nvPicPr>
        <xdr:cNvPr id="12" name="58 Imagen" descr="siluetas-de-parejas.jpg"/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4008120" y="18270854"/>
          <a:ext cx="447676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102</xdr:row>
      <xdr:rowOff>19050</xdr:rowOff>
    </xdr:from>
    <xdr:to>
      <xdr:col>19</xdr:col>
      <xdr:colOff>0</xdr:colOff>
      <xdr:row>104</xdr:row>
      <xdr:rowOff>66676</xdr:rowOff>
    </xdr:to>
    <xdr:sp macro="" textlink="">
      <xdr:nvSpPr>
        <xdr:cNvPr id="13" name="29 CuadroTexto"/>
        <xdr:cNvSpPr txBox="1"/>
      </xdr:nvSpPr>
      <xdr:spPr>
        <a:xfrm>
          <a:off x="6040754" y="18329910"/>
          <a:ext cx="3758566" cy="4133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323849</xdr:colOff>
      <xdr:row>104</xdr:row>
      <xdr:rowOff>100012</xdr:rowOff>
    </xdr:from>
    <xdr:to>
      <xdr:col>18</xdr:col>
      <xdr:colOff>371474</xdr:colOff>
      <xdr:row>114</xdr:row>
      <xdr:rowOff>161925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914399</xdr:colOff>
      <xdr:row>116</xdr:row>
      <xdr:rowOff>123825</xdr:rowOff>
    </xdr:from>
    <xdr:to>
      <xdr:col>18</xdr:col>
      <xdr:colOff>123824</xdr:colOff>
      <xdr:row>125</xdr:row>
      <xdr:rowOff>133350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5</xdr:col>
      <xdr:colOff>123825</xdr:colOff>
      <xdr:row>143</xdr:row>
      <xdr:rowOff>104775</xdr:rowOff>
    </xdr:from>
    <xdr:to>
      <xdr:col>7</xdr:col>
      <xdr:colOff>13335</xdr:colOff>
      <xdr:row>149</xdr:row>
      <xdr:rowOff>40005</xdr:rowOff>
    </xdr:to>
    <xdr:pic>
      <xdr:nvPicPr>
        <xdr:cNvPr id="16" name="Imagen 15"/>
        <xdr:cNvPicPr/>
      </xdr:nvPicPr>
      <xdr:blipFill>
        <a:blip xmlns:r="http://schemas.openxmlformats.org/officeDocument/2006/relationships" r:embed="rId10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8445" y="25997535"/>
          <a:ext cx="659130" cy="1024890"/>
        </a:xfrm>
        <a:prstGeom prst="rect">
          <a:avLst/>
        </a:prstGeom>
        <a:noFill/>
      </xdr:spPr>
    </xdr:pic>
    <xdr:clientData/>
  </xdr:twoCellAnchor>
  <xdr:twoCellAnchor>
    <xdr:from>
      <xdr:col>13</xdr:col>
      <xdr:colOff>76200</xdr:colOff>
      <xdr:row>141</xdr:row>
      <xdr:rowOff>104776</xdr:rowOff>
    </xdr:from>
    <xdr:to>
      <xdr:col>19</xdr:col>
      <xdr:colOff>0</xdr:colOff>
      <xdr:row>148</xdr:row>
      <xdr:rowOff>123825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209550</xdr:colOff>
      <xdr:row>93</xdr:row>
      <xdr:rowOff>19050</xdr:rowOff>
    </xdr:from>
    <xdr:to>
      <xdr:col>11</xdr:col>
      <xdr:colOff>485775</xdr:colOff>
      <xdr:row>100</xdr:row>
      <xdr:rowOff>85725</xdr:rowOff>
    </xdr:to>
    <xdr:sp macro="" textlink="">
      <xdr:nvSpPr>
        <xdr:cNvPr id="18" name="Multidocumento 17"/>
        <xdr:cNvSpPr/>
      </xdr:nvSpPr>
      <xdr:spPr>
        <a:xfrm>
          <a:off x="4972050" y="16668750"/>
          <a:ext cx="1259205" cy="1362075"/>
        </a:xfrm>
        <a:prstGeom prst="flowChartMultidocumen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 b="1"/>
            <a:t>El caso de  parricidio es una niña</a:t>
          </a:r>
          <a:r>
            <a:rPr lang="es-PE" sz="1100" b="1" baseline="0"/>
            <a:t> de 5 años, el agresor fue su padre</a:t>
          </a:r>
          <a:endParaRPr lang="es-PE" sz="1100" b="1"/>
        </a:p>
      </xdr:txBody>
    </xdr:sp>
    <xdr:clientData/>
  </xdr:twoCellAnchor>
  <xdr:twoCellAnchor editAs="oneCell">
    <xdr:from>
      <xdr:col>0</xdr:col>
      <xdr:colOff>19050</xdr:colOff>
      <xdr:row>16</xdr:row>
      <xdr:rowOff>9525</xdr:rowOff>
    </xdr:from>
    <xdr:to>
      <xdr:col>7</xdr:col>
      <xdr:colOff>361950</xdr:colOff>
      <xdr:row>37</xdr:row>
      <xdr:rowOff>38101</xdr:rowOff>
    </xdr:to>
    <xdr:pic>
      <xdr:nvPicPr>
        <xdr:cNvPr id="19" name="Imagen 18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767965"/>
          <a:ext cx="3787140" cy="38842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/2014/MARZO/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%20-%20HUGO/2014/MARZO/ESTAD&#205;STICAS%202012/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S169"/>
  <sheetViews>
    <sheetView showGridLines="0" tabSelected="1" view="pageBreakPreview" zoomScale="90" zoomScaleNormal="100" zoomScaleSheetLayoutView="90" workbookViewId="0"/>
  </sheetViews>
  <sheetFormatPr baseColWidth="10" defaultRowHeight="15" x14ac:dyDescent="0.25"/>
  <cols>
    <col min="1" max="1" width="0.5703125" customWidth="1"/>
    <col min="2" max="2" width="14.140625" customWidth="1"/>
    <col min="3" max="3" width="11.7109375" customWidth="1"/>
    <col min="5" max="5" width="1.140625" customWidth="1"/>
    <col min="6" max="6" width="9.5703125" style="3" customWidth="1"/>
    <col min="7" max="7" width="1.7109375" style="3" customWidth="1"/>
    <col min="8" max="8" width="7.140625" style="3" customWidth="1"/>
    <col min="9" max="9" width="9.5703125" customWidth="1"/>
    <col min="10" max="10" width="2.5703125" customWidth="1"/>
    <col min="11" max="11" width="14.28515625" customWidth="1"/>
    <col min="12" max="12" width="11.28515625" customWidth="1"/>
    <col min="13" max="13" width="13.7109375" customWidth="1"/>
    <col min="14" max="14" width="2.42578125" customWidth="1"/>
    <col min="15" max="15" width="10" customWidth="1"/>
    <col min="16" max="16" width="1.5703125" customWidth="1"/>
    <col min="17" max="17" width="9.42578125" customWidth="1"/>
    <col min="18" max="18" width="8.5703125" customWidth="1"/>
    <col min="19" max="19" width="2.140625" customWidth="1"/>
    <col min="20" max="20" width="0.5703125" customWidth="1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142" t="s">
        <v>17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</row>
    <row r="6" spans="2:19" ht="21" customHeight="1" x14ac:dyDescent="0.25"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</row>
    <row r="7" spans="2:19" ht="6" customHeigh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19" ht="16.5" customHeight="1" x14ac:dyDescent="0.3">
      <c r="B8" s="143" t="s">
        <v>18</v>
      </c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</row>
    <row r="9" spans="2:19" ht="6.75" customHeight="1" x14ac:dyDescent="0.25"/>
    <row r="10" spans="2:19" x14ac:dyDescent="0.25">
      <c r="B10" s="144" t="s">
        <v>19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</row>
    <row r="11" spans="2:19" ht="30.75" customHeight="1" x14ac:dyDescent="0.25"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</row>
    <row r="12" spans="2:19" ht="8.25" customHeight="1" x14ac:dyDescent="0.25"/>
    <row r="13" spans="2:19" s="8" customFormat="1" ht="17.25" customHeight="1" x14ac:dyDescent="0.25">
      <c r="B13" s="5" t="s">
        <v>20</v>
      </c>
      <c r="C13" s="6"/>
      <c r="D13" s="6"/>
      <c r="E13" s="6"/>
      <c r="F13" s="7"/>
      <c r="G13" s="7"/>
      <c r="H13" s="7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2:19" ht="3" customHeight="1" x14ac:dyDescent="0.25"/>
    <row r="15" spans="2:19" x14ac:dyDescent="0.25">
      <c r="B15" s="9" t="s">
        <v>21</v>
      </c>
      <c r="C15" s="10"/>
      <c r="D15" s="10"/>
      <c r="E15" s="10"/>
      <c r="F15" s="11"/>
      <c r="G15" s="11"/>
      <c r="H15" s="11"/>
      <c r="I15" s="139" t="s">
        <v>22</v>
      </c>
      <c r="J15" s="139"/>
      <c r="K15" s="139"/>
      <c r="L15" s="139"/>
      <c r="M15" s="139"/>
      <c r="N15" s="12"/>
      <c r="O15" s="13"/>
      <c r="P15" s="13"/>
      <c r="Q15" s="137" t="s">
        <v>23</v>
      </c>
      <c r="R15" s="137"/>
      <c r="S15" s="10"/>
    </row>
    <row r="16" spans="2:19" x14ac:dyDescent="0.25">
      <c r="B16" s="14" t="s">
        <v>24</v>
      </c>
      <c r="C16" s="10"/>
      <c r="D16" s="10"/>
      <c r="E16" s="10"/>
      <c r="F16" s="11"/>
      <c r="G16" s="11"/>
      <c r="H16" s="11"/>
      <c r="I16" s="139"/>
      <c r="J16" s="139"/>
      <c r="K16" s="139"/>
      <c r="L16" s="139"/>
      <c r="M16" s="139"/>
      <c r="N16" s="12"/>
      <c r="O16" s="15"/>
      <c r="P16" s="15"/>
      <c r="Q16" s="137"/>
      <c r="R16" s="137"/>
      <c r="S16" s="10"/>
    </row>
    <row r="17" spans="2:19" x14ac:dyDescent="0.25">
      <c r="B17" s="10"/>
      <c r="C17" s="10"/>
      <c r="D17" s="10"/>
      <c r="E17" s="10"/>
      <c r="F17" s="11"/>
      <c r="G17" s="11"/>
      <c r="H17" s="11"/>
      <c r="I17" s="1" t="s">
        <v>25</v>
      </c>
      <c r="J17" s="1"/>
      <c r="K17" s="1">
        <v>2018</v>
      </c>
      <c r="L17" s="1">
        <v>2017</v>
      </c>
      <c r="M17" s="1" t="s">
        <v>9</v>
      </c>
      <c r="N17" s="15"/>
      <c r="O17" s="16"/>
      <c r="P17" s="16"/>
      <c r="Q17" s="1" t="s">
        <v>25</v>
      </c>
      <c r="R17" s="1">
        <v>2018</v>
      </c>
      <c r="S17" s="15"/>
    </row>
    <row r="18" spans="2:19" ht="15.75" thickBot="1" x14ac:dyDescent="0.3">
      <c r="B18" s="10"/>
      <c r="C18" s="10"/>
      <c r="D18" s="10"/>
      <c r="E18" s="10"/>
      <c r="F18" s="11"/>
      <c r="G18" s="11"/>
      <c r="H18" s="11"/>
      <c r="I18" s="17" t="s">
        <v>1</v>
      </c>
      <c r="J18" s="18"/>
      <c r="K18" s="19">
        <v>10</v>
      </c>
      <c r="L18" s="19">
        <v>8</v>
      </c>
      <c r="M18" s="20">
        <f>K18/L18-1</f>
        <v>0.25</v>
      </c>
      <c r="N18" s="16"/>
      <c r="O18" s="11"/>
      <c r="P18" s="11"/>
      <c r="Q18" s="21" t="s">
        <v>1</v>
      </c>
      <c r="R18" s="22">
        <v>1</v>
      </c>
      <c r="S18" s="16"/>
    </row>
    <row r="19" spans="2:19" x14ac:dyDescent="0.25">
      <c r="B19" s="10"/>
      <c r="C19" s="10"/>
      <c r="D19" s="10"/>
      <c r="E19" s="10"/>
      <c r="F19" s="11"/>
      <c r="G19" s="11"/>
      <c r="H19" s="11"/>
      <c r="I19" s="23" t="s">
        <v>2</v>
      </c>
      <c r="J19" s="24"/>
      <c r="K19" s="25">
        <v>12</v>
      </c>
      <c r="L19" s="25">
        <v>12</v>
      </c>
      <c r="M19" s="20">
        <f t="shared" ref="M19:M21" si="0">K19/L19-1</f>
        <v>0</v>
      </c>
      <c r="N19" s="10"/>
      <c r="O19" s="10"/>
      <c r="P19" s="10"/>
      <c r="Q19" s="10"/>
      <c r="R19" s="26"/>
      <c r="S19" s="26"/>
    </row>
    <row r="20" spans="2:19" x14ac:dyDescent="0.25">
      <c r="B20" s="10"/>
      <c r="C20" s="10"/>
      <c r="D20" s="10"/>
      <c r="E20" s="10"/>
      <c r="F20" s="11"/>
      <c r="G20" s="11"/>
      <c r="H20" s="11"/>
      <c r="I20" s="23" t="s">
        <v>3</v>
      </c>
      <c r="J20" s="24"/>
      <c r="K20" s="25">
        <v>10</v>
      </c>
      <c r="L20" s="25">
        <v>9</v>
      </c>
      <c r="M20" s="20">
        <f t="shared" si="0"/>
        <v>0.11111111111111116</v>
      </c>
      <c r="N20" s="10"/>
      <c r="O20" s="10"/>
      <c r="P20" s="10"/>
      <c r="Q20" s="10"/>
      <c r="R20" s="26"/>
      <c r="S20" s="26"/>
    </row>
    <row r="21" spans="2:19" x14ac:dyDescent="0.25">
      <c r="B21" s="10"/>
      <c r="C21" s="10"/>
      <c r="D21" s="10"/>
      <c r="E21" s="10"/>
      <c r="F21" s="11"/>
      <c r="G21" s="11"/>
      <c r="H21" s="11"/>
      <c r="I21" s="23" t="s">
        <v>4</v>
      </c>
      <c r="J21" s="24"/>
      <c r="K21" s="25">
        <v>11</v>
      </c>
      <c r="L21" s="25">
        <v>5</v>
      </c>
      <c r="M21" s="20">
        <f t="shared" si="0"/>
        <v>1.2000000000000002</v>
      </c>
      <c r="N21" s="10"/>
      <c r="O21" s="10"/>
      <c r="P21" s="10"/>
      <c r="Q21" s="10"/>
      <c r="R21" s="26"/>
      <c r="S21" s="26"/>
    </row>
    <row r="22" spans="2:19" x14ac:dyDescent="0.25">
      <c r="B22" s="10"/>
      <c r="C22" s="10"/>
      <c r="D22" s="10"/>
      <c r="E22" s="10"/>
      <c r="F22" s="11"/>
      <c r="G22" s="11"/>
      <c r="H22" s="11"/>
      <c r="I22" s="27" t="s">
        <v>0</v>
      </c>
      <c r="J22" s="28"/>
      <c r="K22" s="29">
        <f>SUM(K18:K21)</f>
        <v>43</v>
      </c>
      <c r="L22" s="29">
        <f>SUM(L18:L21)</f>
        <v>34</v>
      </c>
      <c r="M22" s="30">
        <f>K22/L22-1</f>
        <v>0.26470588235294112</v>
      </c>
      <c r="N22" s="10"/>
      <c r="O22" s="15"/>
      <c r="P22" s="15"/>
      <c r="Q22" s="15"/>
      <c r="R22" s="15"/>
      <c r="S22" s="15"/>
    </row>
    <row r="23" spans="2:19" x14ac:dyDescent="0.25">
      <c r="B23" s="10"/>
      <c r="C23" s="10"/>
      <c r="D23" s="10"/>
      <c r="E23" s="10"/>
      <c r="F23" s="11"/>
      <c r="G23" s="11"/>
      <c r="H23" s="11"/>
      <c r="I23" s="31" t="s">
        <v>26</v>
      </c>
      <c r="J23" s="32"/>
      <c r="K23" s="10"/>
      <c r="L23" s="10"/>
      <c r="M23" s="10"/>
      <c r="N23" s="10"/>
      <c r="O23" s="15"/>
      <c r="P23" s="15"/>
      <c r="Q23" s="15"/>
      <c r="R23" s="15"/>
      <c r="S23" s="15"/>
    </row>
    <row r="24" spans="2:19" x14ac:dyDescent="0.25">
      <c r="B24" s="10"/>
      <c r="C24" s="10"/>
      <c r="D24" s="10"/>
      <c r="E24" s="10"/>
      <c r="F24" s="11"/>
      <c r="G24" s="11"/>
      <c r="H24" s="11"/>
      <c r="I24" s="10"/>
      <c r="J24" s="10"/>
      <c r="K24" s="10"/>
      <c r="L24" s="10"/>
      <c r="M24" s="10"/>
      <c r="N24" s="10"/>
      <c r="O24" s="20"/>
      <c r="P24" s="20"/>
      <c r="Q24" s="20"/>
      <c r="R24" s="20"/>
      <c r="S24" s="20"/>
    </row>
    <row r="25" spans="2:19" x14ac:dyDescent="0.25">
      <c r="B25" s="10"/>
      <c r="C25" s="10"/>
      <c r="D25" s="10"/>
      <c r="E25" s="10"/>
      <c r="F25" s="11"/>
      <c r="G25" s="11"/>
      <c r="H25" s="11"/>
      <c r="I25" s="10" t="s">
        <v>27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pans="2:19" x14ac:dyDescent="0.25">
      <c r="B26" s="10"/>
      <c r="C26" s="10"/>
      <c r="D26" s="10"/>
      <c r="E26" s="10"/>
      <c r="F26" s="11"/>
      <c r="G26" s="11"/>
      <c r="H26" s="11"/>
      <c r="I26" s="33" t="s">
        <v>28</v>
      </c>
      <c r="J26" s="33"/>
      <c r="K26" s="10"/>
      <c r="L26" s="11"/>
      <c r="M26" s="11"/>
      <c r="N26" s="11"/>
      <c r="O26" s="11"/>
      <c r="P26" s="11"/>
      <c r="Q26" s="11"/>
      <c r="R26" s="11"/>
      <c r="S26" s="11"/>
    </row>
    <row r="27" spans="2:19" x14ac:dyDescent="0.25">
      <c r="B27" s="10"/>
      <c r="C27" s="10"/>
      <c r="D27" s="10"/>
      <c r="E27" s="10"/>
      <c r="F27" s="11"/>
      <c r="G27" s="11"/>
      <c r="H27" s="11"/>
      <c r="I27" s="29" t="s">
        <v>29</v>
      </c>
      <c r="J27" s="29"/>
      <c r="K27" s="34" t="s">
        <v>30</v>
      </c>
      <c r="L27" s="11"/>
      <c r="M27" s="11"/>
      <c r="N27" s="11"/>
      <c r="O27" s="11"/>
      <c r="P27" s="11"/>
      <c r="Q27" s="11"/>
      <c r="R27" s="11"/>
      <c r="S27" s="11"/>
    </row>
    <row r="28" spans="2:19" x14ac:dyDescent="0.25">
      <c r="B28" s="10"/>
      <c r="C28" s="10"/>
      <c r="D28" s="10"/>
      <c r="E28" s="10"/>
      <c r="F28" s="11"/>
      <c r="G28" s="11"/>
      <c r="H28" s="11"/>
      <c r="I28" s="11">
        <v>2009</v>
      </c>
      <c r="J28" s="11"/>
      <c r="K28" s="35">
        <v>139</v>
      </c>
      <c r="L28" s="11"/>
      <c r="M28" s="11"/>
      <c r="N28" s="11"/>
      <c r="O28" s="11"/>
      <c r="P28" s="11"/>
      <c r="Q28" s="11"/>
      <c r="R28" s="11"/>
      <c r="S28" s="11"/>
    </row>
    <row r="29" spans="2:19" x14ac:dyDescent="0.25">
      <c r="B29" s="10"/>
      <c r="C29" s="10"/>
      <c r="D29" s="10"/>
      <c r="E29" s="10"/>
      <c r="F29" s="11"/>
      <c r="G29" s="11"/>
      <c r="H29" s="11"/>
      <c r="I29" s="11">
        <v>2010</v>
      </c>
      <c r="J29" s="11"/>
      <c r="K29" s="35">
        <v>121</v>
      </c>
      <c r="L29" s="11"/>
      <c r="M29" s="11"/>
      <c r="N29" s="11"/>
      <c r="O29" s="11"/>
      <c r="P29" s="11"/>
      <c r="Q29" s="11"/>
      <c r="R29" s="11"/>
      <c r="S29" s="11"/>
    </row>
    <row r="30" spans="2:19" x14ac:dyDescent="0.25">
      <c r="B30" s="10"/>
      <c r="C30" s="10"/>
      <c r="D30" s="10"/>
      <c r="E30" s="10"/>
      <c r="F30" s="11"/>
      <c r="G30" s="11"/>
      <c r="H30" s="11"/>
      <c r="I30" s="11">
        <v>2011</v>
      </c>
      <c r="J30" s="11"/>
      <c r="K30" s="35">
        <v>93</v>
      </c>
      <c r="L30" s="11"/>
      <c r="M30" s="11"/>
      <c r="N30" s="11"/>
      <c r="O30" s="11"/>
      <c r="P30" s="11"/>
      <c r="Q30" s="11"/>
      <c r="R30" s="11"/>
      <c r="S30" s="11"/>
    </row>
    <row r="31" spans="2:19" x14ac:dyDescent="0.25">
      <c r="B31" s="10"/>
      <c r="C31" s="10"/>
      <c r="D31" s="10"/>
      <c r="E31" s="10"/>
      <c r="F31" s="11"/>
      <c r="G31" s="11"/>
      <c r="H31" s="11"/>
      <c r="I31" s="11">
        <v>2012</v>
      </c>
      <c r="J31" s="11"/>
      <c r="K31" s="35">
        <v>83</v>
      </c>
      <c r="L31" s="11"/>
      <c r="M31" s="11"/>
      <c r="N31" s="11"/>
      <c r="O31" s="11"/>
      <c r="P31" s="11"/>
      <c r="Q31" s="11"/>
      <c r="R31" s="11"/>
      <c r="S31" s="11"/>
    </row>
    <row r="32" spans="2:19" x14ac:dyDescent="0.25">
      <c r="B32" s="10"/>
      <c r="C32" s="10"/>
      <c r="D32" s="10"/>
      <c r="E32" s="10"/>
      <c r="F32" s="11"/>
      <c r="G32" s="11"/>
      <c r="H32" s="11"/>
      <c r="I32" s="11">
        <v>2013</v>
      </c>
      <c r="J32" s="11"/>
      <c r="K32" s="35">
        <v>131</v>
      </c>
      <c r="L32" s="10"/>
      <c r="M32" s="10"/>
      <c r="N32" s="10"/>
      <c r="O32" s="10"/>
      <c r="P32" s="10"/>
      <c r="Q32" s="10"/>
      <c r="R32" s="10"/>
      <c r="S32" s="10"/>
    </row>
    <row r="33" spans="2:19" x14ac:dyDescent="0.25">
      <c r="B33" s="10"/>
      <c r="C33" s="10"/>
      <c r="D33" s="10"/>
      <c r="E33" s="10"/>
      <c r="F33" s="11"/>
      <c r="G33" s="11"/>
      <c r="H33" s="11"/>
      <c r="I33" s="11">
        <v>2014</v>
      </c>
      <c r="J33" s="11"/>
      <c r="K33" s="35">
        <v>96</v>
      </c>
      <c r="L33" s="10"/>
      <c r="M33" s="10"/>
      <c r="N33" s="10"/>
      <c r="O33" s="10"/>
      <c r="P33" s="10"/>
      <c r="Q33" s="10"/>
      <c r="R33" s="10"/>
      <c r="S33" s="10"/>
    </row>
    <row r="34" spans="2:19" x14ac:dyDescent="0.25">
      <c r="B34" s="10"/>
      <c r="C34" s="10"/>
      <c r="D34" s="10"/>
      <c r="E34" s="10"/>
      <c r="F34" s="11"/>
      <c r="G34" s="11"/>
      <c r="H34" s="11"/>
      <c r="I34" s="11">
        <v>2015</v>
      </c>
      <c r="J34" s="11"/>
      <c r="K34" s="35">
        <v>95</v>
      </c>
      <c r="L34" s="10"/>
      <c r="M34" s="10"/>
      <c r="N34" s="10"/>
      <c r="O34" s="10"/>
      <c r="P34" s="10"/>
      <c r="Q34" s="10"/>
      <c r="R34" s="10"/>
      <c r="S34" s="10"/>
    </row>
    <row r="35" spans="2:19" x14ac:dyDescent="0.25">
      <c r="B35" s="10"/>
      <c r="C35" s="10"/>
      <c r="D35" s="10"/>
      <c r="E35" s="10"/>
      <c r="F35" s="11"/>
      <c r="G35" s="11"/>
      <c r="H35" s="11"/>
      <c r="I35" s="11">
        <v>2016</v>
      </c>
      <c r="J35" s="11"/>
      <c r="K35" s="35">
        <v>124</v>
      </c>
      <c r="L35" s="10"/>
      <c r="M35" s="10"/>
      <c r="N35" s="10"/>
      <c r="O35" s="10"/>
      <c r="P35" s="10"/>
      <c r="Q35" s="10"/>
      <c r="R35" s="10"/>
      <c r="S35" s="10"/>
    </row>
    <row r="36" spans="2:19" x14ac:dyDescent="0.25">
      <c r="B36" s="10"/>
      <c r="C36" s="10"/>
      <c r="D36" s="10"/>
      <c r="E36" s="10"/>
      <c r="F36" s="11"/>
      <c r="G36" s="11"/>
      <c r="H36" s="11"/>
      <c r="I36" s="11">
        <v>2017</v>
      </c>
      <c r="J36" s="11"/>
      <c r="K36" s="35">
        <v>121</v>
      </c>
      <c r="L36" s="10"/>
      <c r="M36" s="10"/>
      <c r="N36" s="10"/>
      <c r="O36" s="10"/>
      <c r="P36" s="10"/>
      <c r="Q36" s="10"/>
      <c r="R36" s="10"/>
      <c r="S36" s="10"/>
    </row>
    <row r="37" spans="2:19" ht="15.75" thickBot="1" x14ac:dyDescent="0.3">
      <c r="B37" s="10"/>
      <c r="C37" s="10"/>
      <c r="D37" s="10"/>
      <c r="E37" s="10"/>
      <c r="F37" s="11"/>
      <c r="G37" s="11"/>
      <c r="H37" s="11"/>
      <c r="I37" s="18" t="s">
        <v>31</v>
      </c>
      <c r="J37" s="18"/>
      <c r="K37" s="36">
        <v>43</v>
      </c>
      <c r="L37" s="10"/>
      <c r="M37" s="10"/>
      <c r="N37" s="10"/>
      <c r="O37" s="10"/>
      <c r="P37" s="10"/>
      <c r="Q37" s="10"/>
      <c r="R37" s="10"/>
      <c r="S37" s="10"/>
    </row>
    <row r="38" spans="2:19" x14ac:dyDescent="0.25">
      <c r="B38" s="145" t="s">
        <v>32</v>
      </c>
      <c r="C38" s="145"/>
      <c r="D38" s="145"/>
      <c r="E38" s="145"/>
      <c r="F38" s="145"/>
      <c r="G38" s="145"/>
      <c r="H38" s="145"/>
      <c r="I38" s="37" t="s">
        <v>0</v>
      </c>
      <c r="J38" s="37"/>
      <c r="K38" s="38">
        <f>SUM(K28:K37)</f>
        <v>1046</v>
      </c>
      <c r="L38" s="10"/>
      <c r="M38" s="10"/>
      <c r="N38" s="10"/>
      <c r="O38" s="10"/>
      <c r="P38" s="10"/>
      <c r="Q38" s="10"/>
      <c r="R38" s="10"/>
      <c r="S38" s="10"/>
    </row>
    <row r="39" spans="2:19" ht="13.5" customHeight="1" x14ac:dyDescent="0.25">
      <c r="B39" s="145"/>
      <c r="C39" s="145"/>
      <c r="D39" s="145"/>
      <c r="E39" s="145"/>
      <c r="F39" s="145"/>
      <c r="G39" s="145"/>
      <c r="H39" s="145"/>
      <c r="I39" s="39" t="s">
        <v>33</v>
      </c>
      <c r="J39" s="40"/>
      <c r="K39" s="10"/>
      <c r="L39" s="10"/>
      <c r="M39" s="10"/>
      <c r="N39" s="10"/>
      <c r="O39" s="10"/>
      <c r="P39" s="10"/>
      <c r="Q39" s="10"/>
      <c r="R39" s="10"/>
      <c r="S39" s="10"/>
    </row>
    <row r="40" spans="2:19" ht="3" customHeight="1" x14ac:dyDescent="0.25">
      <c r="B40" s="10"/>
      <c r="C40" s="10"/>
      <c r="D40" s="10"/>
      <c r="E40" s="10"/>
      <c r="F40" s="11"/>
      <c r="G40" s="11"/>
      <c r="H40" s="11"/>
      <c r="I40" s="40"/>
      <c r="J40" s="40"/>
      <c r="K40" s="10"/>
      <c r="L40" s="10"/>
      <c r="M40" s="10"/>
      <c r="N40" s="10"/>
      <c r="O40" s="10"/>
      <c r="P40" s="10"/>
      <c r="Q40" s="10"/>
      <c r="R40" s="10"/>
      <c r="S40" s="10"/>
    </row>
    <row r="41" spans="2:19" ht="28.5" customHeight="1" x14ac:dyDescent="0.25">
      <c r="B41" s="137" t="s">
        <v>34</v>
      </c>
      <c r="C41" s="137"/>
      <c r="D41" s="137"/>
      <c r="E41" s="137"/>
      <c r="F41" s="137"/>
      <c r="G41" s="137"/>
      <c r="H41" s="137"/>
      <c r="I41" s="40"/>
      <c r="J41" s="40"/>
      <c r="K41" s="10"/>
      <c r="L41" s="10"/>
      <c r="M41" s="10"/>
      <c r="N41" s="10"/>
      <c r="O41" s="10"/>
      <c r="P41" s="10"/>
      <c r="Q41" s="10"/>
      <c r="R41" s="10"/>
      <c r="S41" s="10"/>
    </row>
    <row r="42" spans="2:19" ht="24" x14ac:dyDescent="0.25">
      <c r="B42" s="138" t="s">
        <v>35</v>
      </c>
      <c r="C42" s="138"/>
      <c r="D42" s="41" t="s">
        <v>36</v>
      </c>
      <c r="E42" s="41"/>
      <c r="F42" s="1" t="s">
        <v>37</v>
      </c>
      <c r="G42" s="1"/>
      <c r="H42" s="42" t="s">
        <v>0</v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2:19" x14ac:dyDescent="0.25">
      <c r="B43" s="43" t="s">
        <v>38</v>
      </c>
      <c r="C43" s="43"/>
      <c r="D43" s="44">
        <v>320</v>
      </c>
      <c r="E43" s="44"/>
      <c r="F43" s="44">
        <v>9</v>
      </c>
      <c r="G43" s="44"/>
      <c r="H43" s="45">
        <f>D43+F43</f>
        <v>329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2:19" x14ac:dyDescent="0.25">
      <c r="B44" s="43" t="s">
        <v>13</v>
      </c>
      <c r="C44" s="43"/>
      <c r="D44" s="44">
        <v>75</v>
      </c>
      <c r="E44" s="44"/>
      <c r="F44" s="44">
        <v>5</v>
      </c>
      <c r="G44" s="44"/>
      <c r="H44" s="45">
        <f t="shared" ref="H44:H68" si="1">D44+F44</f>
        <v>80</v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2:19" x14ac:dyDescent="0.25">
      <c r="B45" s="43" t="s">
        <v>39</v>
      </c>
      <c r="C45" s="43"/>
      <c r="D45" s="44">
        <v>58</v>
      </c>
      <c r="E45" s="44"/>
      <c r="F45" s="44">
        <v>2</v>
      </c>
      <c r="G45" s="44"/>
      <c r="H45" s="45">
        <f t="shared" si="1"/>
        <v>60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2:19" x14ac:dyDescent="0.25">
      <c r="B46" s="43" t="s">
        <v>40</v>
      </c>
      <c r="C46" s="43"/>
      <c r="D46" s="44">
        <v>51</v>
      </c>
      <c r="E46" s="44"/>
      <c r="F46" s="44">
        <v>2</v>
      </c>
      <c r="G46" s="44"/>
      <c r="H46" s="45">
        <f t="shared" si="1"/>
        <v>53</v>
      </c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2:19" x14ac:dyDescent="0.25">
      <c r="B47" s="43" t="s">
        <v>41</v>
      </c>
      <c r="C47" s="43"/>
      <c r="D47" s="44">
        <v>50</v>
      </c>
      <c r="E47" s="44"/>
      <c r="F47" s="44">
        <v>0</v>
      </c>
      <c r="G47" s="44"/>
      <c r="H47" s="45">
        <f t="shared" si="1"/>
        <v>50</v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2:19" x14ac:dyDescent="0.25">
      <c r="B48" s="10" t="s">
        <v>42</v>
      </c>
      <c r="C48" s="10"/>
      <c r="D48" s="11">
        <v>44</v>
      </c>
      <c r="E48" s="11"/>
      <c r="F48" s="11">
        <v>4</v>
      </c>
      <c r="G48" s="11"/>
      <c r="H48" s="46">
        <f t="shared" si="1"/>
        <v>48</v>
      </c>
      <c r="I48" s="10"/>
      <c r="J48" s="10"/>
      <c r="K48" s="139"/>
      <c r="L48" s="139"/>
      <c r="M48" s="139"/>
      <c r="N48" s="139"/>
      <c r="O48" s="139"/>
      <c r="P48" s="139"/>
      <c r="Q48" s="139"/>
      <c r="R48" s="10"/>
      <c r="S48" s="10"/>
    </row>
    <row r="49" spans="2:19" x14ac:dyDescent="0.25">
      <c r="B49" s="10" t="s">
        <v>43</v>
      </c>
      <c r="C49" s="10"/>
      <c r="D49" s="11">
        <v>38</v>
      </c>
      <c r="E49" s="11"/>
      <c r="F49" s="11">
        <v>5</v>
      </c>
      <c r="G49" s="11"/>
      <c r="H49" s="46">
        <f t="shared" si="1"/>
        <v>43</v>
      </c>
      <c r="I49" s="10"/>
      <c r="J49" s="10"/>
      <c r="K49" s="139"/>
      <c r="L49" s="139"/>
      <c r="M49" s="139"/>
      <c r="N49" s="139"/>
      <c r="O49" s="139"/>
      <c r="P49" s="139"/>
      <c r="Q49" s="139"/>
      <c r="R49" s="10"/>
      <c r="S49" s="10"/>
    </row>
    <row r="50" spans="2:19" ht="15.75" thickBot="1" x14ac:dyDescent="0.3">
      <c r="B50" s="10" t="s">
        <v>44</v>
      </c>
      <c r="C50" s="10"/>
      <c r="D50" s="11">
        <v>36</v>
      </c>
      <c r="E50" s="11"/>
      <c r="F50" s="11">
        <v>5</v>
      </c>
      <c r="G50" s="11"/>
      <c r="H50" s="46">
        <f t="shared" si="1"/>
        <v>41</v>
      </c>
      <c r="I50" s="10"/>
      <c r="J50" s="10"/>
      <c r="K50" s="140" t="s">
        <v>45</v>
      </c>
      <c r="L50" s="141" t="s">
        <v>37</v>
      </c>
      <c r="M50" s="141"/>
      <c r="N50" s="47"/>
      <c r="O50" s="141">
        <v>2017</v>
      </c>
      <c r="P50" s="141"/>
      <c r="Q50" s="141"/>
      <c r="R50" s="10"/>
      <c r="S50" s="10"/>
    </row>
    <row r="51" spans="2:19" x14ac:dyDescent="0.25">
      <c r="B51" s="10" t="s">
        <v>46</v>
      </c>
      <c r="C51" s="10"/>
      <c r="D51" s="11">
        <v>40</v>
      </c>
      <c r="E51" s="11"/>
      <c r="F51" s="11">
        <v>0</v>
      </c>
      <c r="G51" s="11"/>
      <c r="H51" s="46">
        <f t="shared" si="1"/>
        <v>40</v>
      </c>
      <c r="I51" s="10"/>
      <c r="J51" s="10"/>
      <c r="K51" s="140"/>
      <c r="L51" s="47" t="s">
        <v>47</v>
      </c>
      <c r="M51" s="47" t="s">
        <v>6</v>
      </c>
      <c r="N51" s="47"/>
      <c r="O51" s="47" t="s">
        <v>47</v>
      </c>
      <c r="P51" s="47"/>
      <c r="Q51" s="47" t="s">
        <v>6</v>
      </c>
      <c r="R51" s="10"/>
      <c r="S51" s="10"/>
    </row>
    <row r="52" spans="2:19" x14ac:dyDescent="0.25">
      <c r="B52" s="10" t="s">
        <v>48</v>
      </c>
      <c r="C52" s="10"/>
      <c r="D52" s="11">
        <v>29</v>
      </c>
      <c r="E52" s="11"/>
      <c r="F52" s="11">
        <v>1</v>
      </c>
      <c r="G52" s="11"/>
      <c r="H52" s="46">
        <f t="shared" si="1"/>
        <v>30</v>
      </c>
      <c r="I52" s="10"/>
      <c r="J52" s="10"/>
      <c r="K52" s="26" t="s">
        <v>49</v>
      </c>
      <c r="L52" s="18">
        <v>24</v>
      </c>
      <c r="M52" s="48">
        <f>L52/$L$56</f>
        <v>0.55813953488372092</v>
      </c>
      <c r="N52" s="48"/>
      <c r="O52" s="18">
        <v>78</v>
      </c>
      <c r="P52" s="18"/>
      <c r="Q52" s="48">
        <v>0.77989130434782605</v>
      </c>
      <c r="R52" s="10"/>
      <c r="S52" s="10"/>
    </row>
    <row r="53" spans="2:19" x14ac:dyDescent="0.25">
      <c r="B53" s="10" t="s">
        <v>50</v>
      </c>
      <c r="C53" s="10"/>
      <c r="D53" s="11">
        <v>29</v>
      </c>
      <c r="E53" s="11"/>
      <c r="F53" s="11">
        <v>1</v>
      </c>
      <c r="G53" s="11"/>
      <c r="H53" s="46">
        <f t="shared" si="1"/>
        <v>30</v>
      </c>
      <c r="I53" s="10"/>
      <c r="J53" s="10"/>
      <c r="K53" s="26" t="s">
        <v>51</v>
      </c>
      <c r="L53" s="18">
        <v>9</v>
      </c>
      <c r="M53" s="48">
        <f t="shared" ref="M53:M55" si="2">L53/$L$56</f>
        <v>0.20930232558139536</v>
      </c>
      <c r="N53" s="48"/>
      <c r="O53" s="18">
        <v>20</v>
      </c>
      <c r="P53" s="18"/>
      <c r="Q53" s="48">
        <v>0.15760869565217392</v>
      </c>
      <c r="R53" s="10"/>
      <c r="S53" s="10"/>
    </row>
    <row r="54" spans="2:19" x14ac:dyDescent="0.25">
      <c r="B54" s="10" t="s">
        <v>52</v>
      </c>
      <c r="C54" s="10"/>
      <c r="D54" s="11">
        <v>28</v>
      </c>
      <c r="E54" s="11"/>
      <c r="F54" s="11">
        <v>1</v>
      </c>
      <c r="G54" s="11"/>
      <c r="H54" s="46">
        <f t="shared" si="1"/>
        <v>29</v>
      </c>
      <c r="I54" s="10"/>
      <c r="J54" s="10"/>
      <c r="K54" s="26" t="s">
        <v>53</v>
      </c>
      <c r="L54" s="18">
        <v>9</v>
      </c>
      <c r="M54" s="48">
        <f t="shared" si="2"/>
        <v>0.20930232558139536</v>
      </c>
      <c r="N54" s="48"/>
      <c r="O54" s="18">
        <v>23</v>
      </c>
      <c r="P54" s="18"/>
      <c r="Q54" s="48">
        <v>6.25E-2</v>
      </c>
      <c r="R54" s="10"/>
      <c r="S54" s="10"/>
    </row>
    <row r="55" spans="2:19" ht="15.75" thickBot="1" x14ac:dyDescent="0.3">
      <c r="B55" s="10" t="s">
        <v>54</v>
      </c>
      <c r="C55" s="10"/>
      <c r="D55" s="11">
        <v>26</v>
      </c>
      <c r="E55" s="11"/>
      <c r="F55" s="11">
        <v>1</v>
      </c>
      <c r="G55" s="11"/>
      <c r="H55" s="46">
        <f t="shared" si="1"/>
        <v>27</v>
      </c>
      <c r="I55" s="10"/>
      <c r="J55" s="10"/>
      <c r="K55" s="49" t="s">
        <v>55</v>
      </c>
      <c r="L55" s="21">
        <v>1</v>
      </c>
      <c r="M55" s="50">
        <f t="shared" si="2"/>
        <v>2.3255813953488372E-2</v>
      </c>
      <c r="N55" s="50"/>
      <c r="O55" s="21">
        <v>0</v>
      </c>
      <c r="P55" s="21"/>
      <c r="Q55" s="50">
        <v>0</v>
      </c>
      <c r="R55" s="10"/>
      <c r="S55" s="10"/>
    </row>
    <row r="56" spans="2:19" x14ac:dyDescent="0.25">
      <c r="B56" s="10" t="s">
        <v>56</v>
      </c>
      <c r="C56" s="10"/>
      <c r="D56" s="11">
        <v>26</v>
      </c>
      <c r="E56" s="11"/>
      <c r="F56" s="11">
        <v>2</v>
      </c>
      <c r="G56" s="11"/>
      <c r="H56" s="46">
        <f t="shared" si="1"/>
        <v>28</v>
      </c>
      <c r="I56" s="10"/>
      <c r="J56" s="10"/>
      <c r="K56" s="47" t="s">
        <v>0</v>
      </c>
      <c r="L56" s="47">
        <f>SUM(L52:L55)</f>
        <v>43</v>
      </c>
      <c r="M56" s="51">
        <f>SUM(M52:M55)</f>
        <v>1</v>
      </c>
      <c r="N56" s="51"/>
      <c r="O56" s="47">
        <f>SUM(O52:O55)</f>
        <v>121</v>
      </c>
      <c r="P56" s="47"/>
      <c r="Q56" s="51">
        <v>1</v>
      </c>
      <c r="R56" s="10"/>
      <c r="S56" s="10"/>
    </row>
    <row r="57" spans="2:19" x14ac:dyDescent="0.25">
      <c r="B57" s="10" t="s">
        <v>57</v>
      </c>
      <c r="C57" s="10"/>
      <c r="D57" s="11">
        <v>24</v>
      </c>
      <c r="E57" s="11"/>
      <c r="F57" s="11">
        <v>0</v>
      </c>
      <c r="G57" s="11"/>
      <c r="H57" s="46">
        <f t="shared" si="1"/>
        <v>24</v>
      </c>
      <c r="I57" s="10"/>
      <c r="J57" s="10"/>
      <c r="K57" s="31" t="s">
        <v>33</v>
      </c>
      <c r="L57" s="10"/>
      <c r="M57" s="10"/>
      <c r="N57" s="10"/>
      <c r="O57" s="10"/>
      <c r="P57" s="10"/>
      <c r="Q57" s="10"/>
      <c r="R57" s="10"/>
      <c r="S57" s="10"/>
    </row>
    <row r="58" spans="2:19" x14ac:dyDescent="0.25">
      <c r="B58" s="10" t="s">
        <v>58</v>
      </c>
      <c r="C58" s="10"/>
      <c r="D58" s="11">
        <v>19</v>
      </c>
      <c r="E58" s="11"/>
      <c r="F58" s="11">
        <v>0</v>
      </c>
      <c r="G58" s="11"/>
      <c r="H58" s="46">
        <f t="shared" si="1"/>
        <v>19</v>
      </c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2:19" x14ac:dyDescent="0.25">
      <c r="B59" s="10" t="s">
        <v>59</v>
      </c>
      <c r="C59" s="10"/>
      <c r="D59" s="11">
        <v>16</v>
      </c>
      <c r="E59" s="11"/>
      <c r="F59" s="11">
        <v>2</v>
      </c>
      <c r="G59" s="11"/>
      <c r="H59" s="46">
        <f t="shared" si="1"/>
        <v>18</v>
      </c>
      <c r="I59" s="10"/>
      <c r="J59" s="10"/>
      <c r="K59" s="137" t="s">
        <v>60</v>
      </c>
      <c r="L59" s="137"/>
      <c r="M59" s="137"/>
      <c r="N59" s="137"/>
      <c r="O59" s="137"/>
      <c r="P59" s="137"/>
      <c r="Q59" s="137"/>
      <c r="R59" s="137"/>
      <c r="S59" s="10"/>
    </row>
    <row r="60" spans="2:19" x14ac:dyDescent="0.25">
      <c r="B60" s="10" t="s">
        <v>61</v>
      </c>
      <c r="C60" s="10"/>
      <c r="D60" s="11">
        <v>15</v>
      </c>
      <c r="E60" s="11"/>
      <c r="F60" s="11">
        <v>0</v>
      </c>
      <c r="G60" s="11"/>
      <c r="H60" s="46">
        <f t="shared" si="1"/>
        <v>15</v>
      </c>
      <c r="I60" s="10"/>
      <c r="J60" s="10"/>
      <c r="K60" s="137"/>
      <c r="L60" s="137"/>
      <c r="M60" s="137"/>
      <c r="N60" s="137"/>
      <c r="O60" s="137"/>
      <c r="P60" s="137"/>
      <c r="Q60" s="137"/>
      <c r="R60" s="137"/>
      <c r="S60" s="10"/>
    </row>
    <row r="61" spans="2:19" ht="15.75" thickBot="1" x14ac:dyDescent="0.3">
      <c r="B61" s="10" t="s">
        <v>62</v>
      </c>
      <c r="C61" s="10"/>
      <c r="D61" s="11">
        <v>13</v>
      </c>
      <c r="E61" s="11"/>
      <c r="F61" s="11">
        <v>0</v>
      </c>
      <c r="G61" s="11"/>
      <c r="H61" s="46">
        <f t="shared" si="1"/>
        <v>13</v>
      </c>
      <c r="I61" s="10"/>
      <c r="J61" s="10"/>
      <c r="K61" s="140" t="s">
        <v>63</v>
      </c>
      <c r="L61" s="140"/>
      <c r="M61" s="141" t="s">
        <v>30</v>
      </c>
      <c r="N61" s="141"/>
      <c r="O61" s="141"/>
      <c r="P61" s="47"/>
      <c r="Q61" s="141" t="s">
        <v>64</v>
      </c>
      <c r="R61" s="141"/>
      <c r="S61" s="10"/>
    </row>
    <row r="62" spans="2:19" x14ac:dyDescent="0.25">
      <c r="B62" s="10" t="s">
        <v>65</v>
      </c>
      <c r="C62" s="10"/>
      <c r="D62" s="11">
        <v>12</v>
      </c>
      <c r="E62" s="11"/>
      <c r="F62" s="11">
        <v>1</v>
      </c>
      <c r="G62" s="11"/>
      <c r="H62" s="46">
        <f>D62+F62</f>
        <v>13</v>
      </c>
      <c r="I62" s="10"/>
      <c r="J62" s="10"/>
      <c r="K62" s="140"/>
      <c r="L62" s="140"/>
      <c r="M62" s="146" t="s">
        <v>47</v>
      </c>
      <c r="N62" s="146"/>
      <c r="O62" s="47" t="s">
        <v>6</v>
      </c>
      <c r="P62" s="47"/>
      <c r="Q62" s="47" t="s">
        <v>47</v>
      </c>
      <c r="R62" s="47" t="s">
        <v>6</v>
      </c>
      <c r="S62" s="10"/>
    </row>
    <row r="63" spans="2:19" x14ac:dyDescent="0.25">
      <c r="B63" s="10" t="s">
        <v>66</v>
      </c>
      <c r="C63" s="10"/>
      <c r="D63" s="11">
        <v>12</v>
      </c>
      <c r="E63" s="11"/>
      <c r="F63" s="11">
        <v>0</v>
      </c>
      <c r="G63" s="11"/>
      <c r="H63" s="46">
        <f>D63+F63</f>
        <v>12</v>
      </c>
      <c r="I63" s="10"/>
      <c r="J63" s="10"/>
      <c r="K63" s="26" t="s">
        <v>67</v>
      </c>
      <c r="L63" s="18"/>
      <c r="M63" s="52">
        <v>19</v>
      </c>
      <c r="N63" s="52"/>
      <c r="O63" s="48">
        <f>M63/$M$71</f>
        <v>0.44186046511627908</v>
      </c>
      <c r="P63" s="48"/>
      <c r="Q63" s="52">
        <v>0</v>
      </c>
      <c r="R63" s="48">
        <f>Q63/$Q$71</f>
        <v>0</v>
      </c>
      <c r="S63" s="10"/>
    </row>
    <row r="64" spans="2:19" ht="15.75" customHeight="1" x14ac:dyDescent="0.25">
      <c r="B64" s="10" t="s">
        <v>14</v>
      </c>
      <c r="C64" s="10"/>
      <c r="D64" s="11">
        <v>9</v>
      </c>
      <c r="E64" s="11"/>
      <c r="F64" s="11">
        <v>1</v>
      </c>
      <c r="G64" s="11"/>
      <c r="H64" s="46">
        <f t="shared" si="1"/>
        <v>10</v>
      </c>
      <c r="I64" s="10"/>
      <c r="J64" s="10"/>
      <c r="K64" s="26" t="s">
        <v>68</v>
      </c>
      <c r="L64" s="18"/>
      <c r="M64" s="52">
        <v>1</v>
      </c>
      <c r="N64" s="52"/>
      <c r="O64" s="48">
        <f t="shared" ref="O64:O70" si="3">M64/$M$71</f>
        <v>2.3255813953488372E-2</v>
      </c>
      <c r="P64" s="48"/>
      <c r="Q64" s="52">
        <v>0</v>
      </c>
      <c r="R64" s="48">
        <f t="shared" ref="R64:R70" si="4">Q64/$Q$71</f>
        <v>0</v>
      </c>
      <c r="S64" s="10"/>
    </row>
    <row r="65" spans="2:19" x14ac:dyDescent="0.25">
      <c r="B65" s="10" t="s">
        <v>69</v>
      </c>
      <c r="C65" s="10"/>
      <c r="D65" s="11">
        <v>9</v>
      </c>
      <c r="E65" s="11"/>
      <c r="F65" s="11">
        <v>1</v>
      </c>
      <c r="G65" s="11"/>
      <c r="H65" s="46">
        <f t="shared" si="1"/>
        <v>10</v>
      </c>
      <c r="I65" s="10"/>
      <c r="J65" s="10"/>
      <c r="K65" s="26" t="s">
        <v>70</v>
      </c>
      <c r="L65" s="18"/>
      <c r="M65" s="52">
        <v>6</v>
      </c>
      <c r="N65" s="52"/>
      <c r="O65" s="48">
        <f t="shared" si="3"/>
        <v>0.13953488372093023</v>
      </c>
      <c r="P65" s="48"/>
      <c r="Q65" s="52">
        <v>0</v>
      </c>
      <c r="R65" s="48">
        <f t="shared" si="4"/>
        <v>0</v>
      </c>
      <c r="S65" s="10"/>
    </row>
    <row r="66" spans="2:19" ht="15" customHeight="1" x14ac:dyDescent="0.25">
      <c r="B66" s="10" t="s">
        <v>71</v>
      </c>
      <c r="C66" s="10"/>
      <c r="D66" s="11">
        <v>8</v>
      </c>
      <c r="E66" s="11"/>
      <c r="F66" s="11">
        <v>0</v>
      </c>
      <c r="G66" s="11"/>
      <c r="H66" s="46">
        <f t="shared" si="1"/>
        <v>8</v>
      </c>
      <c r="I66" s="10"/>
      <c r="J66" s="10"/>
      <c r="K66" s="26" t="s">
        <v>72</v>
      </c>
      <c r="L66" s="18"/>
      <c r="M66" s="52">
        <v>1</v>
      </c>
      <c r="N66" s="52"/>
      <c r="O66" s="48">
        <f t="shared" si="3"/>
        <v>2.3255813953488372E-2</v>
      </c>
      <c r="P66" s="48"/>
      <c r="Q66" s="52">
        <v>0</v>
      </c>
      <c r="R66" s="48">
        <f t="shared" si="4"/>
        <v>0</v>
      </c>
      <c r="S66" s="10"/>
    </row>
    <row r="67" spans="2:19" ht="15" customHeight="1" x14ac:dyDescent="0.25">
      <c r="B67" s="10" t="s">
        <v>73</v>
      </c>
      <c r="C67" s="10"/>
      <c r="D67" s="11">
        <v>8</v>
      </c>
      <c r="E67" s="11"/>
      <c r="F67" s="11">
        <v>0</v>
      </c>
      <c r="G67" s="11"/>
      <c r="H67" s="46">
        <f t="shared" si="1"/>
        <v>8</v>
      </c>
      <c r="I67" s="10"/>
      <c r="J67" s="10"/>
      <c r="K67" s="26" t="s">
        <v>74</v>
      </c>
      <c r="L67" s="18"/>
      <c r="M67" s="52">
        <v>0</v>
      </c>
      <c r="N67" s="52"/>
      <c r="O67" s="48">
        <f t="shared" si="3"/>
        <v>0</v>
      </c>
      <c r="P67" s="48"/>
      <c r="Q67" s="52">
        <v>0</v>
      </c>
      <c r="R67" s="48">
        <f t="shared" si="4"/>
        <v>0</v>
      </c>
      <c r="S67" s="10"/>
    </row>
    <row r="68" spans="2:19" ht="15" customHeight="1" thickBot="1" x14ac:dyDescent="0.3">
      <c r="B68" s="26" t="s">
        <v>75</v>
      </c>
      <c r="C68" s="26"/>
      <c r="D68" s="18">
        <v>8</v>
      </c>
      <c r="E68" s="18"/>
      <c r="F68" s="18">
        <v>0</v>
      </c>
      <c r="G68" s="18"/>
      <c r="H68" s="53">
        <f t="shared" si="1"/>
        <v>8</v>
      </c>
      <c r="I68" s="13"/>
      <c r="J68" s="10"/>
      <c r="K68" s="26" t="s">
        <v>76</v>
      </c>
      <c r="L68" s="18"/>
      <c r="M68" s="52">
        <v>0</v>
      </c>
      <c r="N68" s="52"/>
      <c r="O68" s="48">
        <f t="shared" si="3"/>
        <v>0</v>
      </c>
      <c r="P68" s="48"/>
      <c r="Q68" s="52">
        <v>0</v>
      </c>
      <c r="R68" s="48">
        <f t="shared" si="4"/>
        <v>0</v>
      </c>
      <c r="S68" s="10"/>
    </row>
    <row r="69" spans="2:19" ht="15" customHeight="1" x14ac:dyDescent="0.25">
      <c r="B69" s="37" t="s">
        <v>0</v>
      </c>
      <c r="C69" s="37"/>
      <c r="D69" s="54">
        <f>SUM(D43:D68)</f>
        <v>1003</v>
      </c>
      <c r="E69" s="54">
        <f>SUM(E43:E68)</f>
        <v>0</v>
      </c>
      <c r="F69" s="54">
        <f>SUM(F43:F68)</f>
        <v>43</v>
      </c>
      <c r="G69" s="54"/>
      <c r="H69" s="54">
        <f>SUM(H43:H68)</f>
        <v>1046</v>
      </c>
      <c r="I69" s="55"/>
      <c r="J69" s="10"/>
      <c r="K69" s="26" t="s">
        <v>77</v>
      </c>
      <c r="L69" s="18"/>
      <c r="M69" s="52">
        <v>0</v>
      </c>
      <c r="N69" s="52"/>
      <c r="O69" s="48">
        <f t="shared" si="3"/>
        <v>0</v>
      </c>
      <c r="P69" s="48"/>
      <c r="Q69" s="52">
        <v>0</v>
      </c>
      <c r="R69" s="48">
        <f t="shared" si="4"/>
        <v>0</v>
      </c>
      <c r="S69" s="10"/>
    </row>
    <row r="70" spans="2:19" ht="14.25" customHeight="1" thickBot="1" x14ac:dyDescent="0.3">
      <c r="B70" s="56" t="s">
        <v>33</v>
      </c>
      <c r="C70" s="10"/>
      <c r="D70" s="10"/>
      <c r="E70" s="10"/>
      <c r="F70" s="11"/>
      <c r="G70" s="11"/>
      <c r="H70" s="11"/>
      <c r="I70" s="13"/>
      <c r="J70" s="10"/>
      <c r="K70" s="26" t="s">
        <v>7</v>
      </c>
      <c r="L70" s="18"/>
      <c r="M70" s="52">
        <v>16</v>
      </c>
      <c r="N70" s="52"/>
      <c r="O70" s="48">
        <f t="shared" si="3"/>
        <v>0.37209302325581395</v>
      </c>
      <c r="P70" s="48"/>
      <c r="Q70" s="52">
        <v>1</v>
      </c>
      <c r="R70" s="48">
        <f t="shared" si="4"/>
        <v>1</v>
      </c>
      <c r="S70" s="10"/>
    </row>
    <row r="71" spans="2:19" ht="15" customHeight="1" x14ac:dyDescent="0.25">
      <c r="B71" s="137" t="s">
        <v>78</v>
      </c>
      <c r="C71" s="137"/>
      <c r="D71" s="137"/>
      <c r="E71" s="137"/>
      <c r="F71" s="137"/>
      <c r="G71" s="137"/>
      <c r="H71" s="137"/>
      <c r="I71" s="137"/>
      <c r="J71" s="57"/>
      <c r="K71" s="37" t="s">
        <v>0</v>
      </c>
      <c r="L71" s="37"/>
      <c r="M71" s="54">
        <f>SUM(M63:M70)</f>
        <v>43</v>
      </c>
      <c r="N71" s="54"/>
      <c r="O71" s="58">
        <f>SUM(O63:O70)</f>
        <v>1</v>
      </c>
      <c r="P71" s="58"/>
      <c r="Q71" s="54">
        <f>SUM(Q63:Q70)</f>
        <v>1</v>
      </c>
      <c r="R71" s="59">
        <f>SUM(R63:R70)</f>
        <v>1</v>
      </c>
      <c r="S71" s="10"/>
    </row>
    <row r="72" spans="2:19" ht="5.25" customHeight="1" x14ac:dyDescent="0.25">
      <c r="B72" s="137"/>
      <c r="C72" s="137"/>
      <c r="D72" s="137"/>
      <c r="E72" s="137"/>
      <c r="F72" s="137"/>
      <c r="G72" s="137"/>
      <c r="H72" s="137"/>
      <c r="I72" s="137"/>
      <c r="J72" s="57"/>
      <c r="K72" s="10"/>
      <c r="L72" s="10"/>
      <c r="M72" s="10"/>
      <c r="N72" s="10"/>
      <c r="O72" s="10"/>
      <c r="P72" s="10"/>
      <c r="Q72" s="10"/>
      <c r="R72" s="10"/>
      <c r="S72" s="10"/>
    </row>
    <row r="73" spans="2:19" ht="15" customHeight="1" thickBot="1" x14ac:dyDescent="0.3">
      <c r="B73" s="140" t="s">
        <v>79</v>
      </c>
      <c r="C73" s="60"/>
      <c r="D73" s="141" t="s">
        <v>30</v>
      </c>
      <c r="E73" s="141"/>
      <c r="F73" s="141"/>
      <c r="G73" s="47"/>
      <c r="H73" s="141" t="s">
        <v>64</v>
      </c>
      <c r="I73" s="141"/>
      <c r="J73" s="61"/>
      <c r="K73" s="137" t="s">
        <v>80</v>
      </c>
      <c r="L73" s="137"/>
      <c r="M73" s="137"/>
      <c r="N73" s="137"/>
      <c r="O73" s="137"/>
      <c r="P73" s="137"/>
      <c r="Q73" s="137"/>
      <c r="R73" s="137"/>
      <c r="S73" s="10"/>
    </row>
    <row r="74" spans="2:19" ht="12" customHeight="1" thickBot="1" x14ac:dyDescent="0.3">
      <c r="B74" s="140"/>
      <c r="C74" s="47"/>
      <c r="D74" s="62" t="s">
        <v>47</v>
      </c>
      <c r="E74" s="62"/>
      <c r="F74" s="62" t="s">
        <v>6</v>
      </c>
      <c r="G74" s="62"/>
      <c r="H74" s="62" t="s">
        <v>47</v>
      </c>
      <c r="I74" s="62" t="s">
        <v>6</v>
      </c>
      <c r="J74" s="61"/>
      <c r="K74" s="140" t="s">
        <v>81</v>
      </c>
      <c r="L74" s="140"/>
      <c r="M74" s="141" t="s">
        <v>30</v>
      </c>
      <c r="N74" s="141"/>
      <c r="O74" s="141"/>
      <c r="P74" s="47"/>
      <c r="Q74" s="141" t="s">
        <v>64</v>
      </c>
      <c r="R74" s="141"/>
      <c r="S74" s="10"/>
    </row>
    <row r="75" spans="2:19" ht="12.75" customHeight="1" x14ac:dyDescent="0.25">
      <c r="B75" s="26" t="s">
        <v>82</v>
      </c>
      <c r="C75" s="18"/>
      <c r="D75" s="52">
        <v>9</v>
      </c>
      <c r="E75" s="52"/>
      <c r="F75" s="48">
        <f>D75/$D$83</f>
        <v>0.20930232558139536</v>
      </c>
      <c r="G75" s="48"/>
      <c r="H75" s="18">
        <v>0</v>
      </c>
      <c r="I75" s="48">
        <f>H75/$H$83</f>
        <v>0</v>
      </c>
      <c r="J75" s="63"/>
      <c r="K75" s="140"/>
      <c r="L75" s="140"/>
      <c r="M75" s="146" t="s">
        <v>47</v>
      </c>
      <c r="N75" s="146"/>
      <c r="O75" s="47" t="s">
        <v>6</v>
      </c>
      <c r="P75" s="47"/>
      <c r="Q75" s="47" t="s">
        <v>47</v>
      </c>
      <c r="R75" s="47" t="s">
        <v>6</v>
      </c>
      <c r="S75" s="10"/>
    </row>
    <row r="76" spans="2:19" ht="14.25" customHeight="1" x14ac:dyDescent="0.25">
      <c r="B76" s="26" t="s">
        <v>83</v>
      </c>
      <c r="C76" s="18"/>
      <c r="D76" s="52">
        <v>7</v>
      </c>
      <c r="E76" s="52"/>
      <c r="F76" s="48">
        <f t="shared" ref="F76:F82" si="5">D76/$D$83</f>
        <v>0.16279069767441862</v>
      </c>
      <c r="G76" s="48"/>
      <c r="H76" s="18">
        <v>0</v>
      </c>
      <c r="I76" s="48">
        <f t="shared" ref="I76:I82" si="6">H76/$H$83</f>
        <v>0</v>
      </c>
      <c r="J76" s="63"/>
      <c r="K76" s="26" t="s">
        <v>84</v>
      </c>
      <c r="L76" s="18"/>
      <c r="M76" s="52">
        <v>1</v>
      </c>
      <c r="N76" s="52"/>
      <c r="O76" s="48">
        <f>M76/$M$83</f>
        <v>2.3255813953488372E-2</v>
      </c>
      <c r="P76" s="48"/>
      <c r="Q76" s="52">
        <v>0</v>
      </c>
      <c r="R76" s="48">
        <f>Q76/$Q$83</f>
        <v>0</v>
      </c>
      <c r="S76" s="10"/>
    </row>
    <row r="77" spans="2:19" ht="14.25" customHeight="1" x14ac:dyDescent="0.25">
      <c r="B77" s="26" t="s">
        <v>85</v>
      </c>
      <c r="C77" s="18"/>
      <c r="D77" s="52">
        <v>1</v>
      </c>
      <c r="E77" s="52"/>
      <c r="F77" s="48">
        <f t="shared" si="5"/>
        <v>2.3255813953488372E-2</v>
      </c>
      <c r="G77" s="48"/>
      <c r="H77" s="18">
        <v>0</v>
      </c>
      <c r="I77" s="48">
        <f t="shared" si="6"/>
        <v>0</v>
      </c>
      <c r="J77" s="63"/>
      <c r="K77" s="26" t="s">
        <v>86</v>
      </c>
      <c r="L77" s="18"/>
      <c r="M77" s="52">
        <v>10</v>
      </c>
      <c r="N77" s="52"/>
      <c r="O77" s="48">
        <f t="shared" ref="O77:O82" si="7">M77/$M$83</f>
        <v>0.23255813953488372</v>
      </c>
      <c r="P77" s="48"/>
      <c r="Q77" s="52">
        <v>0</v>
      </c>
      <c r="R77" s="48">
        <f t="shared" ref="R77:R82" si="8">Q77/$Q$83</f>
        <v>0</v>
      </c>
      <c r="S77" s="10"/>
    </row>
    <row r="78" spans="2:19" ht="14.25" customHeight="1" x14ac:dyDescent="0.25">
      <c r="B78" s="26" t="s">
        <v>87</v>
      </c>
      <c r="C78" s="18"/>
      <c r="D78" s="52">
        <v>0</v>
      </c>
      <c r="E78" s="52"/>
      <c r="F78" s="48">
        <f t="shared" si="5"/>
        <v>0</v>
      </c>
      <c r="G78" s="48"/>
      <c r="H78" s="18">
        <v>0</v>
      </c>
      <c r="I78" s="48">
        <f t="shared" si="6"/>
        <v>0</v>
      </c>
      <c r="J78" s="63"/>
      <c r="K78" s="26" t="s">
        <v>88</v>
      </c>
      <c r="L78" s="18"/>
      <c r="M78" s="52">
        <v>3</v>
      </c>
      <c r="N78" s="52"/>
      <c r="O78" s="48">
        <f t="shared" si="7"/>
        <v>6.9767441860465115E-2</v>
      </c>
      <c r="P78" s="48"/>
      <c r="Q78" s="52">
        <v>0</v>
      </c>
      <c r="R78" s="48">
        <f t="shared" si="8"/>
        <v>0</v>
      </c>
      <c r="S78" s="10"/>
    </row>
    <row r="79" spans="2:19" ht="14.25" customHeight="1" x14ac:dyDescent="0.25">
      <c r="B79" s="26" t="s">
        <v>89</v>
      </c>
      <c r="C79" s="18"/>
      <c r="D79" s="52">
        <v>18</v>
      </c>
      <c r="E79" s="52"/>
      <c r="F79" s="48">
        <f t="shared" si="5"/>
        <v>0.41860465116279072</v>
      </c>
      <c r="G79" s="48"/>
      <c r="H79" s="18">
        <v>1</v>
      </c>
      <c r="I79" s="48">
        <f t="shared" si="6"/>
        <v>1</v>
      </c>
      <c r="J79" s="63"/>
      <c r="K79" s="26" t="s">
        <v>90</v>
      </c>
      <c r="L79" s="18"/>
      <c r="M79" s="52">
        <v>1</v>
      </c>
      <c r="N79" s="52"/>
      <c r="O79" s="48">
        <f t="shared" si="7"/>
        <v>2.3255813953488372E-2</v>
      </c>
      <c r="P79" s="48"/>
      <c r="Q79" s="52">
        <v>0</v>
      </c>
      <c r="R79" s="48">
        <f t="shared" si="8"/>
        <v>0</v>
      </c>
      <c r="S79" s="10"/>
    </row>
    <row r="80" spans="2:19" ht="14.25" customHeight="1" x14ac:dyDescent="0.25">
      <c r="B80" s="26" t="s">
        <v>91</v>
      </c>
      <c r="C80" s="18"/>
      <c r="D80" s="52">
        <v>0</v>
      </c>
      <c r="E80" s="52"/>
      <c r="F80" s="48">
        <f t="shared" si="5"/>
        <v>0</v>
      </c>
      <c r="G80" s="48"/>
      <c r="H80" s="18">
        <v>0</v>
      </c>
      <c r="I80" s="48">
        <f t="shared" si="6"/>
        <v>0</v>
      </c>
      <c r="J80" s="63"/>
      <c r="K80" s="26" t="s">
        <v>92</v>
      </c>
      <c r="L80" s="18"/>
      <c r="M80" s="52">
        <v>9</v>
      </c>
      <c r="N80" s="52"/>
      <c r="O80" s="48">
        <f t="shared" si="7"/>
        <v>0.20930232558139536</v>
      </c>
      <c r="P80" s="48"/>
      <c r="Q80" s="52">
        <v>1</v>
      </c>
      <c r="R80" s="48">
        <f t="shared" si="8"/>
        <v>1</v>
      </c>
      <c r="S80" s="10"/>
    </row>
    <row r="81" spans="2:19" ht="14.25" customHeight="1" x14ac:dyDescent="0.25">
      <c r="B81" s="26" t="s">
        <v>93</v>
      </c>
      <c r="C81" s="18"/>
      <c r="D81" s="52">
        <v>0</v>
      </c>
      <c r="E81" s="52"/>
      <c r="F81" s="48">
        <f t="shared" si="5"/>
        <v>0</v>
      </c>
      <c r="G81" s="48"/>
      <c r="H81" s="18">
        <v>0</v>
      </c>
      <c r="I81" s="48">
        <f t="shared" si="6"/>
        <v>0</v>
      </c>
      <c r="J81" s="63"/>
      <c r="K81" s="26" t="s">
        <v>94</v>
      </c>
      <c r="L81" s="18"/>
      <c r="M81" s="52">
        <v>13</v>
      </c>
      <c r="N81" s="52"/>
      <c r="O81" s="48">
        <f t="shared" si="7"/>
        <v>0.30232558139534882</v>
      </c>
      <c r="P81" s="48"/>
      <c r="Q81" s="52">
        <v>0</v>
      </c>
      <c r="R81" s="48">
        <f t="shared" si="8"/>
        <v>0</v>
      </c>
      <c r="S81" s="10"/>
    </row>
    <row r="82" spans="2:19" ht="14.25" customHeight="1" thickBot="1" x14ac:dyDescent="0.3">
      <c r="B82" s="26" t="s">
        <v>7</v>
      </c>
      <c r="C82" s="18"/>
      <c r="D82" s="52">
        <v>8</v>
      </c>
      <c r="E82" s="52"/>
      <c r="F82" s="48">
        <f t="shared" si="5"/>
        <v>0.18604651162790697</v>
      </c>
      <c r="G82" s="48"/>
      <c r="H82" s="18">
        <v>0</v>
      </c>
      <c r="I82" s="48">
        <f t="shared" si="6"/>
        <v>0</v>
      </c>
      <c r="J82" s="63"/>
      <c r="K82" s="26" t="s">
        <v>95</v>
      </c>
      <c r="L82" s="18"/>
      <c r="M82" s="52">
        <v>6</v>
      </c>
      <c r="N82" s="52"/>
      <c r="O82" s="48">
        <f t="shared" si="7"/>
        <v>0.13953488372093023</v>
      </c>
      <c r="P82" s="48"/>
      <c r="Q82" s="52">
        <v>0</v>
      </c>
      <c r="R82" s="48">
        <f t="shared" si="8"/>
        <v>0</v>
      </c>
      <c r="S82" s="10"/>
    </row>
    <row r="83" spans="2:19" ht="12.75" customHeight="1" x14ac:dyDescent="0.25">
      <c r="B83" s="37" t="s">
        <v>0</v>
      </c>
      <c r="C83" s="37"/>
      <c r="D83" s="54">
        <f>SUM(D75:D82)</f>
        <v>43</v>
      </c>
      <c r="E83" s="54"/>
      <c r="F83" s="58">
        <f>SUM(F75:F82)</f>
        <v>1</v>
      </c>
      <c r="G83" s="58"/>
      <c r="H83" s="37">
        <f>SUM(H75:H82)</f>
        <v>1</v>
      </c>
      <c r="I83" s="59">
        <f>SUM(I75:I82)</f>
        <v>1</v>
      </c>
      <c r="J83" s="64"/>
      <c r="K83" s="37" t="s">
        <v>0</v>
      </c>
      <c r="L83" s="37"/>
      <c r="M83" s="54">
        <f>SUM(M76:M82)</f>
        <v>43</v>
      </c>
      <c r="N83" s="54"/>
      <c r="O83" s="58">
        <f>SUM(O76:O82)</f>
        <v>1</v>
      </c>
      <c r="P83" s="58"/>
      <c r="Q83" s="54">
        <f>SUM(Q76:Q82)</f>
        <v>1</v>
      </c>
      <c r="R83" s="59">
        <f>SUM(R76:R82)</f>
        <v>1</v>
      </c>
      <c r="S83" s="10"/>
    </row>
    <row r="84" spans="2:19" ht="7.5" customHeight="1" x14ac:dyDescent="0.25">
      <c r="B84" s="32"/>
      <c r="C84" s="10"/>
      <c r="D84" s="10"/>
      <c r="E84" s="10"/>
      <c r="F84" s="11"/>
      <c r="G84" s="11"/>
      <c r="H84" s="11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spans="2:19" ht="6" customHeight="1" x14ac:dyDescent="0.25">
      <c r="B85" s="10"/>
      <c r="C85" s="10"/>
      <c r="D85" s="10"/>
      <c r="E85" s="10"/>
      <c r="F85" s="11"/>
      <c r="G85" s="11"/>
      <c r="H85" s="11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</row>
    <row r="86" spans="2:19" x14ac:dyDescent="0.25">
      <c r="B86" s="5" t="s">
        <v>96</v>
      </c>
      <c r="C86" s="65"/>
      <c r="D86" s="65"/>
      <c r="E86" s="65"/>
      <c r="F86" s="66"/>
      <c r="G86" s="66"/>
      <c r="H86" s="66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</row>
    <row r="87" spans="2:19" ht="15" customHeight="1" x14ac:dyDescent="0.25">
      <c r="B87" s="139" t="s">
        <v>97</v>
      </c>
      <c r="C87" s="139"/>
      <c r="D87" s="139"/>
      <c r="E87" s="12"/>
      <c r="F87" s="67"/>
      <c r="G87" s="67"/>
      <c r="H87" s="67"/>
      <c r="I87" s="68"/>
      <c r="J87" s="68"/>
      <c r="K87" s="10"/>
      <c r="L87" s="10"/>
      <c r="M87" s="10"/>
      <c r="N87" s="10"/>
      <c r="O87" s="10"/>
      <c r="P87" s="10"/>
      <c r="Q87" s="10"/>
      <c r="R87" s="10"/>
      <c r="S87" s="10"/>
    </row>
    <row r="88" spans="2:19" ht="15" customHeight="1" x14ac:dyDescent="0.25">
      <c r="B88" s="139"/>
      <c r="C88" s="139"/>
      <c r="D88" s="139"/>
      <c r="E88" s="12"/>
      <c r="F88" s="67"/>
      <c r="G88" s="67"/>
      <c r="H88" s="67"/>
      <c r="I88" s="68"/>
      <c r="J88" s="68"/>
      <c r="K88" s="10"/>
      <c r="L88" s="10"/>
      <c r="M88" s="69" t="s">
        <v>98</v>
      </c>
      <c r="N88" s="70"/>
      <c r="O88" s="70"/>
      <c r="P88" s="10"/>
      <c r="Q88" s="10"/>
      <c r="R88" s="10"/>
      <c r="S88" s="10"/>
    </row>
    <row r="89" spans="2:19" ht="15" customHeight="1" x14ac:dyDescent="0.25">
      <c r="B89" s="71" t="s">
        <v>10</v>
      </c>
      <c r="C89" s="29" t="s">
        <v>47</v>
      </c>
      <c r="D89" s="29" t="s">
        <v>6</v>
      </c>
      <c r="E89" s="72"/>
      <c r="F89" s="11"/>
      <c r="G89" s="11"/>
      <c r="H89" s="73" t="s">
        <v>99</v>
      </c>
      <c r="I89" s="10"/>
      <c r="J89" s="10"/>
      <c r="K89" s="10"/>
      <c r="L89" s="10"/>
      <c r="M89" s="74" t="s">
        <v>100</v>
      </c>
      <c r="N89" s="75"/>
      <c r="O89" s="151" t="s">
        <v>47</v>
      </c>
      <c r="P89" s="151"/>
      <c r="Q89" s="151" t="s">
        <v>6</v>
      </c>
      <c r="R89" s="151"/>
      <c r="S89" s="10"/>
    </row>
    <row r="90" spans="2:19" x14ac:dyDescent="0.25">
      <c r="B90" s="35" t="s">
        <v>11</v>
      </c>
      <c r="C90" s="11">
        <v>0</v>
      </c>
      <c r="D90" s="76">
        <f>C90/$C$97</f>
        <v>0</v>
      </c>
      <c r="E90" s="77"/>
      <c r="F90" s="11"/>
      <c r="G90" s="11"/>
      <c r="H90" s="78">
        <f>SUM(D90:D93)</f>
        <v>0.16279069767441862</v>
      </c>
      <c r="I90" s="10"/>
      <c r="J90" s="10"/>
      <c r="K90" s="10"/>
      <c r="L90" s="10"/>
      <c r="M90" s="10" t="s">
        <v>101</v>
      </c>
      <c r="N90" s="10"/>
      <c r="O90" s="147">
        <v>3</v>
      </c>
      <c r="P90" s="147"/>
      <c r="Q90" s="148">
        <f>O90/$O$93</f>
        <v>6.9767441860465115E-2</v>
      </c>
      <c r="R90" s="148"/>
      <c r="S90" s="10"/>
    </row>
    <row r="91" spans="2:19" x14ac:dyDescent="0.25">
      <c r="B91" s="35" t="s">
        <v>12</v>
      </c>
      <c r="C91" s="11">
        <v>0</v>
      </c>
      <c r="D91" s="76">
        <f t="shared" ref="D91:D96" si="9">C91/$C$97</f>
        <v>0</v>
      </c>
      <c r="E91" s="77"/>
      <c r="F91" s="11"/>
      <c r="G91" s="11"/>
      <c r="H91" s="73"/>
      <c r="I91" s="10"/>
      <c r="J91" s="10"/>
      <c r="K91" s="10"/>
      <c r="L91" s="10"/>
      <c r="M91" s="10" t="s">
        <v>102</v>
      </c>
      <c r="N91" s="10"/>
      <c r="O91" s="147">
        <v>37</v>
      </c>
      <c r="P91" s="147"/>
      <c r="Q91" s="148">
        <f>O91/$O$93</f>
        <v>0.86046511627906974</v>
      </c>
      <c r="R91" s="148"/>
      <c r="S91" s="10"/>
    </row>
    <row r="92" spans="2:19" ht="15.75" thickBot="1" x14ac:dyDescent="0.3">
      <c r="B92" s="35" t="s">
        <v>103</v>
      </c>
      <c r="C92" s="11">
        <v>1</v>
      </c>
      <c r="D92" s="76">
        <f t="shared" si="9"/>
        <v>2.3255813953488372E-2</v>
      </c>
      <c r="E92" s="77"/>
      <c r="F92" s="11"/>
      <c r="G92" s="11"/>
      <c r="H92" s="73" t="s">
        <v>104</v>
      </c>
      <c r="I92" s="10"/>
      <c r="J92" s="10"/>
      <c r="K92" s="10"/>
      <c r="L92" s="10"/>
      <c r="M92" s="10" t="s">
        <v>105</v>
      </c>
      <c r="N92" s="10"/>
      <c r="O92" s="147">
        <v>3</v>
      </c>
      <c r="P92" s="147"/>
      <c r="Q92" s="148">
        <f>O92/$O$93</f>
        <v>6.9767441860465115E-2</v>
      </c>
      <c r="R92" s="148"/>
      <c r="S92" s="10"/>
    </row>
    <row r="93" spans="2:19" x14ac:dyDescent="0.25">
      <c r="B93" s="35" t="s">
        <v>106</v>
      </c>
      <c r="C93" s="11">
        <v>6</v>
      </c>
      <c r="D93" s="76">
        <f t="shared" si="9"/>
        <v>0.13953488372093023</v>
      </c>
      <c r="E93" s="77"/>
      <c r="F93" s="11"/>
      <c r="G93" s="11"/>
      <c r="H93" s="78">
        <f>SUM(D94:D95)</f>
        <v>0.79069767441860461</v>
      </c>
      <c r="I93" s="10"/>
      <c r="J93" s="10"/>
      <c r="K93" s="10"/>
      <c r="L93" s="10"/>
      <c r="M93" s="79" t="s">
        <v>0</v>
      </c>
      <c r="N93" s="80"/>
      <c r="O93" s="149">
        <f>SUM(O90:P92)</f>
        <v>43</v>
      </c>
      <c r="P93" s="149"/>
      <c r="Q93" s="150">
        <f>SUM(Q90:R92)</f>
        <v>1</v>
      </c>
      <c r="R93" s="150"/>
      <c r="S93" s="10"/>
    </row>
    <row r="94" spans="2:19" x14ac:dyDescent="0.25">
      <c r="B94" s="35" t="s">
        <v>107</v>
      </c>
      <c r="C94" s="11">
        <v>17</v>
      </c>
      <c r="D94" s="76">
        <f t="shared" si="9"/>
        <v>0.39534883720930231</v>
      </c>
      <c r="E94" s="77"/>
      <c r="F94" s="11"/>
      <c r="G94" s="11"/>
      <c r="H94" s="73"/>
      <c r="I94" s="10"/>
      <c r="J94" s="10"/>
      <c r="K94" s="10"/>
      <c r="L94" s="10"/>
      <c r="M94" s="81"/>
      <c r="N94" s="10"/>
      <c r="O94" s="10"/>
      <c r="P94" s="10"/>
      <c r="Q94" s="10"/>
      <c r="R94" s="10"/>
      <c r="S94" s="10"/>
    </row>
    <row r="95" spans="2:19" x14ac:dyDescent="0.25">
      <c r="B95" s="35" t="s">
        <v>108</v>
      </c>
      <c r="C95" s="11">
        <v>17</v>
      </c>
      <c r="D95" s="76">
        <f t="shared" si="9"/>
        <v>0.39534883720930231</v>
      </c>
      <c r="E95" s="77"/>
      <c r="F95" s="11"/>
      <c r="G95" s="11"/>
      <c r="H95" s="73"/>
      <c r="I95" s="10"/>
      <c r="J95" s="10"/>
      <c r="K95" s="10"/>
      <c r="L95" s="10"/>
      <c r="M95" s="69" t="s">
        <v>109</v>
      </c>
      <c r="N95" s="70"/>
      <c r="O95" s="70"/>
      <c r="P95" s="10"/>
      <c r="Q95" s="10"/>
      <c r="R95" s="10"/>
      <c r="S95" s="10"/>
    </row>
    <row r="96" spans="2:19" ht="15.75" thickBot="1" x14ac:dyDescent="0.3">
      <c r="B96" s="35" t="s">
        <v>110</v>
      </c>
      <c r="C96" s="11">
        <v>2</v>
      </c>
      <c r="D96" s="76">
        <f t="shared" si="9"/>
        <v>4.6511627906976744E-2</v>
      </c>
      <c r="E96" s="77"/>
      <c r="F96" s="11"/>
      <c r="G96" s="11"/>
      <c r="H96" s="73" t="s">
        <v>111</v>
      </c>
      <c r="I96" s="10"/>
      <c r="J96" s="10"/>
      <c r="K96" s="10"/>
      <c r="L96" s="10"/>
      <c r="M96" s="74" t="s">
        <v>112</v>
      </c>
      <c r="N96" s="75"/>
      <c r="O96" s="151" t="s">
        <v>47</v>
      </c>
      <c r="P96" s="151"/>
      <c r="Q96" s="151" t="s">
        <v>6</v>
      </c>
      <c r="R96" s="151"/>
      <c r="S96" s="10"/>
    </row>
    <row r="97" spans="2:19" x14ac:dyDescent="0.25">
      <c r="B97" s="37" t="s">
        <v>0</v>
      </c>
      <c r="C97" s="37">
        <f>SUM(C90:C96)</f>
        <v>43</v>
      </c>
      <c r="D97" s="59">
        <f>SUM(D90:D96)</f>
        <v>0.99999999999999989</v>
      </c>
      <c r="E97" s="82"/>
      <c r="F97" s="11"/>
      <c r="G97" s="11"/>
      <c r="H97" s="78">
        <f>SUM(D96)</f>
        <v>4.6511627906976744E-2</v>
      </c>
      <c r="I97" s="10"/>
      <c r="J97" s="10"/>
      <c r="K97" s="10"/>
      <c r="L97" s="10"/>
      <c r="M97" s="10" t="s">
        <v>8</v>
      </c>
      <c r="N97" s="10"/>
      <c r="O97" s="147">
        <v>22</v>
      </c>
      <c r="P97" s="147"/>
      <c r="Q97" s="148">
        <f>O97/$O$101</f>
        <v>0.51162790697674421</v>
      </c>
      <c r="R97" s="148"/>
      <c r="S97" s="10"/>
    </row>
    <row r="98" spans="2:19" x14ac:dyDescent="0.25">
      <c r="B98" s="10"/>
      <c r="C98" s="10"/>
      <c r="D98" s="10"/>
      <c r="E98" s="10"/>
      <c r="F98" s="11"/>
      <c r="G98" s="11"/>
      <c r="H98" s="11"/>
      <c r="I98" s="10"/>
      <c r="J98" s="10"/>
      <c r="K98" s="10"/>
      <c r="L98" s="10"/>
      <c r="M98" s="10" t="s">
        <v>113</v>
      </c>
      <c r="N98" s="10"/>
      <c r="O98" s="147">
        <v>15</v>
      </c>
      <c r="P98" s="147"/>
      <c r="Q98" s="148">
        <f>O98/$O$101</f>
        <v>0.34883720930232559</v>
      </c>
      <c r="R98" s="148"/>
      <c r="S98" s="10"/>
    </row>
    <row r="99" spans="2:19" x14ac:dyDescent="0.25">
      <c r="B99" s="10"/>
      <c r="C99" s="10"/>
      <c r="D99" s="10"/>
      <c r="E99" s="10"/>
      <c r="F99" s="11"/>
      <c r="G99" s="11"/>
      <c r="H99" s="11"/>
      <c r="I99" s="10"/>
      <c r="J99" s="10"/>
      <c r="K99" s="10"/>
      <c r="L99" s="10"/>
      <c r="M99" s="10" t="s">
        <v>114</v>
      </c>
      <c r="N99" s="10"/>
      <c r="O99" s="147">
        <v>5</v>
      </c>
      <c r="P99" s="147"/>
      <c r="Q99" s="148">
        <f>O99/$O$101</f>
        <v>0.11627906976744186</v>
      </c>
      <c r="R99" s="148"/>
      <c r="S99" s="10"/>
    </row>
    <row r="100" spans="2:19" ht="15" customHeight="1" thickBot="1" x14ac:dyDescent="0.3">
      <c r="B100" s="139" t="s">
        <v>115</v>
      </c>
      <c r="C100" s="139"/>
      <c r="D100" s="139"/>
      <c r="E100" s="139"/>
      <c r="F100" s="139"/>
      <c r="G100" s="139"/>
      <c r="H100" s="139"/>
      <c r="I100" s="10"/>
      <c r="J100" s="10"/>
      <c r="K100" s="10"/>
      <c r="L100" s="10"/>
      <c r="M100" s="10" t="s">
        <v>105</v>
      </c>
      <c r="N100" s="10"/>
      <c r="O100" s="152">
        <v>1</v>
      </c>
      <c r="P100" s="152"/>
      <c r="Q100" s="148">
        <f>O100/$O$101</f>
        <v>2.3255813953488372E-2</v>
      </c>
      <c r="R100" s="148"/>
      <c r="S100" s="10"/>
    </row>
    <row r="101" spans="2:19" x14ac:dyDescent="0.25">
      <c r="B101" s="139"/>
      <c r="C101" s="139"/>
      <c r="D101" s="139"/>
      <c r="E101" s="139"/>
      <c r="F101" s="139"/>
      <c r="G101" s="139"/>
      <c r="H101" s="139"/>
      <c r="I101" s="10"/>
      <c r="J101" s="10"/>
      <c r="K101" s="10"/>
      <c r="L101" s="10"/>
      <c r="M101" s="79" t="s">
        <v>0</v>
      </c>
      <c r="N101" s="80"/>
      <c r="O101" s="149">
        <f>SUM(O97:P100)</f>
        <v>43</v>
      </c>
      <c r="P101" s="149"/>
      <c r="Q101" s="150">
        <f>SUM(Q97:R100)</f>
        <v>1</v>
      </c>
      <c r="R101" s="150"/>
      <c r="S101" s="10"/>
    </row>
    <row r="102" spans="2:19" x14ac:dyDescent="0.25">
      <c r="B102" s="138" t="s">
        <v>116</v>
      </c>
      <c r="C102" s="138"/>
      <c r="D102" s="138"/>
      <c r="E102" s="1"/>
      <c r="F102" s="29" t="s">
        <v>47</v>
      </c>
      <c r="G102" s="153" t="s">
        <v>6</v>
      </c>
      <c r="H102" s="153"/>
      <c r="I102" s="154"/>
      <c r="J102" s="154"/>
      <c r="K102" s="154"/>
      <c r="L102" s="10"/>
      <c r="M102" s="81"/>
      <c r="N102" s="10"/>
      <c r="O102" s="10"/>
      <c r="P102" s="10"/>
      <c r="Q102" s="10"/>
      <c r="R102" s="10"/>
      <c r="S102" s="10"/>
    </row>
    <row r="103" spans="2:19" x14ac:dyDescent="0.25">
      <c r="B103" s="83" t="s">
        <v>117</v>
      </c>
      <c r="C103" s="83"/>
      <c r="D103" s="83"/>
      <c r="E103" s="83"/>
      <c r="F103" s="84">
        <v>4</v>
      </c>
      <c r="G103" s="85"/>
      <c r="H103" s="86">
        <f>F103/$F$127</f>
        <v>9.3023255813953487E-2</v>
      </c>
      <c r="I103" s="13"/>
      <c r="J103" s="13"/>
      <c r="K103" s="13"/>
      <c r="L103" s="10"/>
      <c r="M103" s="10"/>
      <c r="N103" s="10"/>
      <c r="O103" s="10"/>
      <c r="P103" s="10"/>
      <c r="Q103" s="10"/>
      <c r="R103" s="10"/>
      <c r="S103" s="10"/>
    </row>
    <row r="104" spans="2:19" x14ac:dyDescent="0.25">
      <c r="B104" s="83" t="s">
        <v>15</v>
      </c>
      <c r="C104" s="83"/>
      <c r="D104" s="83"/>
      <c r="E104" s="83"/>
      <c r="F104" s="84">
        <v>14</v>
      </c>
      <c r="G104" s="85"/>
      <c r="H104" s="86">
        <f t="shared" ref="H104:H126" si="10">F104/$F$127</f>
        <v>0.32558139534883723</v>
      </c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2:19" ht="15" customHeight="1" x14ac:dyDescent="0.25">
      <c r="B105" s="83" t="s">
        <v>118</v>
      </c>
      <c r="C105" s="83"/>
      <c r="D105" s="83"/>
      <c r="E105" s="83"/>
      <c r="F105" s="84">
        <v>7</v>
      </c>
      <c r="G105" s="85"/>
      <c r="H105" s="86">
        <f t="shared" si="10"/>
        <v>0.16279069767441862</v>
      </c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</row>
    <row r="106" spans="2:19" ht="15" customHeight="1" x14ac:dyDescent="0.25">
      <c r="B106" s="83" t="s">
        <v>119</v>
      </c>
      <c r="C106" s="83"/>
      <c r="D106" s="83"/>
      <c r="E106" s="83"/>
      <c r="F106" s="84">
        <v>3</v>
      </c>
      <c r="G106" s="85"/>
      <c r="H106" s="86">
        <f t="shared" si="10"/>
        <v>6.9767441860465115E-2</v>
      </c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2:19" x14ac:dyDescent="0.25">
      <c r="B107" s="87" t="s">
        <v>120</v>
      </c>
      <c r="C107" s="87"/>
      <c r="D107" s="87"/>
      <c r="E107" s="87"/>
      <c r="F107" s="88">
        <v>0</v>
      </c>
      <c r="G107" s="89"/>
      <c r="H107" s="90">
        <f t="shared" si="10"/>
        <v>0</v>
      </c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2:19" x14ac:dyDescent="0.25">
      <c r="B108" s="87" t="s">
        <v>16</v>
      </c>
      <c r="C108" s="87"/>
      <c r="D108" s="87"/>
      <c r="E108" s="87"/>
      <c r="F108" s="88">
        <v>3</v>
      </c>
      <c r="G108" s="89"/>
      <c r="H108" s="90">
        <f t="shared" si="10"/>
        <v>6.9767441860465115E-2</v>
      </c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2:19" x14ac:dyDescent="0.25">
      <c r="B109" s="91" t="s">
        <v>121</v>
      </c>
      <c r="C109" s="91"/>
      <c r="D109" s="91"/>
      <c r="E109" s="91"/>
      <c r="F109" s="88">
        <v>0</v>
      </c>
      <c r="G109" s="89"/>
      <c r="H109" s="90">
        <f t="shared" si="10"/>
        <v>0</v>
      </c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</row>
    <row r="110" spans="2:19" ht="15" customHeight="1" x14ac:dyDescent="0.25">
      <c r="B110" s="87" t="s">
        <v>122</v>
      </c>
      <c r="C110" s="87"/>
      <c r="D110" s="87"/>
      <c r="E110" s="87"/>
      <c r="F110" s="88">
        <v>0</v>
      </c>
      <c r="G110" s="89"/>
      <c r="H110" s="90">
        <f t="shared" si="10"/>
        <v>0</v>
      </c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2:19" x14ac:dyDescent="0.25">
      <c r="B111" s="92" t="s">
        <v>123</v>
      </c>
      <c r="C111" s="92"/>
      <c r="D111" s="92"/>
      <c r="E111" s="92"/>
      <c r="F111" s="93">
        <v>0</v>
      </c>
      <c r="G111" s="94"/>
      <c r="H111" s="95">
        <f t="shared" si="10"/>
        <v>0</v>
      </c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2:19" x14ac:dyDescent="0.25">
      <c r="B112" s="92" t="s">
        <v>124</v>
      </c>
      <c r="C112" s="92"/>
      <c r="D112" s="92"/>
      <c r="E112" s="92"/>
      <c r="F112" s="93">
        <v>0</v>
      </c>
      <c r="G112" s="94"/>
      <c r="H112" s="95">
        <f t="shared" si="10"/>
        <v>0</v>
      </c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</row>
    <row r="113" spans="2:19" x14ac:dyDescent="0.25">
      <c r="B113" s="92" t="s">
        <v>125</v>
      </c>
      <c r="C113" s="92"/>
      <c r="D113" s="92"/>
      <c r="E113" s="92"/>
      <c r="F113" s="93">
        <v>0</v>
      </c>
      <c r="G113" s="94"/>
      <c r="H113" s="95">
        <f t="shared" si="10"/>
        <v>0</v>
      </c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2:19" x14ac:dyDescent="0.25">
      <c r="B114" s="92" t="s">
        <v>126</v>
      </c>
      <c r="C114" s="92"/>
      <c r="D114" s="92"/>
      <c r="E114" s="92"/>
      <c r="F114" s="93">
        <v>0</v>
      </c>
      <c r="G114" s="94"/>
      <c r="H114" s="95">
        <f t="shared" si="10"/>
        <v>0</v>
      </c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2:19" x14ac:dyDescent="0.25">
      <c r="B115" s="92" t="s">
        <v>127</v>
      </c>
      <c r="C115" s="92"/>
      <c r="D115" s="92"/>
      <c r="E115" s="92"/>
      <c r="F115" s="93">
        <v>0</v>
      </c>
      <c r="G115" s="94"/>
      <c r="H115" s="95">
        <f t="shared" si="10"/>
        <v>0</v>
      </c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2:19" x14ac:dyDescent="0.25">
      <c r="B116" s="92" t="s">
        <v>128</v>
      </c>
      <c r="C116" s="92"/>
      <c r="D116" s="92"/>
      <c r="E116" s="92"/>
      <c r="F116" s="93">
        <v>0</v>
      </c>
      <c r="G116" s="94"/>
      <c r="H116" s="95">
        <f t="shared" si="10"/>
        <v>0</v>
      </c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</row>
    <row r="117" spans="2:19" ht="15" customHeight="1" x14ac:dyDescent="0.25">
      <c r="B117" s="92" t="s">
        <v>129</v>
      </c>
      <c r="C117" s="92"/>
      <c r="D117" s="92"/>
      <c r="E117" s="92"/>
      <c r="F117" s="93">
        <v>0</v>
      </c>
      <c r="G117" s="94"/>
      <c r="H117" s="95">
        <f t="shared" si="10"/>
        <v>0</v>
      </c>
      <c r="I117" s="10"/>
      <c r="J117" s="10"/>
      <c r="K117" s="137" t="s">
        <v>130</v>
      </c>
      <c r="L117" s="137"/>
      <c r="M117" s="137"/>
      <c r="N117" s="137"/>
      <c r="O117" s="70"/>
      <c r="P117" s="70"/>
      <c r="Q117" s="10"/>
      <c r="R117" s="10"/>
      <c r="S117" s="10"/>
    </row>
    <row r="118" spans="2:19" x14ac:dyDescent="0.25">
      <c r="B118" s="92" t="s">
        <v>131</v>
      </c>
      <c r="C118" s="92"/>
      <c r="D118" s="92"/>
      <c r="E118" s="92"/>
      <c r="F118" s="93">
        <v>0</v>
      </c>
      <c r="G118" s="94"/>
      <c r="H118" s="95">
        <f t="shared" si="10"/>
        <v>0</v>
      </c>
      <c r="I118" s="10"/>
      <c r="J118" s="10"/>
      <c r="K118" s="137"/>
      <c r="L118" s="137"/>
      <c r="M118" s="137"/>
      <c r="N118" s="137"/>
      <c r="O118" s="70"/>
      <c r="P118" s="70"/>
      <c r="Q118" s="10"/>
      <c r="R118" s="10"/>
      <c r="S118" s="10"/>
    </row>
    <row r="119" spans="2:19" x14ac:dyDescent="0.25">
      <c r="B119" s="92" t="s">
        <v>132</v>
      </c>
      <c r="C119" s="92"/>
      <c r="D119" s="92"/>
      <c r="E119" s="92"/>
      <c r="F119" s="93">
        <v>0</v>
      </c>
      <c r="G119" s="94"/>
      <c r="H119" s="95">
        <f t="shared" si="10"/>
        <v>0</v>
      </c>
      <c r="I119" s="10"/>
      <c r="J119" s="10"/>
      <c r="K119" s="1" t="s">
        <v>133</v>
      </c>
      <c r="L119" s="29" t="s">
        <v>47</v>
      </c>
      <c r="M119" s="29" t="s">
        <v>6</v>
      </c>
      <c r="N119" s="96"/>
      <c r="O119" s="97"/>
      <c r="P119" s="77">
        <f t="shared" ref="P119:P121" si="11">N119/$F$127</f>
        <v>0</v>
      </c>
      <c r="Q119" s="10"/>
      <c r="R119" s="10"/>
      <c r="S119" s="10"/>
    </row>
    <row r="120" spans="2:19" x14ac:dyDescent="0.25">
      <c r="B120" s="92" t="s">
        <v>134</v>
      </c>
      <c r="C120" s="92"/>
      <c r="D120" s="92"/>
      <c r="E120" s="92"/>
      <c r="F120" s="93">
        <v>1</v>
      </c>
      <c r="G120" s="94"/>
      <c r="H120" s="95">
        <f t="shared" si="10"/>
        <v>2.3255813953488372E-2</v>
      </c>
      <c r="I120" s="10"/>
      <c r="J120" s="10"/>
      <c r="K120" s="83" t="s">
        <v>135</v>
      </c>
      <c r="L120" s="84">
        <f>SUM(F103:F106)</f>
        <v>28</v>
      </c>
      <c r="M120" s="98">
        <f t="shared" ref="M120:M125" si="12">L120/$L$126</f>
        <v>0.65116279069767447</v>
      </c>
      <c r="N120" s="96"/>
      <c r="O120" s="97"/>
      <c r="P120" s="77">
        <f t="shared" si="11"/>
        <v>0</v>
      </c>
      <c r="Q120" s="10"/>
      <c r="R120" s="10"/>
      <c r="S120" s="10"/>
    </row>
    <row r="121" spans="2:19" ht="15" customHeight="1" x14ac:dyDescent="0.25">
      <c r="B121" s="99" t="s">
        <v>136</v>
      </c>
      <c r="C121" s="99"/>
      <c r="D121" s="99"/>
      <c r="E121" s="99"/>
      <c r="F121" s="100">
        <v>0</v>
      </c>
      <c r="G121" s="101"/>
      <c r="H121" s="102">
        <f t="shared" si="10"/>
        <v>0</v>
      </c>
      <c r="I121" s="10"/>
      <c r="J121" s="10"/>
      <c r="K121" s="87" t="s">
        <v>137</v>
      </c>
      <c r="L121" s="88">
        <f>SUM(F107:F110)</f>
        <v>3</v>
      </c>
      <c r="M121" s="103">
        <f t="shared" si="12"/>
        <v>6.9767441860465115E-2</v>
      </c>
      <c r="N121" s="96"/>
      <c r="O121" s="97"/>
      <c r="P121" s="77">
        <f t="shared" si="11"/>
        <v>0</v>
      </c>
      <c r="Q121" s="10"/>
      <c r="R121" s="10"/>
      <c r="S121" s="10"/>
    </row>
    <row r="122" spans="2:19" x14ac:dyDescent="0.25">
      <c r="B122" s="99" t="s">
        <v>138</v>
      </c>
      <c r="C122" s="99"/>
      <c r="D122" s="99"/>
      <c r="E122" s="99"/>
      <c r="F122" s="100">
        <v>1</v>
      </c>
      <c r="G122" s="101"/>
      <c r="H122" s="102">
        <f t="shared" si="10"/>
        <v>2.3255813953488372E-2</v>
      </c>
      <c r="I122" s="10"/>
      <c r="J122" s="10"/>
      <c r="K122" s="92" t="s">
        <v>139</v>
      </c>
      <c r="L122" s="93">
        <f>SUM(F111:F120)</f>
        <v>1</v>
      </c>
      <c r="M122" s="104">
        <f t="shared" si="12"/>
        <v>2.3255813953488372E-2</v>
      </c>
      <c r="N122" s="105"/>
      <c r="O122" s="13"/>
      <c r="P122" s="13"/>
      <c r="Q122" s="10"/>
      <c r="R122" s="10"/>
      <c r="S122" s="10"/>
    </row>
    <row r="123" spans="2:19" x14ac:dyDescent="0.25">
      <c r="B123" s="99" t="s">
        <v>140</v>
      </c>
      <c r="C123" s="99"/>
      <c r="D123" s="99"/>
      <c r="E123" s="99"/>
      <c r="F123" s="100">
        <v>0</v>
      </c>
      <c r="G123" s="101"/>
      <c r="H123" s="102">
        <f t="shared" si="10"/>
        <v>0</v>
      </c>
      <c r="I123" s="10"/>
      <c r="J123" s="10"/>
      <c r="K123" s="99" t="s">
        <v>141</v>
      </c>
      <c r="L123" s="100">
        <f>SUM(F121:F123)</f>
        <v>1</v>
      </c>
      <c r="M123" s="106">
        <f t="shared" si="12"/>
        <v>2.3255813953488372E-2</v>
      </c>
      <c r="N123" s="105"/>
      <c r="O123" s="13"/>
      <c r="P123" s="13"/>
      <c r="Q123" s="10"/>
      <c r="R123" s="10"/>
      <c r="S123" s="10"/>
    </row>
    <row r="124" spans="2:19" x14ac:dyDescent="0.25">
      <c r="B124" s="107" t="s">
        <v>5</v>
      </c>
      <c r="C124" s="107"/>
      <c r="D124" s="107"/>
      <c r="E124" s="107"/>
      <c r="F124" s="108">
        <v>4</v>
      </c>
      <c r="G124" s="11"/>
      <c r="H124" s="76">
        <f t="shared" si="10"/>
        <v>9.3023255813953487E-2</v>
      </c>
      <c r="I124" s="10"/>
      <c r="J124" s="10"/>
      <c r="K124" s="109" t="s">
        <v>142</v>
      </c>
      <c r="L124" s="110">
        <f>SUM(F125:F126)</f>
        <v>6</v>
      </c>
      <c r="M124" s="111">
        <f t="shared" si="12"/>
        <v>0.13953488372093023</v>
      </c>
      <c r="N124" s="112"/>
      <c r="O124" s="13"/>
      <c r="P124" s="13"/>
      <c r="Q124" s="10"/>
      <c r="R124" s="10"/>
      <c r="S124" s="10"/>
    </row>
    <row r="125" spans="2:19" ht="15.75" thickBot="1" x14ac:dyDescent="0.3">
      <c r="B125" s="109" t="s">
        <v>142</v>
      </c>
      <c r="C125" s="109"/>
      <c r="D125" s="109"/>
      <c r="E125" s="109"/>
      <c r="F125" s="113">
        <v>6</v>
      </c>
      <c r="G125" s="110"/>
      <c r="H125" s="114">
        <f t="shared" si="10"/>
        <v>0.13953488372093023</v>
      </c>
      <c r="I125" s="10"/>
      <c r="J125" s="10"/>
      <c r="K125" s="115" t="s">
        <v>5</v>
      </c>
      <c r="L125" s="97">
        <f>SUM(F124)</f>
        <v>4</v>
      </c>
      <c r="M125" s="116">
        <f t="shared" si="12"/>
        <v>9.3023255813953487E-2</v>
      </c>
      <c r="N125" s="10"/>
      <c r="O125" s="10"/>
      <c r="P125" s="10"/>
      <c r="Q125" s="10"/>
      <c r="R125" s="10"/>
      <c r="S125" s="10"/>
    </row>
    <row r="126" spans="2:19" ht="15.75" thickBot="1" x14ac:dyDescent="0.3">
      <c r="B126" s="109" t="s">
        <v>143</v>
      </c>
      <c r="C126" s="109"/>
      <c r="D126" s="109"/>
      <c r="E126" s="109"/>
      <c r="F126" s="113">
        <v>0</v>
      </c>
      <c r="G126" s="110"/>
      <c r="H126" s="114">
        <f t="shared" si="10"/>
        <v>0</v>
      </c>
      <c r="I126" s="10"/>
      <c r="J126" s="10"/>
      <c r="K126" s="117" t="s">
        <v>0</v>
      </c>
      <c r="L126" s="37">
        <f>SUM(L120:L125)</f>
        <v>43</v>
      </c>
      <c r="M126" s="118">
        <f>SUM(M120:M125)</f>
        <v>1.0000000000000002</v>
      </c>
      <c r="N126" s="10"/>
      <c r="O126" s="10"/>
      <c r="P126" s="10"/>
      <c r="Q126" s="10"/>
      <c r="R126" s="10"/>
      <c r="S126" s="10"/>
    </row>
    <row r="127" spans="2:19" x14ac:dyDescent="0.25">
      <c r="B127" s="157" t="s">
        <v>0</v>
      </c>
      <c r="C127" s="157"/>
      <c r="D127" s="157"/>
      <c r="E127" s="37"/>
      <c r="F127" s="37">
        <f>SUM(F103:F126)</f>
        <v>43</v>
      </c>
      <c r="G127" s="79"/>
      <c r="H127" s="59">
        <f>SUM(H103:H126)</f>
        <v>1.0000000000000002</v>
      </c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</row>
    <row r="128" spans="2:19" x14ac:dyDescent="0.25">
      <c r="B128" s="10"/>
      <c r="C128" s="10"/>
      <c r="D128" s="10"/>
      <c r="E128" s="10"/>
      <c r="F128" s="11"/>
      <c r="G128" s="11"/>
      <c r="H128" s="11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</row>
    <row r="129" spans="2:19" ht="15" customHeight="1" x14ac:dyDescent="0.25">
      <c r="B129" s="158" t="s">
        <v>144</v>
      </c>
      <c r="C129" s="158"/>
      <c r="D129" s="158"/>
      <c r="E129" s="158"/>
      <c r="F129" s="158"/>
      <c r="G129" s="158"/>
      <c r="H129" s="158"/>
      <c r="I129" s="119"/>
      <c r="J129" s="119"/>
      <c r="K129" s="159" t="s">
        <v>145</v>
      </c>
      <c r="L129" s="159"/>
      <c r="M129" s="159"/>
      <c r="N129" s="159"/>
      <c r="O129" s="159"/>
      <c r="P129" s="159"/>
      <c r="Q129" s="159"/>
      <c r="R129" s="10"/>
      <c r="S129" s="10"/>
    </row>
    <row r="130" spans="2:19" ht="15" customHeight="1" x14ac:dyDescent="0.25">
      <c r="B130" s="158"/>
      <c r="C130" s="158"/>
      <c r="D130" s="158"/>
      <c r="E130" s="158"/>
      <c r="F130" s="158"/>
      <c r="G130" s="158"/>
      <c r="H130" s="158"/>
      <c r="I130" s="119"/>
      <c r="J130" s="119"/>
      <c r="K130" s="159"/>
      <c r="L130" s="159"/>
      <c r="M130" s="159"/>
      <c r="N130" s="159"/>
      <c r="O130" s="159"/>
      <c r="P130" s="159"/>
      <c r="Q130" s="159"/>
      <c r="R130" s="10"/>
      <c r="S130" s="10"/>
    </row>
    <row r="131" spans="2:19" ht="15.75" thickBot="1" x14ac:dyDescent="0.3">
      <c r="B131" s="138" t="s">
        <v>146</v>
      </c>
      <c r="C131" s="141" t="s">
        <v>37</v>
      </c>
      <c r="D131" s="141"/>
      <c r="E131" s="47"/>
      <c r="F131" s="141">
        <v>2017</v>
      </c>
      <c r="G131" s="141"/>
      <c r="H131" s="141"/>
      <c r="I131" s="10"/>
      <c r="J131" s="10"/>
      <c r="K131" s="138" t="s">
        <v>147</v>
      </c>
      <c r="L131" s="138"/>
      <c r="M131" s="47" t="s">
        <v>47</v>
      </c>
      <c r="N131" s="47"/>
      <c r="O131" s="47" t="s">
        <v>6</v>
      </c>
      <c r="P131" s="120"/>
      <c r="Q131" s="120"/>
      <c r="R131" s="10"/>
      <c r="S131" s="10"/>
    </row>
    <row r="132" spans="2:19" x14ac:dyDescent="0.25">
      <c r="B132" s="138"/>
      <c r="C132" s="29" t="s">
        <v>47</v>
      </c>
      <c r="D132" s="29" t="s">
        <v>6</v>
      </c>
      <c r="E132" s="29"/>
      <c r="F132" s="29" t="s">
        <v>47</v>
      </c>
      <c r="G132" s="153" t="s">
        <v>6</v>
      </c>
      <c r="H132" s="153"/>
      <c r="I132" s="10"/>
      <c r="J132" s="10"/>
      <c r="K132" s="115" t="s">
        <v>8</v>
      </c>
      <c r="L132" s="121"/>
      <c r="M132" s="122">
        <v>34</v>
      </c>
      <c r="N132" s="123"/>
      <c r="O132" s="63">
        <f>M132/$M$139</f>
        <v>0.79069767441860461</v>
      </c>
      <c r="P132" s="120"/>
      <c r="Q132" s="120"/>
      <c r="R132" s="10"/>
      <c r="S132" s="10"/>
    </row>
    <row r="133" spans="2:19" x14ac:dyDescent="0.25">
      <c r="B133" s="115" t="s">
        <v>148</v>
      </c>
      <c r="C133" s="108">
        <f>L120+L121</f>
        <v>31</v>
      </c>
      <c r="D133" s="96">
        <f>C133/$L$126</f>
        <v>0.72093023255813948</v>
      </c>
      <c r="E133" s="96"/>
      <c r="F133" s="108">
        <v>99</v>
      </c>
      <c r="G133" s="155">
        <f>F133/$F$138</f>
        <v>0.81818181818181823</v>
      </c>
      <c r="H133" s="155"/>
      <c r="I133" s="10"/>
      <c r="J133" s="10"/>
      <c r="K133" s="115" t="s">
        <v>149</v>
      </c>
      <c r="L133" s="108"/>
      <c r="M133" s="124">
        <v>5</v>
      </c>
      <c r="N133" s="96"/>
      <c r="O133" s="63">
        <f t="shared" ref="O133:O138" si="13">M133/$M$139</f>
        <v>0.11627906976744186</v>
      </c>
      <c r="P133" s="125"/>
      <c r="Q133" s="125"/>
      <c r="R133" s="10"/>
      <c r="S133" s="10"/>
    </row>
    <row r="134" spans="2:19" x14ac:dyDescent="0.25">
      <c r="B134" s="115" t="s">
        <v>150</v>
      </c>
      <c r="C134" s="108">
        <f>L123+L124+L125</f>
        <v>11</v>
      </c>
      <c r="D134" s="96">
        <f>C134/$L$126</f>
        <v>0.2558139534883721</v>
      </c>
      <c r="E134" s="96"/>
      <c r="F134" s="108">
        <v>15</v>
      </c>
      <c r="G134" s="155">
        <f t="shared" ref="G134:G137" si="14">F134/$F$138</f>
        <v>0.12396694214876033</v>
      </c>
      <c r="H134" s="155"/>
      <c r="I134" s="10"/>
      <c r="J134" s="10"/>
      <c r="K134" s="115" t="s">
        <v>151</v>
      </c>
      <c r="L134" s="108"/>
      <c r="M134" s="124">
        <v>2</v>
      </c>
      <c r="N134" s="96"/>
      <c r="O134" s="63">
        <f t="shared" si="13"/>
        <v>4.6511627906976744E-2</v>
      </c>
      <c r="P134" s="125"/>
      <c r="Q134" s="125"/>
      <c r="R134" s="10"/>
      <c r="S134" s="10"/>
    </row>
    <row r="135" spans="2:19" x14ac:dyDescent="0.25">
      <c r="B135" s="115" t="s">
        <v>139</v>
      </c>
      <c r="C135" s="108">
        <f>L122</f>
        <v>1</v>
      </c>
      <c r="D135" s="96">
        <f>C135/$L$126</f>
        <v>2.3255813953488372E-2</v>
      </c>
      <c r="E135" s="96"/>
      <c r="F135" s="108">
        <v>7</v>
      </c>
      <c r="G135" s="155">
        <f t="shared" si="14"/>
        <v>5.7851239669421489E-2</v>
      </c>
      <c r="H135" s="155"/>
      <c r="I135" s="10"/>
      <c r="J135" s="10"/>
      <c r="K135" s="115" t="s">
        <v>152</v>
      </c>
      <c r="L135" s="108"/>
      <c r="M135" s="124">
        <v>0</v>
      </c>
      <c r="N135" s="96"/>
      <c r="O135" s="63">
        <f t="shared" si="13"/>
        <v>0</v>
      </c>
      <c r="P135" s="125"/>
      <c r="Q135" s="125"/>
      <c r="R135" s="10"/>
      <c r="S135" s="10"/>
    </row>
    <row r="136" spans="2:19" x14ac:dyDescent="0.25">
      <c r="B136" s="115" t="s">
        <v>153</v>
      </c>
      <c r="C136" s="108">
        <v>0</v>
      </c>
      <c r="D136" s="96">
        <f>C136/$L$126</f>
        <v>0</v>
      </c>
      <c r="E136" s="96"/>
      <c r="F136" s="108">
        <v>0</v>
      </c>
      <c r="G136" s="155">
        <f t="shared" si="14"/>
        <v>0</v>
      </c>
      <c r="H136" s="155"/>
      <c r="I136" s="10"/>
      <c r="J136" s="10"/>
      <c r="K136" s="115" t="s">
        <v>154</v>
      </c>
      <c r="L136" s="108"/>
      <c r="M136" s="124">
        <v>0</v>
      </c>
      <c r="N136" s="96"/>
      <c r="O136" s="63">
        <f t="shared" si="13"/>
        <v>0</v>
      </c>
      <c r="P136" s="125"/>
      <c r="Q136" s="125"/>
      <c r="R136" s="10"/>
      <c r="S136" s="10"/>
    </row>
    <row r="137" spans="2:19" ht="15.75" thickBot="1" x14ac:dyDescent="0.3">
      <c r="B137" s="115" t="s">
        <v>105</v>
      </c>
      <c r="C137" s="97">
        <v>0</v>
      </c>
      <c r="D137" s="116">
        <f>C137/$L$126</f>
        <v>0</v>
      </c>
      <c r="E137" s="116"/>
      <c r="F137" s="97">
        <v>0</v>
      </c>
      <c r="G137" s="155">
        <f t="shared" si="14"/>
        <v>0</v>
      </c>
      <c r="H137" s="155"/>
      <c r="I137" s="10"/>
      <c r="J137" s="10"/>
      <c r="K137" s="115" t="s">
        <v>7</v>
      </c>
      <c r="L137" s="97"/>
      <c r="M137" s="126">
        <v>2</v>
      </c>
      <c r="N137" s="116"/>
      <c r="O137" s="63">
        <f t="shared" si="13"/>
        <v>4.6511627906976744E-2</v>
      </c>
      <c r="P137" s="125"/>
      <c r="Q137" s="125"/>
      <c r="R137" s="10"/>
      <c r="S137" s="10"/>
    </row>
    <row r="138" spans="2:19" ht="15.75" thickBot="1" x14ac:dyDescent="0.3">
      <c r="B138" s="117" t="s">
        <v>0</v>
      </c>
      <c r="C138" s="37">
        <f>SUM(C133:C137)</f>
        <v>43</v>
      </c>
      <c r="D138" s="118">
        <f>SUM(D133:D137)</f>
        <v>1</v>
      </c>
      <c r="E138" s="118"/>
      <c r="F138" s="37">
        <f>SUM(F133:F137)</f>
        <v>121</v>
      </c>
      <c r="G138" s="156">
        <f>SUM(G133:H137)</f>
        <v>1</v>
      </c>
      <c r="H138" s="156"/>
      <c r="I138" s="10"/>
      <c r="J138" s="10"/>
      <c r="K138" s="115" t="s">
        <v>143</v>
      </c>
      <c r="L138" s="10"/>
      <c r="M138" s="127">
        <v>0</v>
      </c>
      <c r="N138" s="11"/>
      <c r="O138" s="63">
        <f t="shared" si="13"/>
        <v>0</v>
      </c>
      <c r="P138" s="128"/>
      <c r="Q138" s="128"/>
      <c r="R138" s="10"/>
      <c r="S138" s="10"/>
    </row>
    <row r="139" spans="2:19" x14ac:dyDescent="0.25">
      <c r="B139" s="56" t="s">
        <v>33</v>
      </c>
      <c r="C139" s="10"/>
      <c r="D139" s="10"/>
      <c r="E139" s="10"/>
      <c r="F139" s="11"/>
      <c r="G139" s="11"/>
      <c r="H139" s="11"/>
      <c r="I139" s="10"/>
      <c r="J139" s="10"/>
      <c r="K139" s="161" t="s">
        <v>0</v>
      </c>
      <c r="L139" s="161"/>
      <c r="M139" s="129">
        <f>SUM(M132:M138)</f>
        <v>43</v>
      </c>
      <c r="N139" s="118"/>
      <c r="O139" s="59">
        <f>SUM(O132:O138)</f>
        <v>0.99999999999999989</v>
      </c>
      <c r="P139" s="162">
        <f>SUM(P133:Q137)</f>
        <v>0</v>
      </c>
      <c r="Q139" s="162"/>
      <c r="R139" s="10"/>
      <c r="S139" s="10"/>
    </row>
    <row r="140" spans="2:19" ht="13.5" customHeight="1" x14ac:dyDescent="0.25">
      <c r="B140" s="10"/>
      <c r="C140" s="10"/>
      <c r="D140" s="10"/>
      <c r="E140" s="10"/>
      <c r="F140" s="11"/>
      <c r="G140" s="11"/>
      <c r="H140" s="11"/>
      <c r="I140" s="10"/>
      <c r="J140" s="10"/>
      <c r="K140" s="81"/>
      <c r="L140" s="10"/>
      <c r="M140" s="10"/>
      <c r="N140" s="10"/>
      <c r="O140" s="11"/>
      <c r="P140" s="11"/>
      <c r="Q140" s="11"/>
      <c r="R140" s="10"/>
      <c r="S140" s="10"/>
    </row>
    <row r="141" spans="2:19" x14ac:dyDescent="0.25">
      <c r="B141" s="5" t="s">
        <v>155</v>
      </c>
      <c r="C141" s="65"/>
      <c r="D141" s="65"/>
      <c r="E141" s="65"/>
      <c r="F141" s="66"/>
      <c r="G141" s="66"/>
      <c r="H141" s="66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</row>
    <row r="142" spans="2:19" ht="18.75" customHeight="1" x14ac:dyDescent="0.25">
      <c r="B142" s="137" t="s">
        <v>156</v>
      </c>
      <c r="C142" s="137"/>
      <c r="D142" s="137"/>
      <c r="E142" s="137"/>
      <c r="F142" s="137"/>
      <c r="G142" s="11"/>
      <c r="H142" s="11"/>
      <c r="I142" s="10"/>
      <c r="J142" s="10"/>
      <c r="K142" s="137" t="s">
        <v>157</v>
      </c>
      <c r="L142" s="137"/>
      <c r="M142" s="137"/>
      <c r="N142" s="68"/>
      <c r="O142" s="68"/>
      <c r="P142" s="10"/>
      <c r="Q142" s="10"/>
      <c r="R142" s="10"/>
      <c r="S142" s="10"/>
    </row>
    <row r="143" spans="2:19" ht="11.25" customHeight="1" x14ac:dyDescent="0.25">
      <c r="B143" s="137"/>
      <c r="C143" s="137"/>
      <c r="D143" s="137"/>
      <c r="E143" s="137"/>
      <c r="F143" s="137"/>
      <c r="G143" s="11"/>
      <c r="H143" s="11"/>
      <c r="I143" s="10"/>
      <c r="J143" s="10"/>
      <c r="K143" s="137"/>
      <c r="L143" s="137"/>
      <c r="M143" s="137"/>
      <c r="N143" s="68"/>
      <c r="O143" s="68"/>
      <c r="P143" s="10"/>
      <c r="Q143" s="10"/>
      <c r="R143" s="10"/>
      <c r="S143" s="10"/>
    </row>
    <row r="144" spans="2:19" ht="12.75" customHeight="1" x14ac:dyDescent="0.25">
      <c r="B144" s="71" t="s">
        <v>10</v>
      </c>
      <c r="C144" s="29" t="s">
        <v>47</v>
      </c>
      <c r="D144" s="29" t="s">
        <v>6</v>
      </c>
      <c r="E144" s="10"/>
      <c r="F144" s="11"/>
      <c r="G144" s="11"/>
      <c r="H144" s="11"/>
      <c r="I144" s="10"/>
      <c r="J144" s="10"/>
      <c r="K144" s="71" t="s">
        <v>158</v>
      </c>
      <c r="L144" s="29" t="s">
        <v>47</v>
      </c>
      <c r="M144" s="29" t="s">
        <v>6</v>
      </c>
      <c r="N144" s="10"/>
      <c r="O144" s="11"/>
      <c r="P144" s="10"/>
      <c r="Q144" s="10"/>
      <c r="R144" s="10"/>
      <c r="S144" s="10"/>
    </row>
    <row r="145" spans="2:19" x14ac:dyDescent="0.25">
      <c r="B145" s="35" t="s">
        <v>106</v>
      </c>
      <c r="C145" s="11">
        <v>0</v>
      </c>
      <c r="D145" s="76">
        <f t="shared" ref="D145:D149" si="15">C145/$C$97</f>
        <v>0</v>
      </c>
      <c r="E145" s="10"/>
      <c r="F145" s="11"/>
      <c r="G145" s="11"/>
      <c r="H145" s="11"/>
      <c r="I145" s="10"/>
      <c r="J145" s="10"/>
      <c r="K145" s="11" t="s">
        <v>159</v>
      </c>
      <c r="L145" s="11">
        <v>5</v>
      </c>
      <c r="M145" s="76">
        <f t="shared" ref="M145:M147" si="16">L145/$C$97</f>
        <v>0.11627906976744186</v>
      </c>
      <c r="N145" s="10"/>
      <c r="O145" s="11"/>
      <c r="P145" s="10"/>
      <c r="Q145" s="10"/>
      <c r="R145" s="10"/>
      <c r="S145" s="10"/>
    </row>
    <row r="146" spans="2:19" x14ac:dyDescent="0.25">
      <c r="B146" s="35" t="s">
        <v>107</v>
      </c>
      <c r="C146" s="11">
        <v>19</v>
      </c>
      <c r="D146" s="76">
        <f t="shared" si="15"/>
        <v>0.44186046511627908</v>
      </c>
      <c r="E146" s="10"/>
      <c r="F146" s="11"/>
      <c r="G146" s="11"/>
      <c r="H146" s="11"/>
      <c r="I146" s="10"/>
      <c r="J146" s="10"/>
      <c r="K146" s="11" t="s">
        <v>102</v>
      </c>
      <c r="L146" s="11">
        <v>20</v>
      </c>
      <c r="M146" s="76">
        <f t="shared" si="16"/>
        <v>0.46511627906976744</v>
      </c>
      <c r="N146" s="10"/>
      <c r="O146" s="11"/>
      <c r="P146" s="10"/>
      <c r="Q146" s="10"/>
      <c r="R146" s="10"/>
      <c r="S146" s="10"/>
    </row>
    <row r="147" spans="2:19" ht="15.75" thickBot="1" x14ac:dyDescent="0.3">
      <c r="B147" s="35" t="s">
        <v>108</v>
      </c>
      <c r="C147" s="11">
        <v>16</v>
      </c>
      <c r="D147" s="76">
        <f t="shared" si="15"/>
        <v>0.37209302325581395</v>
      </c>
      <c r="E147" s="10"/>
      <c r="F147" s="11"/>
      <c r="G147" s="11"/>
      <c r="H147" s="73" t="s">
        <v>160</v>
      </c>
      <c r="I147" s="10"/>
      <c r="J147" s="10"/>
      <c r="K147" s="11" t="s">
        <v>105</v>
      </c>
      <c r="L147" s="11">
        <v>18</v>
      </c>
      <c r="M147" s="76">
        <f t="shared" si="16"/>
        <v>0.41860465116279072</v>
      </c>
      <c r="N147" s="10"/>
      <c r="O147" s="11"/>
      <c r="P147" s="10"/>
      <c r="Q147" s="10"/>
      <c r="R147" s="10"/>
      <c r="S147" s="10"/>
    </row>
    <row r="148" spans="2:19" x14ac:dyDescent="0.25">
      <c r="B148" s="35" t="s">
        <v>110</v>
      </c>
      <c r="C148" s="11">
        <v>0</v>
      </c>
      <c r="D148" s="76">
        <f t="shared" si="15"/>
        <v>0</v>
      </c>
      <c r="E148" s="10"/>
      <c r="F148" s="11"/>
      <c r="G148" s="11"/>
      <c r="H148" s="78">
        <f>D146+D147</f>
        <v>0.81395348837209303</v>
      </c>
      <c r="I148" s="10"/>
      <c r="J148" s="10"/>
      <c r="K148" s="37" t="s">
        <v>0</v>
      </c>
      <c r="L148" s="37">
        <f>SUM(L145:L147)</f>
        <v>43</v>
      </c>
      <c r="M148" s="59">
        <f>SUM(M145:M147)</f>
        <v>1</v>
      </c>
      <c r="N148" s="10"/>
      <c r="O148" s="11"/>
      <c r="P148" s="10"/>
      <c r="Q148" s="10"/>
      <c r="R148" s="10"/>
      <c r="S148" s="10"/>
    </row>
    <row r="149" spans="2:19" ht="15.75" thickBot="1" x14ac:dyDescent="0.3">
      <c r="B149" s="35" t="s">
        <v>143</v>
      </c>
      <c r="C149" s="11">
        <v>8</v>
      </c>
      <c r="D149" s="76">
        <f t="shared" si="15"/>
        <v>0.18604651162790697</v>
      </c>
      <c r="E149" s="10"/>
      <c r="F149" s="11"/>
      <c r="G149" s="11"/>
      <c r="H149" s="11"/>
      <c r="I149" s="10"/>
      <c r="J149" s="10"/>
      <c r="K149" s="35"/>
      <c r="L149" s="11"/>
      <c r="M149" s="76"/>
      <c r="N149" s="10"/>
      <c r="O149" s="11"/>
      <c r="P149" s="10"/>
      <c r="Q149" s="10"/>
      <c r="R149" s="10"/>
      <c r="S149" s="10"/>
    </row>
    <row r="150" spans="2:19" x14ac:dyDescent="0.25">
      <c r="B150" s="37" t="s">
        <v>0</v>
      </c>
      <c r="C150" s="37">
        <f>SUM(C145:C149)</f>
        <v>43</v>
      </c>
      <c r="D150" s="59">
        <f>SUM(D145:D149)</f>
        <v>1</v>
      </c>
      <c r="E150" s="10"/>
      <c r="F150" s="11"/>
      <c r="G150" s="11"/>
      <c r="H150" s="11"/>
      <c r="I150" s="10"/>
      <c r="J150" s="10"/>
      <c r="N150" s="10"/>
      <c r="O150" s="11"/>
      <c r="P150" s="10"/>
      <c r="Q150" s="10"/>
      <c r="R150" s="10"/>
      <c r="S150" s="10"/>
    </row>
    <row r="151" spans="2:19" ht="3.75" customHeight="1" x14ac:dyDescent="0.25">
      <c r="K151" s="137" t="s">
        <v>161</v>
      </c>
      <c r="L151" s="137"/>
      <c r="M151" s="137"/>
    </row>
    <row r="152" spans="2:19" x14ac:dyDescent="0.25">
      <c r="B152" s="137" t="s">
        <v>162</v>
      </c>
      <c r="C152" s="137"/>
      <c r="D152" s="137"/>
      <c r="K152" s="137"/>
      <c r="L152" s="137"/>
      <c r="M152" s="137"/>
    </row>
    <row r="153" spans="2:19" ht="12.75" customHeight="1" x14ac:dyDescent="0.25">
      <c r="B153" s="137"/>
      <c r="C153" s="137"/>
      <c r="D153" s="137"/>
      <c r="K153" s="153" t="s">
        <v>163</v>
      </c>
      <c r="L153" s="153"/>
      <c r="M153" s="29" t="s">
        <v>47</v>
      </c>
      <c r="N153" s="29"/>
      <c r="O153" s="29" t="s">
        <v>6</v>
      </c>
    </row>
    <row r="154" spans="2:19" x14ac:dyDescent="0.25">
      <c r="B154" s="153" t="s">
        <v>164</v>
      </c>
      <c r="C154" s="153"/>
      <c r="D154" s="29" t="s">
        <v>47</v>
      </c>
      <c r="E154" s="153" t="s">
        <v>6</v>
      </c>
      <c r="F154" s="153"/>
      <c r="K154" s="160" t="s">
        <v>165</v>
      </c>
      <c r="L154" s="160"/>
      <c r="M154" s="11">
        <v>23</v>
      </c>
      <c r="N154" s="76"/>
      <c r="O154" s="76">
        <f t="shared" ref="O154:O159" si="17">M154/$M$160</f>
        <v>0.53488372093023251</v>
      </c>
    </row>
    <row r="155" spans="2:19" ht="13.5" customHeight="1" x14ac:dyDescent="0.25">
      <c r="B155" s="160" t="s">
        <v>166</v>
      </c>
      <c r="C155" s="160"/>
      <c r="D155" s="130">
        <v>1</v>
      </c>
      <c r="E155" s="155">
        <f t="shared" ref="E155:E165" si="18">D155/$D$166</f>
        <v>2.3255813953488372E-2</v>
      </c>
      <c r="F155" s="155"/>
      <c r="K155" s="160" t="s">
        <v>167</v>
      </c>
      <c r="L155" s="160"/>
      <c r="M155" s="11">
        <v>6</v>
      </c>
      <c r="N155" s="76"/>
      <c r="O155" s="76">
        <f t="shared" si="17"/>
        <v>0.13953488372093023</v>
      </c>
    </row>
    <row r="156" spans="2:19" ht="13.5" customHeight="1" x14ac:dyDescent="0.25">
      <c r="B156" t="s">
        <v>168</v>
      </c>
      <c r="D156" s="131">
        <v>2</v>
      </c>
      <c r="E156" s="155">
        <f t="shared" si="18"/>
        <v>4.6511627906976744E-2</v>
      </c>
      <c r="F156" s="155"/>
      <c r="G156" s="132"/>
      <c r="K156" s="160" t="s">
        <v>169</v>
      </c>
      <c r="L156" s="160"/>
      <c r="M156" s="3">
        <v>2</v>
      </c>
      <c r="O156" s="76">
        <f t="shared" si="17"/>
        <v>4.6511627906976744E-2</v>
      </c>
    </row>
    <row r="157" spans="2:19" ht="13.5" customHeight="1" x14ac:dyDescent="0.25">
      <c r="B157" s="160" t="s">
        <v>170</v>
      </c>
      <c r="C157" s="160"/>
      <c r="D157" s="130">
        <v>2</v>
      </c>
      <c r="E157" s="155">
        <f t="shared" si="18"/>
        <v>4.6511627906976744E-2</v>
      </c>
      <c r="F157" s="155"/>
      <c r="K157" s="160" t="s">
        <v>171</v>
      </c>
      <c r="L157" s="160"/>
      <c r="M157" s="3">
        <v>9</v>
      </c>
      <c r="O157" s="76">
        <f t="shared" si="17"/>
        <v>0.20930232558139536</v>
      </c>
    </row>
    <row r="158" spans="2:19" ht="13.5" customHeight="1" x14ac:dyDescent="0.25">
      <c r="B158" s="160" t="s">
        <v>172</v>
      </c>
      <c r="C158" s="160"/>
      <c r="D158" s="130">
        <v>1</v>
      </c>
      <c r="E158" s="155">
        <f t="shared" si="18"/>
        <v>2.3255813953488372E-2</v>
      </c>
      <c r="F158" s="155"/>
      <c r="K158" s="160" t="s">
        <v>173</v>
      </c>
      <c r="L158" s="160"/>
      <c r="M158" s="3">
        <v>2</v>
      </c>
      <c r="O158" s="76">
        <f t="shared" si="17"/>
        <v>4.6511627906976744E-2</v>
      </c>
    </row>
    <row r="159" spans="2:19" ht="13.5" customHeight="1" thickBot="1" x14ac:dyDescent="0.3">
      <c r="B159" s="160" t="s">
        <v>174</v>
      </c>
      <c r="C159" s="160"/>
      <c r="D159" s="130">
        <v>1</v>
      </c>
      <c r="E159" s="155">
        <f t="shared" si="18"/>
        <v>2.3255813953488372E-2</v>
      </c>
      <c r="F159" s="155"/>
      <c r="K159" t="s">
        <v>143</v>
      </c>
      <c r="M159" s="3">
        <v>1</v>
      </c>
      <c r="O159" s="76">
        <f t="shared" si="17"/>
        <v>2.3255813953488372E-2</v>
      </c>
    </row>
    <row r="160" spans="2:19" ht="13.5" customHeight="1" x14ac:dyDescent="0.25">
      <c r="B160" s="160" t="s">
        <v>175</v>
      </c>
      <c r="C160" s="160"/>
      <c r="D160" s="130">
        <v>1</v>
      </c>
      <c r="E160" s="155">
        <f t="shared" si="18"/>
        <v>2.3255813953488372E-2</v>
      </c>
      <c r="F160" s="155"/>
      <c r="K160" s="157" t="s">
        <v>0</v>
      </c>
      <c r="L160" s="157"/>
      <c r="M160" s="133">
        <f>SUM(M154:M159)</f>
        <v>43</v>
      </c>
      <c r="N160" s="59"/>
      <c r="O160" s="59">
        <f>SUM(O154:O159)</f>
        <v>1</v>
      </c>
    </row>
    <row r="161" spans="2:15" ht="13.5" customHeight="1" x14ac:dyDescent="0.25">
      <c r="B161" s="134" t="s">
        <v>176</v>
      </c>
      <c r="C161" s="134"/>
      <c r="D161" s="130">
        <v>1</v>
      </c>
      <c r="E161" s="155">
        <f t="shared" si="18"/>
        <v>2.3255813953488372E-2</v>
      </c>
      <c r="F161" s="155"/>
      <c r="K161" s="61"/>
      <c r="L161" s="61"/>
      <c r="M161" s="135"/>
      <c r="N161" s="64"/>
      <c r="O161" s="64"/>
    </row>
    <row r="162" spans="2:15" ht="13.5" customHeight="1" x14ac:dyDescent="0.25">
      <c r="B162" s="134" t="s">
        <v>177</v>
      </c>
      <c r="C162" s="134"/>
      <c r="D162" s="130">
        <v>3</v>
      </c>
      <c r="E162" s="155">
        <f t="shared" si="18"/>
        <v>6.9767441860465115E-2</v>
      </c>
      <c r="F162" s="155"/>
      <c r="K162" s="61"/>
      <c r="L162" s="61"/>
      <c r="M162" s="135"/>
      <c r="N162" s="64"/>
      <c r="O162" s="64"/>
    </row>
    <row r="163" spans="2:15" ht="13.5" customHeight="1" x14ac:dyDescent="0.25">
      <c r="B163" s="134" t="s">
        <v>178</v>
      </c>
      <c r="C163" s="134"/>
      <c r="D163" s="130">
        <v>2</v>
      </c>
      <c r="E163" s="155">
        <f t="shared" si="18"/>
        <v>4.6511627906976744E-2</v>
      </c>
      <c r="F163" s="155"/>
      <c r="K163" s="61"/>
      <c r="L163" s="61"/>
      <c r="M163" s="135"/>
      <c r="N163" s="64"/>
      <c r="O163" s="64"/>
    </row>
    <row r="164" spans="2:15" ht="13.5" customHeight="1" x14ac:dyDescent="0.25">
      <c r="B164" s="134" t="s">
        <v>7</v>
      </c>
      <c r="C164" s="134"/>
      <c r="D164" s="130">
        <v>5</v>
      </c>
      <c r="E164" s="155">
        <f t="shared" si="18"/>
        <v>0.11627906976744186</v>
      </c>
      <c r="F164" s="155"/>
      <c r="K164" s="61"/>
      <c r="L164" s="61"/>
      <c r="M164" s="135"/>
      <c r="N164" s="64"/>
      <c r="O164" s="64"/>
    </row>
    <row r="165" spans="2:15" ht="13.5" customHeight="1" thickBot="1" x14ac:dyDescent="0.3">
      <c r="B165" s="134" t="s">
        <v>179</v>
      </c>
      <c r="C165" s="134"/>
      <c r="D165" s="130">
        <v>24</v>
      </c>
      <c r="E165" s="163">
        <f t="shared" si="18"/>
        <v>0.55813953488372092</v>
      </c>
      <c r="F165" s="163"/>
      <c r="K165" s="61"/>
      <c r="L165" s="61"/>
      <c r="M165" s="135"/>
      <c r="N165" s="64"/>
      <c r="O165" s="64"/>
    </row>
    <row r="166" spans="2:15" ht="13.5" customHeight="1" x14ac:dyDescent="0.25">
      <c r="B166" s="157" t="s">
        <v>0</v>
      </c>
      <c r="C166" s="157"/>
      <c r="D166" s="133">
        <f>SUM(D155:D165)</f>
        <v>43</v>
      </c>
      <c r="E166" s="156">
        <f>SUM(E155:F165)</f>
        <v>1</v>
      </c>
      <c r="F166" s="156"/>
    </row>
    <row r="167" spans="2:15" ht="8.25" customHeight="1" x14ac:dyDescent="0.25"/>
    <row r="168" spans="2:15" ht="12" customHeight="1" x14ac:dyDescent="0.25">
      <c r="B168" s="2" t="s">
        <v>180</v>
      </c>
      <c r="K168" s="136" t="s">
        <v>181</v>
      </c>
    </row>
    <row r="169" spans="2:15" ht="15" customHeight="1" x14ac:dyDescent="0.25">
      <c r="K169" s="136" t="s">
        <v>182</v>
      </c>
    </row>
  </sheetData>
  <mergeCells count="101">
    <mergeCell ref="E162:F162"/>
    <mergeCell ref="E163:F163"/>
    <mergeCell ref="E164:F164"/>
    <mergeCell ref="E165:F165"/>
    <mergeCell ref="B166:C166"/>
    <mergeCell ref="E166:F166"/>
    <mergeCell ref="B159:C159"/>
    <mergeCell ref="E159:F159"/>
    <mergeCell ref="B160:C160"/>
    <mergeCell ref="E160:F160"/>
    <mergeCell ref="K160:L160"/>
    <mergeCell ref="E161:F161"/>
    <mergeCell ref="E156:F156"/>
    <mergeCell ref="K156:L156"/>
    <mergeCell ref="B157:C157"/>
    <mergeCell ref="E157:F157"/>
    <mergeCell ref="K157:L157"/>
    <mergeCell ref="B158:C158"/>
    <mergeCell ref="E158:F158"/>
    <mergeCell ref="K158:L158"/>
    <mergeCell ref="B154:C154"/>
    <mergeCell ref="E154:F154"/>
    <mergeCell ref="K154:L154"/>
    <mergeCell ref="B155:C155"/>
    <mergeCell ref="E155:F155"/>
    <mergeCell ref="K155:L155"/>
    <mergeCell ref="K139:L139"/>
    <mergeCell ref="P139:Q139"/>
    <mergeCell ref="B142:F143"/>
    <mergeCell ref="K142:M143"/>
    <mergeCell ref="K151:M152"/>
    <mergeCell ref="B152:D153"/>
    <mergeCell ref="K153:L153"/>
    <mergeCell ref="G133:H133"/>
    <mergeCell ref="G134:H134"/>
    <mergeCell ref="G135:H135"/>
    <mergeCell ref="G136:H136"/>
    <mergeCell ref="G137:H137"/>
    <mergeCell ref="G138:H138"/>
    <mergeCell ref="K117:N118"/>
    <mergeCell ref="B127:D127"/>
    <mergeCell ref="B129:H130"/>
    <mergeCell ref="K129:Q130"/>
    <mergeCell ref="B131:B132"/>
    <mergeCell ref="C131:D131"/>
    <mergeCell ref="F131:H131"/>
    <mergeCell ref="K131:L131"/>
    <mergeCell ref="G132:H132"/>
    <mergeCell ref="B100:H101"/>
    <mergeCell ref="O100:P100"/>
    <mergeCell ref="Q100:R100"/>
    <mergeCell ref="O101:P101"/>
    <mergeCell ref="Q101:R101"/>
    <mergeCell ref="B102:D102"/>
    <mergeCell ref="G102:H102"/>
    <mergeCell ref="I102:K102"/>
    <mergeCell ref="O97:P97"/>
    <mergeCell ref="Q97:R97"/>
    <mergeCell ref="O98:P98"/>
    <mergeCell ref="Q98:R98"/>
    <mergeCell ref="O99:P99"/>
    <mergeCell ref="Q99:R99"/>
    <mergeCell ref="O92:P92"/>
    <mergeCell ref="Q92:R92"/>
    <mergeCell ref="O93:P93"/>
    <mergeCell ref="Q93:R93"/>
    <mergeCell ref="O96:P96"/>
    <mergeCell ref="Q96:R96"/>
    <mergeCell ref="B87:D88"/>
    <mergeCell ref="O89:P89"/>
    <mergeCell ref="Q89:R89"/>
    <mergeCell ref="O90:P90"/>
    <mergeCell ref="Q90:R90"/>
    <mergeCell ref="O91:P91"/>
    <mergeCell ref="Q91:R91"/>
    <mergeCell ref="B73:B74"/>
    <mergeCell ref="D73:F73"/>
    <mergeCell ref="H73:I73"/>
    <mergeCell ref="K73:R73"/>
    <mergeCell ref="K74:L75"/>
    <mergeCell ref="M74:O74"/>
    <mergeCell ref="Q74:R74"/>
    <mergeCell ref="M75:N75"/>
    <mergeCell ref="K59:R60"/>
    <mergeCell ref="K61:L62"/>
    <mergeCell ref="M61:O61"/>
    <mergeCell ref="Q61:R61"/>
    <mergeCell ref="M62:N62"/>
    <mergeCell ref="B71:I72"/>
    <mergeCell ref="B41:H41"/>
    <mergeCell ref="B42:C42"/>
    <mergeCell ref="K48:Q49"/>
    <mergeCell ref="K50:K51"/>
    <mergeCell ref="L50:M50"/>
    <mergeCell ref="O50:Q50"/>
    <mergeCell ref="B5:S6"/>
    <mergeCell ref="B8:S8"/>
    <mergeCell ref="B10:S11"/>
    <mergeCell ref="I15:M16"/>
    <mergeCell ref="Q15:R16"/>
    <mergeCell ref="B38:H39"/>
  </mergeCells>
  <pageMargins left="0.19685039370078741" right="0.11811023622047245" top="0.11811023622047245" bottom="0.11811023622047245" header="0.31496062992125984" footer="0.31496062992125984"/>
  <pageSetup paperSize="9" scale="67" orientation="portrait" r:id="rId1"/>
  <rowBreaks count="1" manualBreakCount="1">
    <brk id="84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Feminicidio</vt:lpstr>
      <vt:lpstr>Feminicidio!Área_de_impresión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jvigo</cp:lastModifiedBy>
  <cp:lastPrinted>2018-05-14T20:17:20Z</cp:lastPrinted>
  <dcterms:created xsi:type="dcterms:W3CDTF">2018-04-10T15:32:47Z</dcterms:created>
  <dcterms:modified xsi:type="dcterms:W3CDTF">2018-05-15T14:35:03Z</dcterms:modified>
</cp:coreProperties>
</file>