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Feminicidio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[4]Casos!#REF!</definedName>
    <definedName name="DIST">[3]Casos!#REF!</definedName>
    <definedName name="DISTRITO">#REF!</definedName>
    <definedName name="DPTO" localSheetId="0">[4]Casos!#REF!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8" i="8" l="1"/>
  <c r="O157" i="8"/>
  <c r="O156" i="8"/>
  <c r="O155" i="8"/>
  <c r="D155" i="8"/>
  <c r="E154" i="8" s="1"/>
  <c r="O154" i="8"/>
  <c r="O153" i="8"/>
  <c r="O152" i="8"/>
  <c r="O151" i="8"/>
  <c r="O158" i="8" s="1"/>
  <c r="C148" i="8"/>
  <c r="D146" i="8" s="1"/>
  <c r="D147" i="8"/>
  <c r="L146" i="8"/>
  <c r="D144" i="8"/>
  <c r="M137" i="8"/>
  <c r="O134" i="8" s="1"/>
  <c r="O136" i="8"/>
  <c r="O135" i="8"/>
  <c r="F135" i="8"/>
  <c r="G134" i="8" s="1"/>
  <c r="O133" i="8"/>
  <c r="C132" i="8"/>
  <c r="O131" i="8"/>
  <c r="F126" i="8"/>
  <c r="L125" i="8"/>
  <c r="H125" i="8"/>
  <c r="L124" i="8"/>
  <c r="H124" i="8"/>
  <c r="L123" i="8"/>
  <c r="C133" i="8" s="1"/>
  <c r="H123" i="8"/>
  <c r="L122" i="8"/>
  <c r="H122" i="8"/>
  <c r="L121" i="8"/>
  <c r="H121" i="8"/>
  <c r="L120" i="8"/>
  <c r="L126" i="8" s="1"/>
  <c r="M121" i="8" s="1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26" i="8" s="1"/>
  <c r="O101" i="8"/>
  <c r="Q100" i="8" s="1"/>
  <c r="C97" i="8"/>
  <c r="M143" i="8" s="1"/>
  <c r="D96" i="8"/>
  <c r="H97" i="8" s="1"/>
  <c r="O93" i="8"/>
  <c r="Q91" i="8" s="1"/>
  <c r="Q92" i="8"/>
  <c r="D92" i="8"/>
  <c r="M82" i="8"/>
  <c r="O81" i="8" s="1"/>
  <c r="F82" i="8"/>
  <c r="E82" i="8"/>
  <c r="D82" i="8"/>
  <c r="H81" i="8"/>
  <c r="H80" i="8"/>
  <c r="O79" i="8"/>
  <c r="H79" i="8"/>
  <c r="H78" i="8"/>
  <c r="H77" i="8"/>
  <c r="H76" i="8"/>
  <c r="O75" i="8"/>
  <c r="H75" i="8"/>
  <c r="H74" i="8"/>
  <c r="H73" i="8"/>
  <c r="H72" i="8"/>
  <c r="H71" i="8"/>
  <c r="H70" i="8"/>
  <c r="H69" i="8"/>
  <c r="M68" i="8"/>
  <c r="H68" i="8"/>
  <c r="O67" i="8"/>
  <c r="H67" i="8"/>
  <c r="O66" i="8"/>
  <c r="H66" i="8"/>
  <c r="O65" i="8"/>
  <c r="H65" i="8"/>
  <c r="O64" i="8"/>
  <c r="H64" i="8"/>
  <c r="O63" i="8"/>
  <c r="H63" i="8"/>
  <c r="O62" i="8"/>
  <c r="H62" i="8"/>
  <c r="O61" i="8"/>
  <c r="H61" i="8"/>
  <c r="O60" i="8"/>
  <c r="H60" i="8"/>
  <c r="O59" i="8"/>
  <c r="O68" i="8" s="1"/>
  <c r="H59" i="8"/>
  <c r="H58" i="8"/>
  <c r="H57" i="8"/>
  <c r="H82" i="8" s="1"/>
  <c r="H56" i="8"/>
  <c r="O53" i="8"/>
  <c r="L53" i="8"/>
  <c r="M51" i="8" s="1"/>
  <c r="Q52" i="8"/>
  <c r="M52" i="8"/>
  <c r="Q51" i="8"/>
  <c r="Q50" i="8"/>
  <c r="Q49" i="8"/>
  <c r="Q53" i="8" s="1"/>
  <c r="K40" i="8"/>
  <c r="K41" i="8" s="1"/>
  <c r="M26" i="8"/>
  <c r="L26" i="8"/>
  <c r="K26" i="8"/>
  <c r="M25" i="8"/>
  <c r="M24" i="8"/>
  <c r="M23" i="8"/>
  <c r="M22" i="8"/>
  <c r="M21" i="8"/>
  <c r="M20" i="8"/>
  <c r="M19" i="8"/>
  <c r="M18" i="8"/>
  <c r="M125" i="8" l="1"/>
  <c r="M122" i="8"/>
  <c r="M124" i="8"/>
  <c r="O137" i="8"/>
  <c r="D133" i="8"/>
  <c r="M144" i="8"/>
  <c r="M146" i="8" s="1"/>
  <c r="O76" i="8"/>
  <c r="D93" i="8"/>
  <c r="C134" i="8"/>
  <c r="D134" i="8" s="1"/>
  <c r="D132" i="8"/>
  <c r="O73" i="8"/>
  <c r="M50" i="8"/>
  <c r="Q90" i="8"/>
  <c r="Q93" i="8" s="1"/>
  <c r="Q98" i="8"/>
  <c r="M120" i="8"/>
  <c r="O132" i="8"/>
  <c r="E153" i="8"/>
  <c r="E155" i="8" s="1"/>
  <c r="D145" i="8"/>
  <c r="H146" i="8" s="1"/>
  <c r="M49" i="8"/>
  <c r="G132" i="8"/>
  <c r="H135" i="8" s="1"/>
  <c r="O74" i="8"/>
  <c r="O78" i="8"/>
  <c r="D91" i="8"/>
  <c r="D94" i="8"/>
  <c r="Q99" i="8"/>
  <c r="M123" i="8"/>
  <c r="D143" i="8"/>
  <c r="D148" i="8" s="1"/>
  <c r="G133" i="8"/>
  <c r="O80" i="8"/>
  <c r="D90" i="8"/>
  <c r="M145" i="8"/>
  <c r="O77" i="8"/>
  <c r="Q97" i="8"/>
  <c r="D95" i="8"/>
  <c r="H90" i="8" l="1"/>
  <c r="D97" i="8"/>
  <c r="M53" i="8"/>
  <c r="C135" i="8"/>
  <c r="O82" i="8"/>
  <c r="D135" i="8"/>
  <c r="Q101" i="8"/>
  <c r="H93" i="8"/>
  <c r="M126" i="8"/>
</calcChain>
</file>

<file path=xl/sharedStrings.xml><?xml version="1.0" encoding="utf-8"?>
<sst xmlns="http://schemas.openxmlformats.org/spreadsheetml/2006/main" count="240" uniqueCount="171">
  <si>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</si>
  <si>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</si>
  <si>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</si>
  <si>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</si>
  <si>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</si>
  <si>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</si>
  <si>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</si>
  <si>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</si>
  <si>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</si>
  <si>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Otros</t>
  </si>
  <si>
    <t>Si</t>
  </si>
  <si>
    <t>No</t>
  </si>
  <si>
    <t>Sin información</t>
  </si>
  <si>
    <t>Otro</t>
  </si>
  <si>
    <t>%</t>
  </si>
  <si>
    <t>Grupo de edad</t>
  </si>
  <si>
    <t>Arequipa</t>
  </si>
  <si>
    <t>Madre de Dios</t>
  </si>
  <si>
    <t>Conviviente</t>
  </si>
  <si>
    <t>Ex conviviente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</si>
  <si>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</si>
  <si>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a Agosto, 2018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</si>
  <si>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</si>
  <si>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</si>
  <si>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</si>
  <si>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</si>
  <si>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t>Periodo: Enero - Agosto, 2018</t>
  </si>
  <si>
    <t>Mes / año</t>
  </si>
  <si>
    <t>Var. %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</si>
  <si>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</si>
  <si>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t>Años</t>
  </si>
  <si>
    <t>Feminicidio</t>
  </si>
  <si>
    <t>2018 *</t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</si>
  <si>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Tacna cuyo hecho ocurrio en el año 2016, y que el CEM toma conocimiento en el mes de abril del 2018.</t>
    </r>
  </si>
  <si>
    <t>(*) Casos reportados al 31 de agosto de 2018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</si>
  <si>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</si>
  <si>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Área</t>
  </si>
  <si>
    <t>2018 (*)</t>
  </si>
  <si>
    <t>N°</t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</si>
  <si>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</si>
  <si>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</si>
  <si>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</si>
  <si>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2009 - 2018</t>
    </r>
  </si>
  <si>
    <t>Se desconoce</t>
  </si>
  <si>
    <t>Departamento</t>
  </si>
  <si>
    <t>Acumulado
2009 - 2017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</si>
  <si>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</si>
  <si>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</si>
  <si>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</si>
  <si>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</si>
  <si>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Cusco</t>
  </si>
  <si>
    <t>Acuchillamiento</t>
  </si>
  <si>
    <t>Ayacucho</t>
  </si>
  <si>
    <t>Aplastamiento</t>
  </si>
  <si>
    <t>Puno</t>
  </si>
  <si>
    <t>Asfixia / estrangulamiento</t>
  </si>
  <si>
    <t>La Libertad</t>
  </si>
  <si>
    <t>Decapitación</t>
  </si>
  <si>
    <t>Lima Provincia</t>
  </si>
  <si>
    <t>Disparo</t>
  </si>
  <si>
    <t>Ancash</t>
  </si>
  <si>
    <t>Envenenamiento</t>
  </si>
  <si>
    <t>Huánuco</t>
  </si>
  <si>
    <t>Golpes diversos</t>
  </si>
  <si>
    <t>Lambayeque</t>
  </si>
  <si>
    <t>Piura</t>
  </si>
  <si>
    <t>Quemadura</t>
  </si>
  <si>
    <t>Tacna</t>
  </si>
  <si>
    <t>Callao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</si>
  <si>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</si>
  <si>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</si>
  <si>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Ica</t>
  </si>
  <si>
    <t>Lugar del hecho</t>
  </si>
  <si>
    <t>San Martin</t>
  </si>
  <si>
    <t>Huancavelica</t>
  </si>
  <si>
    <t>Calle - vía pública</t>
  </si>
  <si>
    <t>Pasco</t>
  </si>
  <si>
    <t>Casa de ambos</t>
  </si>
  <si>
    <t>Loreto</t>
  </si>
  <si>
    <t>Casa de familiar</t>
  </si>
  <si>
    <t>Ucayali</t>
  </si>
  <si>
    <t>Casa de persona agresora</t>
  </si>
  <si>
    <t>Amazonas</t>
  </si>
  <si>
    <t>Casa de víctima</t>
  </si>
  <si>
    <t>Apurimac</t>
  </si>
  <si>
    <t>Centro de labores de la víctima</t>
  </si>
  <si>
    <t>Hotel / hostal</t>
  </si>
  <si>
    <t>Moquegua</t>
  </si>
  <si>
    <t>Lugar desolado (lejano)</t>
  </si>
  <si>
    <t>Tumbes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</si>
  <si>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</si>
  <si>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</si>
  <si>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</si>
  <si>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</si>
  <si>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</si>
  <si>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</si>
  <si>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</si>
  <si>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</si>
  <si>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</si>
  <si>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</si>
  <si>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</si>
  <si>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</si>
  <si>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(menores de edad - 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</si>
  <si>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</si>
  <si>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</si>
  <si>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</si>
  <si>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</si>
  <si>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</si>
  <si>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</si>
  <si>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</si>
  <si>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</si>
  <si>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</si>
  <si>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</si>
  <si>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</si>
  <si>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</si>
  <si>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</si>
  <si>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</si>
  <si>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</si>
  <si>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</si>
  <si>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</si>
  <si>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</si>
  <si>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</si>
  <si>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</si>
  <si>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</si>
  <si>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</si>
  <si>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</si>
  <si>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</si>
  <si>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</si>
  <si>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</si>
  <si>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</si>
  <si>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</si>
  <si>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</si>
  <si>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</si>
  <si>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</si>
  <si>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</si>
  <si>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</si>
  <si>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</si>
  <si>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</si>
  <si>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victima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</si>
  <si>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</si>
  <si>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</si>
  <si>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</si>
  <si>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</si>
  <si>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</si>
  <si>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</si>
  <si>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</si>
  <si>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</si>
  <si>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</si>
  <si>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</si>
  <si>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</si>
  <si>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</si>
  <si>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</si>
  <si>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</si>
  <si>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</si>
  <si>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</si>
  <si>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</si>
  <si>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</si>
  <si>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</si>
  <si>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</si>
  <si>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</si>
  <si>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</si>
  <si>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</si>
  <si>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Preso</t>
  </si>
  <si>
    <t>No cuenta con ocupación</t>
  </si>
  <si>
    <t>Prófugo</t>
  </si>
  <si>
    <t>Se suicidó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</si>
  <si>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</si>
  <si>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fallecida.</t>
    </r>
  </si>
  <si>
    <r>
      <t xml:space="preserve">1/ </t>
    </r>
    <r>
      <rPr>
        <i/>
        <sz val="11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</si>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</sst>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27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1" fillId="2" borderId="0" xfId="0" applyFont="1" applyFill="1" applyBorder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1" fillId="2" borderId="0" xfId="0" applyFont="1" applyFill="1" applyBorder="1" applyAlignment="1">
      <alignment vertical="center" wrapText="1"/>
    </xf>
    <xf numFmtId="0" fontId="2" fillId="0" borderId="0" xfId="0" applyFont="1"/>
    <xf numFmtId="0" fontId="7" fillId="0" borderId="0" xfId="0" applyFont="1" applyFill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0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9" fontId="7" fillId="5" borderId="1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" fillId="0" borderId="0" xfId="0" applyFont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top"/>
    </xf>
    <xf numFmtId="0" fontId="7" fillId="5" borderId="0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9" fontId="1" fillId="0" borderId="0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9" fontId="7" fillId="5" borderId="0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2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3" fontId="1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1" fillId="0" borderId="0" xfId="1" applyNumberFormat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3" fontId="7" fillId="5" borderId="1" xfId="1" applyNumberFormat="1" applyFont="1" applyFill="1" applyBorder="1" applyAlignment="1">
      <alignment horizontal="center"/>
    </xf>
    <xf numFmtId="9" fontId="7" fillId="5" borderId="1" xfId="1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wrapText="1"/>
    </xf>
    <xf numFmtId="0" fontId="1" fillId="0" borderId="0" xfId="0" applyFont="1" applyAlignment="1">
      <alignment horizontal="left" vertical="center"/>
    </xf>
    <xf numFmtId="9" fontId="1" fillId="0" borderId="0" xfId="1" applyFont="1" applyAlignment="1">
      <alignment horizontal="center"/>
    </xf>
    <xf numFmtId="9" fontId="1" fillId="0" borderId="0" xfId="1" applyFont="1" applyFill="1" applyAlignment="1">
      <alignment horizontal="center"/>
    </xf>
    <xf numFmtId="9" fontId="20" fillId="0" borderId="0" xfId="0" applyNumberFormat="1" applyFont="1" applyAlignment="1">
      <alignment horizontal="left"/>
    </xf>
    <xf numFmtId="0" fontId="13" fillId="5" borderId="1" xfId="0" applyFont="1" applyFill="1" applyBorder="1"/>
    <xf numFmtId="0" fontId="16" fillId="0" borderId="0" xfId="0" applyFont="1" applyFill="1" applyBorder="1" applyAlignment="1">
      <alignment vertical="top"/>
    </xf>
    <xf numFmtId="0" fontId="1" fillId="0" borderId="0" xfId="0" applyFont="1" applyAlignment="1"/>
    <xf numFmtId="9" fontId="7" fillId="5" borderId="1" xfId="1" applyFont="1" applyFill="1" applyBorder="1" applyAlignment="1">
      <alignment horizontal="center"/>
    </xf>
    <xf numFmtId="9" fontId="7" fillId="0" borderId="0" xfId="1" applyFont="1" applyFill="1" applyAlignment="1">
      <alignment horizontal="center"/>
    </xf>
    <xf numFmtId="0" fontId="7" fillId="5" borderId="1" xfId="0" applyFont="1" applyFill="1" applyBorder="1"/>
    <xf numFmtId="0" fontId="1" fillId="8" borderId="0" xfId="6" applyFont="1" applyFill="1" applyBorder="1" applyAlignment="1">
      <alignment vertical="center"/>
    </xf>
    <xf numFmtId="0" fontId="1" fillId="8" borderId="0" xfId="6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9" fontId="1" fillId="8" borderId="0" xfId="1" applyFont="1" applyFill="1" applyAlignment="1">
      <alignment horizontal="center"/>
    </xf>
    <xf numFmtId="0" fontId="1" fillId="9" borderId="0" xfId="6" applyFont="1" applyFill="1" applyBorder="1" applyAlignment="1">
      <alignment vertical="center"/>
    </xf>
    <xf numFmtId="0" fontId="1" fillId="9" borderId="0" xfId="6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9" fontId="1" fillId="9" borderId="0" xfId="1" applyFont="1" applyFill="1" applyAlignment="1">
      <alignment horizontal="center"/>
    </xf>
    <xf numFmtId="0" fontId="13" fillId="0" borderId="0" xfId="0" applyFont="1"/>
    <xf numFmtId="0" fontId="1" fillId="9" borderId="0" xfId="6" applyFont="1" applyFill="1" applyBorder="1" applyAlignment="1">
      <alignment horizontal="left" vertical="center"/>
    </xf>
    <xf numFmtId="0" fontId="1" fillId="6" borderId="0" xfId="6" applyFont="1" applyFill="1" applyBorder="1" applyAlignment="1">
      <alignment vertical="center"/>
    </xf>
    <xf numFmtId="0" fontId="1" fillId="6" borderId="0" xfId="6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9" fontId="1" fillId="6" borderId="0" xfId="1" applyFont="1" applyFill="1" applyAlignment="1">
      <alignment horizontal="center"/>
    </xf>
    <xf numFmtId="9" fontId="1" fillId="0" borderId="0" xfId="6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9" fontId="1" fillId="8" borderId="0" xfId="6" applyNumberFormat="1" applyFont="1" applyFill="1" applyBorder="1" applyAlignment="1">
      <alignment horizontal="center" vertical="center"/>
    </xf>
    <xf numFmtId="0" fontId="1" fillId="10" borderId="0" xfId="6" applyFont="1" applyFill="1" applyBorder="1" applyAlignment="1">
      <alignment vertical="center"/>
    </xf>
    <xf numFmtId="0" fontId="1" fillId="10" borderId="0" xfId="6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9" fontId="1" fillId="10" borderId="0" xfId="1" applyFont="1" applyFill="1" applyAlignment="1">
      <alignment horizontal="center"/>
    </xf>
    <xf numFmtId="9" fontId="1" fillId="9" borderId="0" xfId="6" applyNumberFormat="1" applyFont="1" applyFill="1" applyBorder="1" applyAlignment="1">
      <alignment horizontal="center" vertical="center"/>
    </xf>
    <xf numFmtId="9" fontId="1" fillId="6" borderId="0" xfId="6" applyNumberFormat="1" applyFont="1" applyFill="1" applyBorder="1" applyAlignment="1">
      <alignment horizontal="center" vertical="center"/>
    </xf>
    <xf numFmtId="9" fontId="1" fillId="0" borderId="0" xfId="0" applyNumberFormat="1" applyFont="1" applyFill="1"/>
    <xf numFmtId="9" fontId="1" fillId="10" borderId="0" xfId="6" applyNumberFormat="1" applyFont="1" applyFill="1" applyBorder="1" applyAlignment="1">
      <alignment horizontal="center" vertical="center"/>
    </xf>
    <xf numFmtId="0" fontId="1" fillId="2" borderId="0" xfId="6" applyFont="1" applyFill="1" applyBorder="1" applyAlignment="1">
      <alignment vertical="center"/>
    </xf>
    <xf numFmtId="0" fontId="1" fillId="2" borderId="0" xfId="6" applyFont="1" applyFill="1" applyBorder="1" applyAlignment="1">
      <alignment horizontal="center" vertical="center"/>
    </xf>
    <xf numFmtId="9" fontId="1" fillId="2" borderId="0" xfId="1" applyNumberFormat="1" applyFont="1" applyFill="1" applyBorder="1" applyAlignment="1">
      <alignment horizontal="center" vertical="center"/>
    </xf>
    <xf numFmtId="0" fontId="1" fillId="11" borderId="0" xfId="6" applyFont="1" applyFill="1" applyBorder="1" applyAlignment="1">
      <alignment vertical="center"/>
    </xf>
    <xf numFmtId="0" fontId="1" fillId="11" borderId="0" xfId="0" applyFont="1" applyFill="1" applyAlignment="1">
      <alignment horizontal="center"/>
    </xf>
    <xf numFmtId="9" fontId="1" fillId="11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0" fontId="1" fillId="11" borderId="0" xfId="6" applyFont="1" applyFill="1" applyBorder="1" applyAlignment="1">
      <alignment horizontal="center" vertical="center"/>
    </xf>
    <xf numFmtId="9" fontId="1" fillId="11" borderId="0" xfId="1" applyFont="1" applyFill="1" applyAlignment="1">
      <alignment horizontal="center"/>
    </xf>
    <xf numFmtId="0" fontId="1" fillId="0" borderId="0" xfId="6" applyFont="1" applyFill="1" applyBorder="1" applyAlignment="1">
      <alignment vertical="center"/>
    </xf>
    <xf numFmtId="9" fontId="1" fillId="0" borderId="0" xfId="0" applyNumberFormat="1" applyFont="1" applyFill="1" applyAlignment="1">
      <alignment horizontal="center"/>
    </xf>
    <xf numFmtId="0" fontId="13" fillId="5" borderId="1" xfId="0" applyFont="1" applyFill="1" applyBorder="1" applyAlignment="1">
      <alignment horizontal="center"/>
    </xf>
    <xf numFmtId="9" fontId="7" fillId="5" borderId="1" xfId="0" applyNumberFormat="1" applyFont="1" applyFill="1" applyBorder="1" applyAlignment="1">
      <alignment horizontal="center"/>
    </xf>
    <xf numFmtId="0" fontId="2" fillId="2" borderId="0" xfId="6" applyFont="1" applyFill="1" applyBorder="1" applyAlignment="1">
      <alignment wrapText="1"/>
    </xf>
    <xf numFmtId="0" fontId="2" fillId="2" borderId="0" xfId="6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1" fillId="0" borderId="0" xfId="6" applyFont="1" applyFill="1" applyBorder="1" applyAlignment="1">
      <alignment horizontal="center" vertical="center"/>
    </xf>
    <xf numFmtId="1" fontId="1" fillId="0" borderId="0" xfId="6" applyNumberFormat="1" applyFont="1" applyFill="1" applyBorder="1" applyAlignment="1">
      <alignment horizontal="center" vertical="center"/>
    </xf>
    <xf numFmtId="9" fontId="2" fillId="0" borderId="0" xfId="1" applyFont="1" applyFill="1" applyBorder="1" applyAlignment="1"/>
    <xf numFmtId="1" fontId="1" fillId="0" borderId="0" xfId="0" applyNumberFormat="1" applyFont="1" applyFill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7" fillId="5" borderId="0" xfId="0" applyFont="1" applyFill="1"/>
    <xf numFmtId="9" fontId="1" fillId="0" borderId="0" xfId="1" applyFont="1" applyAlignment="1">
      <alignment horizontal="center" vertical="center"/>
    </xf>
    <xf numFmtId="0" fontId="22" fillId="0" borderId="0" xfId="0" applyFont="1" applyAlignment="1">
      <alignment horizontal="right"/>
    </xf>
    <xf numFmtId="9" fontId="23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1" fontId="1" fillId="0" borderId="0" xfId="1" applyNumberFormat="1" applyFont="1" applyAlignment="1">
      <alignment horizontal="center" vertical="center"/>
    </xf>
    <xf numFmtId="1" fontId="7" fillId="5" borderId="1" xfId="1" applyNumberFormat="1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center"/>
    </xf>
    <xf numFmtId="9" fontId="7" fillId="5" borderId="1" xfId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9" fontId="1" fillId="0" borderId="0" xfId="1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2" borderId="0" xfId="6" applyFont="1" applyFill="1" applyBorder="1" applyAlignment="1">
      <alignment horizontal="left" wrapText="1"/>
    </xf>
    <xf numFmtId="0" fontId="2" fillId="2" borderId="0" xfId="6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9" fontId="1" fillId="0" borderId="0" xfId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9" fontId="7" fillId="5" borderId="1" xfId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5" borderId="0" xfId="0" applyFont="1" applyFill="1" applyAlignment="1">
      <alignment horizont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6" borderId="0" xfId="0" applyFont="1" applyFill="1" applyAlignment="1">
      <alignment horizontal="justify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8833469179394688E-2"/>
          <c:y val="0.16241981523689292"/>
          <c:w val="0.92564657969948327"/>
          <c:h val="0.75691345798054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Feminicidio!$K$30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528960549437423E-3"/>
                  <c:y val="-9.0073917160719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9D8-4B7D-A85C-5A6E1E8AFF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Feminicidio!$I$31:$I$40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Feminicidio!$K$31:$K$40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9D8-4B7D-A85C-5A6E1E8A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803064080"/>
        <c:axId val="803064640"/>
        <c:axId val="0"/>
      </c:bar3DChart>
      <c:catAx>
        <c:axId val="80306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03064640"/>
        <c:crosses val="autoZero"/>
        <c:auto val="1"/>
        <c:lblAlgn val="ctr"/>
        <c:lblOffset val="100"/>
        <c:noMultiLvlLbl val="0"/>
      </c:catAx>
      <c:valAx>
        <c:axId val="80306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0306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2E-4C9C-9371-EC1C439B98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2E-4C9C-9371-EC1C439B98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2E-4C9C-9371-EC1C439B98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C2E-4C9C-9371-EC1C439B98B2}"/>
              </c:ext>
            </c:extLst>
          </c:dPt>
          <c:dLbls>
            <c:dLbl>
              <c:idx val="0"/>
              <c:layout>
                <c:manualLayout>
                  <c:x val="3.8623715491477598E-2"/>
                  <c:y val="8.2884357975554262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2E-4C9C-9371-EC1C439B98B2}"/>
                </c:ext>
                <c:ext xmlns:c15="http://schemas.microsoft.com/office/drawing/2012/chart" uri="{CE6537A1-D6FC-4f65-9D91-7224C49458BB}">
                  <c15:layout>
                    <c:manualLayout>
                      <c:w val="0.245676764042456"/>
                      <c:h val="0.138111345036613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7.0061177244570727E-2"/>
                  <c:y val="-3.39379525174728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2E-4C9C-9371-EC1C439B98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C2E-4C9C-9371-EC1C439B98B2}"/>
                </c:ex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4.0676691618077576E-3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C2E-4C9C-9371-EC1C439B98B2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Feminicidio!$F$103:$F$106</c:f>
              <c:numCache>
                <c:formatCode>General</c:formatCode>
                <c:ptCount val="4"/>
                <c:pt idx="0">
                  <c:v>8</c:v>
                </c:pt>
                <c:pt idx="1">
                  <c:v>26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C2E-4C9C-9371-EC1C439B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62472196036"/>
          <c:y val="0.35068960825731232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10-4749-AA10-A88C9A66D1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10-4749-AA10-A88C9A66D1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10-4749-AA10-A88C9A66D1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10-4749-AA10-A88C9A66D1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210-4749-AA10-A88C9A66D1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10-4749-AA10-A88C9A66D174}"/>
              </c:ext>
            </c:extLst>
          </c:dPt>
          <c:dLbls>
            <c:dLbl>
              <c:idx val="0"/>
              <c:layout>
                <c:manualLayout>
                  <c:x val="-0.12810240082878047"/>
                  <c:y val="-0.22240329916378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2976777624713371E-3"/>
                  <c:y val="-0.11265710752897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7.1597970023689006E-2"/>
                  <c:y val="-0.167730040781389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493568690316971"/>
                  <c:y val="-0.183703290863049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7.3155729012005261E-2"/>
                  <c:y val="-0.164698386962891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34788015727181182"/>
                      <c:h val="0.2044130789356520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4.5993743957739342E-4"/>
                  <c:y val="-6.91558802064187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210-4749-AA10-A88C9A66D174}"/>
                </c:ext>
                <c:ext xmlns:c15="http://schemas.microsoft.com/office/drawing/2012/chart" uri="{CE6537A1-D6FC-4f65-9D91-7224C49458BB}">
                  <c15:layout>
                    <c:manualLayout>
                      <c:w val="0.31083152670204761"/>
                      <c:h val="9.563036515675986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Feminicidio!$L$120:$L$125</c:f>
              <c:numCache>
                <c:formatCode>General</c:formatCode>
                <c:ptCount val="6"/>
                <c:pt idx="0">
                  <c:v>52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210-4749-AA10-A88C9A66D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873004921012187E-2"/>
          <c:y val="0.20101303597591513"/>
          <c:w val="0.88599260576932348"/>
          <c:h val="0.79445786270054575"/>
        </c:manualLayout>
      </c:layout>
      <c:pie3DChart>
        <c:varyColors val="1"/>
        <c:ser>
          <c:idx val="0"/>
          <c:order val="0"/>
          <c:tx>
            <c:strRef>
              <c:f>Feminicidio!$L$142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40-40E0-B62A-5F2376FC5F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40-40E0-B62A-5F2376FC5F4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40-40E0-B62A-5F2376FC5F4E}"/>
              </c:ext>
            </c:extLst>
          </c:dPt>
          <c:dLbls>
            <c:dLbl>
              <c:idx val="0"/>
              <c:layout>
                <c:manualLayout>
                  <c:x val="-7.6568669001360765E-2"/>
                  <c:y val="-4.30685235146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E40-40E0-B62A-5F2376FC5F4E}"/>
                </c:ex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3642122638352935"/>
                  <c:y val="-0.235835199712983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E40-40E0-B62A-5F2376FC5F4E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1104224098772674E-2"/>
                  <c:y val="-0.27323303575551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E40-40E0-B62A-5F2376FC5F4E}"/>
                </c:ex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Feminicidio!$K$143:$K$145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Feminicidio!$L$143:$L$145</c:f>
              <c:numCache>
                <c:formatCode>General</c:formatCode>
                <c:ptCount val="3"/>
                <c:pt idx="0">
                  <c:v>14</c:v>
                </c:pt>
                <c:pt idx="1">
                  <c:v>37</c:v>
                </c:pt>
                <c:pt idx="2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40-40E0-B62A-5F2376FC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4.xml"/><Relationship Id="rId3" Type="http://schemas.openxmlformats.org/officeDocument/2006/relationships/chart" Target="../charts/chart1.xml"/><Relationship Id="rId7" Type="http://schemas.microsoft.com/office/2007/relationships/hdphoto" Target="../media/hdphoto3.wdp"/><Relationship Id="rId12" Type="http://schemas.microsoft.com/office/2007/relationships/hdphoto" Target="../media/hdphoto4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microsoft.com/office/2007/relationships/hdphoto" Target="../media/hdphoto2.wdp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663441" y="21006435"/>
          <a:ext cx="5135879" cy="20097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23284</xdr:colOff>
      <xdr:row>0</xdr:row>
      <xdr:rowOff>43393</xdr:rowOff>
    </xdr:from>
    <xdr:to>
      <xdr:col>3</xdr:col>
      <xdr:colOff>613522</xdr:colOff>
      <xdr:row>3</xdr:row>
      <xdr:rowOff>70527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43393"/>
          <a:ext cx="2358078" cy="46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/>
        <xdr:cNvSpPr/>
      </xdr:nvSpPr>
      <xdr:spPr>
        <a:xfrm>
          <a:off x="2403898" y="15874"/>
          <a:ext cx="7406005" cy="51075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111125</xdr:colOff>
      <xdr:row>27</xdr:row>
      <xdr:rowOff>37041</xdr:rowOff>
    </xdr:from>
    <xdr:to>
      <xdr:col>19</xdr:col>
      <xdr:colOff>2</xdr:colOff>
      <xdr:row>42</xdr:row>
      <xdr:rowOff>100541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61381</xdr:colOff>
      <xdr:row>42</xdr:row>
      <xdr:rowOff>153459</xdr:rowOff>
    </xdr:from>
    <xdr:to>
      <xdr:col>7</xdr:col>
      <xdr:colOff>468313</xdr:colOff>
      <xdr:row>50</xdr:row>
      <xdr:rowOff>109010</xdr:rowOff>
    </xdr:to>
    <xdr:sp macro="" textlink="">
      <xdr:nvSpPr>
        <xdr:cNvPr id="6" name="27 Rectángulo"/>
        <xdr:cNvSpPr/>
      </xdr:nvSpPr>
      <xdr:spPr bwMode="auto">
        <a:xfrm>
          <a:off x="99481" y="7834419"/>
          <a:ext cx="3813072" cy="143383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Agosto,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Cusco, Arequipa, Huánuco, La Libertad y Lima Provincia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Agosto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Ayacucho y Puno.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86</xdr:row>
      <xdr:rowOff>180983</xdr:rowOff>
    </xdr:from>
    <xdr:to>
      <xdr:col>10</xdr:col>
      <xdr:colOff>85725</xdr:colOff>
      <xdr:row>97</xdr:row>
      <xdr:rowOff>171209</xdr:rowOff>
    </xdr:to>
    <xdr:grpSp>
      <xdr:nvGrpSpPr>
        <xdr:cNvPr id="7" name="Grupo 6"/>
        <xdr:cNvGrpSpPr/>
      </xdr:nvGrpSpPr>
      <xdr:grpSpPr>
        <a:xfrm>
          <a:off x="2809478" y="16065905"/>
          <a:ext cx="1919685" cy="2083742"/>
          <a:chOff x="2762250" y="15849600"/>
          <a:chExt cx="1952625" cy="2086142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86</xdr:row>
      <xdr:rowOff>100543</xdr:rowOff>
    </xdr:from>
    <xdr:to>
      <xdr:col>11</xdr:col>
      <xdr:colOff>729192</xdr:colOff>
      <xdr:row>92</xdr:row>
      <xdr:rowOff>179921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667376" y="15660583"/>
          <a:ext cx="807296" cy="1199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101</xdr:row>
      <xdr:rowOff>164041</xdr:rowOff>
    </xdr:from>
    <xdr:to>
      <xdr:col>11</xdr:col>
      <xdr:colOff>259291</xdr:colOff>
      <xdr:row>105</xdr:row>
      <xdr:rowOff>153458</xdr:rowOff>
    </xdr:to>
    <xdr:sp macro="" textlink="">
      <xdr:nvSpPr>
        <xdr:cNvPr id="11" name="Flecha a la derecha con bandas 10"/>
        <xdr:cNvSpPr/>
      </xdr:nvSpPr>
      <xdr:spPr bwMode="auto">
        <a:xfrm>
          <a:off x="4603114" y="18505381"/>
          <a:ext cx="1401657" cy="7209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52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101</xdr:row>
      <xdr:rowOff>142874</xdr:rowOff>
    </xdr:from>
    <xdr:to>
      <xdr:col>8</xdr:col>
      <xdr:colOff>592666</xdr:colOff>
      <xdr:row>105</xdr:row>
      <xdr:rowOff>185208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53086" y="1848421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54327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914399</xdr:colOff>
      <xdr:row>116</xdr:row>
      <xdr:rowOff>123825</xdr:rowOff>
    </xdr:from>
    <xdr:to>
      <xdr:col>18</xdr:col>
      <xdr:colOff>100542</xdr:colOff>
      <xdr:row>126</xdr:row>
      <xdr:rowOff>52917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4</xdr:col>
      <xdr:colOff>47621</xdr:colOff>
      <xdr:row>140</xdr:row>
      <xdr:rowOff>71438</xdr:rowOff>
    </xdr:from>
    <xdr:to>
      <xdr:col>7</xdr:col>
      <xdr:colOff>71438</xdr:colOff>
      <xdr:row>148</xdr:row>
      <xdr:rowOff>79375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1" y="25674638"/>
          <a:ext cx="869637" cy="1486217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28575</xdr:colOff>
      <xdr:row>139</xdr:row>
      <xdr:rowOff>57151</xdr:rowOff>
    </xdr:from>
    <xdr:to>
      <xdr:col>19</xdr:col>
      <xdr:colOff>0</xdr:colOff>
      <xdr:row>148</xdr:row>
      <xdr:rowOff>15875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301623</xdr:colOff>
      <xdr:row>102</xdr:row>
      <xdr:rowOff>10583</xdr:rowOff>
    </xdr:from>
    <xdr:to>
      <xdr:col>18</xdr:col>
      <xdr:colOff>142874</xdr:colOff>
      <xdr:row>115</xdr:row>
      <xdr:rowOff>47625</xdr:rowOff>
    </xdr:to>
    <xdr:sp macro="" textlink="">
      <xdr:nvSpPr>
        <xdr:cNvPr id="18" name="Rectángulo 17"/>
        <xdr:cNvSpPr/>
      </xdr:nvSpPr>
      <xdr:spPr>
        <a:xfrm>
          <a:off x="6047103" y="18534803"/>
          <a:ext cx="37503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18762</xdr:colOff>
      <xdr:row>16</xdr:row>
      <xdr:rowOff>4597</xdr:rowOff>
    </xdr:from>
    <xdr:to>
      <xdr:col>7</xdr:col>
      <xdr:colOff>408170</xdr:colOff>
      <xdr:row>39</xdr:row>
      <xdr:rowOff>121227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34843" t="16093" r="31269" b="9168"/>
        <a:stretch/>
      </xdr:blipFill>
      <xdr:spPr>
        <a:xfrm>
          <a:off x="18762" y="2778277"/>
          <a:ext cx="3833648" cy="4460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3"/>
  <sheetViews>
    <sheetView showGridLines="0" tabSelected="1" view="pageBreakPreview" zoomScale="96" zoomScaleNormal="100" zoomScaleSheetLayoutView="96" workbookViewId="0">
      <selection activeCell="G86" sqref="G86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1" t="s">
        <v>20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2:19" ht="22.5" customHeight="1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7" spans="2:19" ht="7.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18" customHeight="1" x14ac:dyDescent="0.3">
      <c r="B8" s="172" t="s">
        <v>21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</row>
    <row r="9" spans="2:19" ht="7.5" customHeight="1" x14ac:dyDescent="0.25"/>
    <row r="10" spans="2:19" x14ac:dyDescent="0.25">
      <c r="B10" s="173" t="s">
        <v>22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</row>
    <row r="11" spans="2:19" ht="30.75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</row>
    <row r="12" spans="2:19" ht="7.5" customHeight="1" x14ac:dyDescent="0.25"/>
    <row r="13" spans="2:19" s="8" customFormat="1" ht="17.25" customHeight="1" x14ac:dyDescent="0.25">
      <c r="B13" s="1" t="s">
        <v>23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7.5" customHeight="1" x14ac:dyDescent="0.25"/>
    <row r="15" spans="2:19" ht="12.75" customHeight="1" x14ac:dyDescent="0.25">
      <c r="B15" s="9" t="s">
        <v>24</v>
      </c>
      <c r="C15" s="10"/>
      <c r="D15" s="10"/>
      <c r="E15" s="10"/>
      <c r="F15" s="11"/>
      <c r="G15" s="11"/>
      <c r="H15" s="11"/>
      <c r="I15" s="157" t="s">
        <v>25</v>
      </c>
      <c r="J15" s="157"/>
      <c r="K15" s="157"/>
      <c r="L15" s="157"/>
      <c r="M15" s="157"/>
      <c r="N15" s="12"/>
      <c r="O15" s="13"/>
      <c r="P15" s="13"/>
      <c r="Q15" s="14"/>
      <c r="R15" s="14"/>
      <c r="S15" s="10"/>
    </row>
    <row r="16" spans="2:19" ht="11.25" customHeight="1" x14ac:dyDescent="0.25">
      <c r="B16" s="15" t="s">
        <v>26</v>
      </c>
      <c r="C16" s="10"/>
      <c r="D16" s="10"/>
      <c r="E16" s="10"/>
      <c r="F16" s="11"/>
      <c r="G16" s="11"/>
      <c r="H16" s="11"/>
      <c r="I16" s="157"/>
      <c r="J16" s="157"/>
      <c r="K16" s="157"/>
      <c r="L16" s="157"/>
      <c r="M16" s="157"/>
      <c r="N16" s="12"/>
      <c r="O16" s="16"/>
      <c r="P16" s="16"/>
      <c r="Q16" s="14"/>
      <c r="R16" s="14"/>
      <c r="S16" s="10"/>
    </row>
    <row r="17" spans="2:19" x14ac:dyDescent="0.25">
      <c r="B17" s="10"/>
      <c r="C17" s="10"/>
      <c r="D17" s="10"/>
      <c r="E17" s="10"/>
      <c r="F17" s="11"/>
      <c r="G17" s="11"/>
      <c r="H17" s="11"/>
      <c r="I17" s="4" t="s">
        <v>27</v>
      </c>
      <c r="J17" s="4"/>
      <c r="K17" s="4">
        <v>2018</v>
      </c>
      <c r="L17" s="4">
        <v>2017</v>
      </c>
      <c r="M17" s="4" t="s">
        <v>28</v>
      </c>
      <c r="N17" s="16"/>
      <c r="O17" s="17"/>
      <c r="P17" s="17"/>
      <c r="Q17" s="18"/>
      <c r="R17" s="18"/>
      <c r="S17" s="16"/>
    </row>
    <row r="18" spans="2:19" ht="14.25" customHeight="1" x14ac:dyDescent="0.25">
      <c r="B18" s="10"/>
      <c r="C18" s="10"/>
      <c r="D18" s="10"/>
      <c r="E18" s="10"/>
      <c r="F18" s="11"/>
      <c r="G18" s="11"/>
      <c r="H18" s="11"/>
      <c r="I18" s="19" t="s">
        <v>0</v>
      </c>
      <c r="J18" s="20"/>
      <c r="K18" s="20">
        <v>10</v>
      </c>
      <c r="L18" s="20">
        <v>8</v>
      </c>
      <c r="M18" s="21">
        <f t="shared" ref="M18:M24" si="0">K18/L18-1</f>
        <v>0.25</v>
      </c>
      <c r="N18" s="17"/>
      <c r="O18" s="11"/>
      <c r="P18" s="11"/>
      <c r="Q18" s="22"/>
      <c r="R18" s="23"/>
      <c r="S18" s="17"/>
    </row>
    <row r="19" spans="2:19" ht="14.25" customHeight="1" x14ac:dyDescent="0.25">
      <c r="B19" s="10"/>
      <c r="C19" s="10"/>
      <c r="D19" s="10"/>
      <c r="E19" s="10"/>
      <c r="F19" s="11"/>
      <c r="G19" s="11"/>
      <c r="H19" s="11"/>
      <c r="I19" s="19" t="s">
        <v>1</v>
      </c>
      <c r="J19" s="20"/>
      <c r="K19" s="20">
        <v>12</v>
      </c>
      <c r="L19" s="20">
        <v>12</v>
      </c>
      <c r="M19" s="21">
        <f t="shared" si="0"/>
        <v>0</v>
      </c>
      <c r="N19" s="10"/>
      <c r="O19" s="10"/>
      <c r="P19" s="10"/>
      <c r="Q19" s="5"/>
      <c r="R19" s="5"/>
      <c r="S19" s="24"/>
    </row>
    <row r="20" spans="2:19" ht="14.25" customHeight="1" x14ac:dyDescent="0.25">
      <c r="B20" s="10"/>
      <c r="C20" s="10"/>
      <c r="D20" s="10"/>
      <c r="E20" s="10"/>
      <c r="F20" s="11"/>
      <c r="G20" s="11"/>
      <c r="H20" s="11"/>
      <c r="I20" s="19" t="s">
        <v>2</v>
      </c>
      <c r="J20" s="20"/>
      <c r="K20" s="20">
        <v>11</v>
      </c>
      <c r="L20" s="20">
        <v>9</v>
      </c>
      <c r="M20" s="21">
        <f t="shared" si="0"/>
        <v>0.22222222222222232</v>
      </c>
      <c r="N20" s="10"/>
      <c r="O20" s="10"/>
      <c r="P20" s="10"/>
      <c r="Q20" s="10"/>
      <c r="R20" s="24"/>
      <c r="S20" s="24"/>
    </row>
    <row r="21" spans="2:19" ht="14.25" customHeight="1" x14ac:dyDescent="0.25">
      <c r="B21" s="10"/>
      <c r="C21" s="10"/>
      <c r="D21" s="10"/>
      <c r="E21" s="10"/>
      <c r="F21" s="11"/>
      <c r="G21" s="11"/>
      <c r="H21" s="11"/>
      <c r="I21" s="19" t="s">
        <v>3</v>
      </c>
      <c r="J21" s="20"/>
      <c r="K21" s="20">
        <v>10</v>
      </c>
      <c r="L21" s="20">
        <v>5</v>
      </c>
      <c r="M21" s="21">
        <f t="shared" si="0"/>
        <v>1</v>
      </c>
      <c r="N21" s="10"/>
      <c r="O21" s="10"/>
      <c r="P21" s="10"/>
      <c r="Q21" s="10"/>
      <c r="R21" s="24"/>
      <c r="S21" s="24"/>
    </row>
    <row r="22" spans="2:19" ht="14.25" customHeight="1" x14ac:dyDescent="0.25">
      <c r="B22" s="10"/>
      <c r="C22" s="10"/>
      <c r="D22" s="10"/>
      <c r="E22" s="10"/>
      <c r="F22" s="11"/>
      <c r="G22" s="11"/>
      <c r="H22" s="11"/>
      <c r="I22" s="19" t="s">
        <v>4</v>
      </c>
      <c r="J22" s="20"/>
      <c r="K22" s="20">
        <v>19</v>
      </c>
      <c r="L22" s="20">
        <v>10</v>
      </c>
      <c r="M22" s="21">
        <f t="shared" si="0"/>
        <v>0.89999999999999991</v>
      </c>
      <c r="N22" s="10"/>
      <c r="O22" s="10"/>
      <c r="P22" s="10"/>
      <c r="Q22" s="10"/>
      <c r="R22" s="24"/>
      <c r="S22" s="24"/>
    </row>
    <row r="23" spans="2:19" ht="14.25" customHeight="1" x14ac:dyDescent="0.25">
      <c r="B23" s="10"/>
      <c r="C23" s="10"/>
      <c r="D23" s="10"/>
      <c r="E23" s="10"/>
      <c r="F23" s="11"/>
      <c r="G23" s="11"/>
      <c r="H23" s="11"/>
      <c r="I23" s="19" t="s">
        <v>5</v>
      </c>
      <c r="J23" s="20"/>
      <c r="K23" s="20">
        <v>8</v>
      </c>
      <c r="L23" s="20">
        <v>14</v>
      </c>
      <c r="M23" s="21">
        <f t="shared" si="0"/>
        <v>-0.4285714285714286</v>
      </c>
      <c r="N23" s="10"/>
      <c r="O23" s="10"/>
      <c r="P23" s="10"/>
      <c r="Q23" s="10"/>
      <c r="R23" s="24"/>
      <c r="S23" s="24"/>
    </row>
    <row r="24" spans="2:19" ht="14.25" customHeight="1" x14ac:dyDescent="0.25">
      <c r="B24" s="10"/>
      <c r="C24" s="10"/>
      <c r="D24" s="10"/>
      <c r="E24" s="10"/>
      <c r="F24" s="11"/>
      <c r="G24" s="11"/>
      <c r="H24" s="11"/>
      <c r="I24" s="19" t="s">
        <v>6</v>
      </c>
      <c r="J24" s="20"/>
      <c r="K24" s="20">
        <v>12</v>
      </c>
      <c r="L24" s="20">
        <v>13</v>
      </c>
      <c r="M24" s="21">
        <f t="shared" si="0"/>
        <v>-7.6923076923076872E-2</v>
      </c>
      <c r="N24" s="10"/>
      <c r="O24" s="10"/>
      <c r="P24" s="10"/>
      <c r="Q24" s="10"/>
      <c r="R24" s="24"/>
      <c r="S24" s="24"/>
    </row>
    <row r="25" spans="2:19" ht="14.25" customHeight="1" thickBot="1" x14ac:dyDescent="0.3">
      <c r="B25" s="10"/>
      <c r="C25" s="10"/>
      <c r="D25" s="10"/>
      <c r="E25" s="10"/>
      <c r="F25" s="11"/>
      <c r="G25" s="11"/>
      <c r="H25" s="11"/>
      <c r="I25" s="19" t="s">
        <v>7</v>
      </c>
      <c r="J25" s="20"/>
      <c r="K25" s="20">
        <v>11</v>
      </c>
      <c r="L25" s="20">
        <v>11</v>
      </c>
      <c r="M25" s="21">
        <f>K25/L25-1</f>
        <v>0</v>
      </c>
      <c r="N25" s="10"/>
      <c r="O25" s="10"/>
      <c r="P25" s="10"/>
      <c r="Q25" s="10"/>
      <c r="R25" s="24"/>
      <c r="S25" s="24"/>
    </row>
    <row r="26" spans="2:19" x14ac:dyDescent="0.25">
      <c r="B26" s="10"/>
      <c r="C26" s="10"/>
      <c r="D26" s="10"/>
      <c r="E26" s="10"/>
      <c r="F26" s="11"/>
      <c r="G26" s="11"/>
      <c r="H26" s="11"/>
      <c r="I26" s="25" t="s">
        <v>8</v>
      </c>
      <c r="J26" s="26"/>
      <c r="K26" s="27">
        <f>SUM(K18:K25)</f>
        <v>93</v>
      </c>
      <c r="L26" s="27">
        <f>SUM(L18:L25)</f>
        <v>82</v>
      </c>
      <c r="M26" s="28">
        <f>K26/L26-1</f>
        <v>0.13414634146341453</v>
      </c>
      <c r="N26" s="10"/>
      <c r="O26" s="16"/>
      <c r="P26" s="16"/>
      <c r="Q26" s="16"/>
      <c r="R26" s="16"/>
      <c r="S26" s="16"/>
    </row>
    <row r="27" spans="2:19" x14ac:dyDescent="0.25">
      <c r="B27" s="10"/>
      <c r="C27" s="10"/>
      <c r="D27" s="10"/>
      <c r="E27" s="10"/>
      <c r="F27" s="11"/>
      <c r="G27" s="11"/>
      <c r="H27" s="11"/>
      <c r="L27" s="10"/>
      <c r="M27" s="10"/>
      <c r="N27" s="10"/>
      <c r="O27" s="10"/>
      <c r="P27" s="10"/>
      <c r="Q27" s="10"/>
      <c r="R27" s="10"/>
      <c r="S27" s="10"/>
    </row>
    <row r="28" spans="2:19" ht="22.5" customHeight="1" x14ac:dyDescent="0.25">
      <c r="B28" s="10"/>
      <c r="C28" s="10"/>
      <c r="D28" s="10"/>
      <c r="E28" s="10"/>
      <c r="F28" s="11"/>
      <c r="G28" s="11"/>
      <c r="H28" s="11"/>
      <c r="I28" s="152" t="s">
        <v>29</v>
      </c>
      <c r="J28" s="152"/>
      <c r="K28" s="152"/>
      <c r="L28" s="11"/>
      <c r="M28" s="11"/>
      <c r="N28" s="11"/>
      <c r="O28" s="11"/>
      <c r="P28" s="11"/>
      <c r="Q28" s="11"/>
      <c r="R28" s="11"/>
      <c r="S28" s="11"/>
    </row>
    <row r="29" spans="2:19" ht="22.5" customHeight="1" x14ac:dyDescent="0.25">
      <c r="B29" s="10"/>
      <c r="C29" s="10"/>
      <c r="D29" s="10"/>
      <c r="E29" s="10"/>
      <c r="F29" s="11"/>
      <c r="G29" s="11"/>
      <c r="H29" s="11"/>
      <c r="I29" s="152"/>
      <c r="J29" s="152"/>
      <c r="K29" s="152"/>
      <c r="L29" s="11"/>
      <c r="M29" s="11"/>
      <c r="N29" s="11"/>
      <c r="O29" s="11"/>
      <c r="P29" s="11"/>
      <c r="Q29" s="11"/>
      <c r="R29" s="11"/>
      <c r="S29" s="11"/>
    </row>
    <row r="30" spans="2:19" x14ac:dyDescent="0.25">
      <c r="B30" s="10"/>
      <c r="C30" s="10"/>
      <c r="D30" s="10"/>
      <c r="E30" s="10"/>
      <c r="F30" s="11"/>
      <c r="G30" s="11"/>
      <c r="H30" s="11"/>
      <c r="I30" s="29" t="s">
        <v>30</v>
      </c>
      <c r="J30" s="29"/>
      <c r="K30" s="30" t="s">
        <v>31</v>
      </c>
      <c r="L30" s="11"/>
      <c r="M30" s="11"/>
      <c r="N30" s="11"/>
      <c r="O30" s="11"/>
      <c r="P30" s="11"/>
      <c r="Q30" s="11"/>
      <c r="R30" s="11"/>
      <c r="S30" s="11"/>
    </row>
    <row r="31" spans="2:19" x14ac:dyDescent="0.25">
      <c r="B31" s="10"/>
      <c r="C31" s="10"/>
      <c r="D31" s="10"/>
      <c r="E31" s="10"/>
      <c r="F31" s="11"/>
      <c r="G31" s="11"/>
      <c r="H31" s="11"/>
      <c r="I31" s="31">
        <v>2009</v>
      </c>
      <c r="J31" s="31"/>
      <c r="K31" s="32">
        <v>139</v>
      </c>
      <c r="L31" s="11"/>
      <c r="M31" s="11"/>
      <c r="N31" s="11"/>
      <c r="O31" s="11"/>
      <c r="P31" s="11"/>
      <c r="Q31" s="11"/>
      <c r="R31" s="11"/>
      <c r="S31" s="11"/>
    </row>
    <row r="32" spans="2:19" x14ac:dyDescent="0.25">
      <c r="B32" s="10"/>
      <c r="C32" s="10"/>
      <c r="D32" s="10"/>
      <c r="E32" s="10"/>
      <c r="F32" s="11"/>
      <c r="G32" s="11"/>
      <c r="H32" s="11"/>
      <c r="I32" s="31">
        <v>2010</v>
      </c>
      <c r="J32" s="31"/>
      <c r="K32" s="32">
        <v>121</v>
      </c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0"/>
      <c r="C33" s="10"/>
      <c r="D33" s="10"/>
      <c r="E33" s="10"/>
      <c r="F33" s="11"/>
      <c r="G33" s="11"/>
      <c r="H33" s="11"/>
      <c r="I33" s="31">
        <v>2011</v>
      </c>
      <c r="J33" s="31"/>
      <c r="K33" s="32">
        <v>93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0"/>
      <c r="C34" s="10"/>
      <c r="D34" s="10"/>
      <c r="E34" s="10"/>
      <c r="F34" s="11"/>
      <c r="G34" s="11"/>
      <c r="H34" s="11"/>
      <c r="I34" s="31">
        <v>2012</v>
      </c>
      <c r="J34" s="31"/>
      <c r="K34" s="32">
        <v>83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1"/>
      <c r="G35" s="11"/>
      <c r="H35" s="11"/>
      <c r="I35" s="31">
        <v>2013</v>
      </c>
      <c r="J35" s="31"/>
      <c r="K35" s="32">
        <v>131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1"/>
      <c r="G36" s="11"/>
      <c r="H36" s="11"/>
      <c r="I36" s="31">
        <v>2014</v>
      </c>
      <c r="J36" s="31"/>
      <c r="K36" s="32">
        <v>96</v>
      </c>
      <c r="L36" s="10"/>
      <c r="M36" s="10"/>
      <c r="N36" s="10"/>
      <c r="O36" s="10"/>
      <c r="P36" s="10"/>
      <c r="Q36" s="10"/>
      <c r="R36" s="10"/>
      <c r="S36" s="10"/>
    </row>
    <row r="37" spans="2:19" x14ac:dyDescent="0.25">
      <c r="B37" s="10"/>
      <c r="C37" s="10"/>
      <c r="D37" s="10"/>
      <c r="E37" s="10"/>
      <c r="F37" s="11"/>
      <c r="G37" s="11"/>
      <c r="H37" s="11"/>
      <c r="I37" s="31">
        <v>2015</v>
      </c>
      <c r="J37" s="31"/>
      <c r="K37" s="32">
        <v>95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0"/>
      <c r="C38" s="10"/>
      <c r="D38" s="10"/>
      <c r="E38" s="10"/>
      <c r="F38" s="11"/>
      <c r="G38" s="11"/>
      <c r="H38" s="11"/>
      <c r="I38" s="31">
        <v>2016</v>
      </c>
      <c r="J38" s="31"/>
      <c r="K38" s="32">
        <v>124</v>
      </c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11"/>
      <c r="G39" s="11"/>
      <c r="H39" s="11"/>
      <c r="I39" s="31">
        <v>2017</v>
      </c>
      <c r="J39" s="31"/>
      <c r="K39" s="32">
        <v>121</v>
      </c>
      <c r="L39" s="10"/>
      <c r="M39" s="10"/>
      <c r="N39" s="10"/>
      <c r="O39" s="10"/>
      <c r="P39" s="10"/>
      <c r="Q39" s="10"/>
      <c r="R39" s="10"/>
      <c r="S39" s="10"/>
    </row>
    <row r="40" spans="2:19" ht="15.75" customHeight="1" thickBot="1" x14ac:dyDescent="0.3">
      <c r="C40" s="33"/>
      <c r="D40" s="33"/>
      <c r="E40" s="33"/>
      <c r="F40" s="33"/>
      <c r="G40" s="33"/>
      <c r="H40" s="34"/>
      <c r="I40" s="20" t="s">
        <v>32</v>
      </c>
      <c r="J40" s="20"/>
      <c r="K40" s="35">
        <f>K26</f>
        <v>93</v>
      </c>
      <c r="L40" s="10"/>
      <c r="M40" s="10"/>
      <c r="N40" s="10"/>
      <c r="O40" s="10"/>
      <c r="P40" s="10"/>
      <c r="Q40" s="10"/>
      <c r="R40" s="10"/>
      <c r="S40" s="10"/>
    </row>
    <row r="41" spans="2:19" x14ac:dyDescent="0.25">
      <c r="B41" s="174" t="s">
        <v>33</v>
      </c>
      <c r="C41" s="174"/>
      <c r="D41" s="174"/>
      <c r="E41" s="174"/>
      <c r="F41" s="174"/>
      <c r="G41" s="174"/>
      <c r="H41" s="34"/>
      <c r="I41" s="27" t="s">
        <v>8</v>
      </c>
      <c r="J41" s="27"/>
      <c r="K41" s="36">
        <f>SUM(K31:K40)</f>
        <v>1096</v>
      </c>
      <c r="L41" s="10"/>
      <c r="M41" s="10"/>
      <c r="N41" s="10"/>
      <c r="O41" s="10"/>
      <c r="P41" s="10"/>
      <c r="Q41" s="10"/>
      <c r="R41" s="10"/>
      <c r="S41" s="10"/>
    </row>
    <row r="42" spans="2:19" x14ac:dyDescent="0.25">
      <c r="B42" s="174"/>
      <c r="C42" s="174"/>
      <c r="D42" s="174"/>
      <c r="E42" s="174"/>
      <c r="F42" s="174"/>
      <c r="G42" s="174"/>
      <c r="H42" s="11"/>
      <c r="I42" s="175" t="s">
        <v>34</v>
      </c>
      <c r="J42" s="175"/>
      <c r="K42" s="175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74"/>
      <c r="C43" s="174"/>
      <c r="D43" s="174"/>
      <c r="E43" s="174"/>
      <c r="F43" s="174"/>
      <c r="G43" s="174"/>
      <c r="I43" s="175"/>
      <c r="J43" s="175"/>
      <c r="K43" s="175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I44" s="10"/>
      <c r="J44" s="10"/>
      <c r="K44" s="10"/>
      <c r="L44" s="10"/>
      <c r="M44" s="37" t="s">
        <v>34</v>
      </c>
      <c r="N44" s="10"/>
      <c r="O44" s="10"/>
      <c r="P44" s="10"/>
      <c r="Q44" s="10"/>
      <c r="R44" s="10"/>
      <c r="S44" s="10"/>
    </row>
    <row r="45" spans="2:19" x14ac:dyDescent="0.25">
      <c r="I45" s="10"/>
      <c r="J45" s="10"/>
      <c r="K45" s="10"/>
      <c r="L45" s="10"/>
      <c r="M45" s="37"/>
      <c r="N45" s="10"/>
      <c r="O45" s="10"/>
      <c r="P45" s="10"/>
      <c r="Q45" s="10"/>
      <c r="R45" s="10"/>
      <c r="S45" s="10"/>
    </row>
    <row r="46" spans="2:19" x14ac:dyDescent="0.25">
      <c r="I46" s="10"/>
      <c r="J46" s="10"/>
      <c r="K46" s="152" t="s">
        <v>35</v>
      </c>
      <c r="L46" s="152"/>
      <c r="M46" s="152"/>
      <c r="N46" s="152"/>
      <c r="O46" s="152"/>
      <c r="P46" s="152"/>
      <c r="Q46" s="152"/>
      <c r="R46" s="10"/>
      <c r="S46" s="10"/>
    </row>
    <row r="47" spans="2:19" ht="15" customHeight="1" thickBot="1" x14ac:dyDescent="0.3">
      <c r="I47" s="10"/>
      <c r="J47" s="10"/>
      <c r="K47" s="167" t="s">
        <v>36</v>
      </c>
      <c r="L47" s="154" t="s">
        <v>37</v>
      </c>
      <c r="M47" s="154"/>
      <c r="N47" s="38"/>
      <c r="O47" s="154">
        <v>2017</v>
      </c>
      <c r="P47" s="154"/>
      <c r="Q47" s="154"/>
      <c r="R47" s="10"/>
      <c r="S47" s="10"/>
    </row>
    <row r="48" spans="2:19" ht="15" customHeight="1" x14ac:dyDescent="0.25">
      <c r="I48" s="10"/>
      <c r="J48" s="10"/>
      <c r="K48" s="167"/>
      <c r="L48" s="38" t="s">
        <v>38</v>
      </c>
      <c r="M48" s="38" t="s">
        <v>14</v>
      </c>
      <c r="N48" s="38"/>
      <c r="O48" s="38" t="s">
        <v>38</v>
      </c>
      <c r="P48" s="38"/>
      <c r="Q48" s="38" t="s">
        <v>14</v>
      </c>
      <c r="R48" s="10"/>
      <c r="S48" s="10"/>
    </row>
    <row r="49" spans="2:19" x14ac:dyDescent="0.25">
      <c r="I49" s="10"/>
      <c r="J49" s="10"/>
      <c r="K49" s="39" t="s">
        <v>39</v>
      </c>
      <c r="L49" s="20">
        <v>45</v>
      </c>
      <c r="M49" s="40">
        <f>L49/$L$53</f>
        <v>0.4838709677419355</v>
      </c>
      <c r="N49" s="40"/>
      <c r="O49" s="20">
        <v>78</v>
      </c>
      <c r="P49" s="20"/>
      <c r="Q49" s="40">
        <f>O49/$O$53</f>
        <v>0.64462809917355368</v>
      </c>
      <c r="R49" s="10"/>
      <c r="S49" s="10"/>
    </row>
    <row r="50" spans="2:19" x14ac:dyDescent="0.25">
      <c r="I50" s="10"/>
      <c r="J50" s="10"/>
      <c r="K50" s="39" t="s">
        <v>40</v>
      </c>
      <c r="L50" s="20">
        <v>21</v>
      </c>
      <c r="M50" s="40">
        <f>L50/$L$53</f>
        <v>0.22580645161290322</v>
      </c>
      <c r="N50" s="40"/>
      <c r="O50" s="20">
        <v>20</v>
      </c>
      <c r="P50" s="20"/>
      <c r="Q50" s="40">
        <f>O50/$O$53</f>
        <v>0.16528925619834711</v>
      </c>
      <c r="R50" s="10"/>
      <c r="S50" s="10"/>
    </row>
    <row r="51" spans="2:19" x14ac:dyDescent="0.25">
      <c r="I51" s="10"/>
      <c r="J51" s="10"/>
      <c r="K51" s="39" t="s">
        <v>41</v>
      </c>
      <c r="L51" s="20">
        <v>15</v>
      </c>
      <c r="M51" s="40">
        <f>L51/$L$53</f>
        <v>0.16129032258064516</v>
      </c>
      <c r="N51" s="40"/>
      <c r="O51" s="20">
        <v>23</v>
      </c>
      <c r="P51" s="20"/>
      <c r="Q51" s="40">
        <f>O51/$O$53</f>
        <v>0.19008264462809918</v>
      </c>
      <c r="R51" s="10"/>
      <c r="S51" s="10"/>
    </row>
    <row r="52" spans="2:19" ht="15" customHeight="1" thickBot="1" x14ac:dyDescent="0.3">
      <c r="B52" s="152" t="s">
        <v>42</v>
      </c>
      <c r="C52" s="152"/>
      <c r="D52" s="152"/>
      <c r="E52" s="152"/>
      <c r="F52" s="152"/>
      <c r="G52" s="152"/>
      <c r="H52" s="152"/>
      <c r="I52" s="10"/>
      <c r="J52" s="10"/>
      <c r="K52" s="41" t="s">
        <v>43</v>
      </c>
      <c r="L52" s="42">
        <v>12</v>
      </c>
      <c r="M52" s="43">
        <f>L52/$L$53</f>
        <v>0.12903225806451613</v>
      </c>
      <c r="N52" s="43"/>
      <c r="O52" s="42">
        <v>0</v>
      </c>
      <c r="P52" s="42"/>
      <c r="Q52" s="43">
        <f>O52/$O$53</f>
        <v>0</v>
      </c>
      <c r="R52" s="10"/>
      <c r="S52" s="10"/>
    </row>
    <row r="53" spans="2:19" x14ac:dyDescent="0.25">
      <c r="B53" s="152"/>
      <c r="C53" s="152"/>
      <c r="D53" s="152"/>
      <c r="E53" s="152"/>
      <c r="F53" s="152"/>
      <c r="G53" s="152"/>
      <c r="H53" s="152"/>
      <c r="I53" s="10"/>
      <c r="J53" s="10"/>
      <c r="K53" s="44" t="s">
        <v>8</v>
      </c>
      <c r="L53" s="44">
        <f>SUM(L49:L52)</f>
        <v>93</v>
      </c>
      <c r="M53" s="45">
        <f>SUM(M49:M52)</f>
        <v>1</v>
      </c>
      <c r="N53" s="45"/>
      <c r="O53" s="44">
        <f>SUM(O49:O52)</f>
        <v>121</v>
      </c>
      <c r="P53" s="44"/>
      <c r="Q53" s="45">
        <f>SUM(Q49:Q52)</f>
        <v>1</v>
      </c>
      <c r="R53" s="10"/>
      <c r="S53" s="10"/>
    </row>
    <row r="54" spans="2:19" ht="15" customHeight="1" x14ac:dyDescent="0.25">
      <c r="B54" s="153" t="s">
        <v>44</v>
      </c>
      <c r="C54" s="153"/>
      <c r="D54" s="170" t="s">
        <v>45</v>
      </c>
      <c r="E54" s="46"/>
      <c r="F54" s="153" t="s">
        <v>37</v>
      </c>
      <c r="G54" s="4"/>
      <c r="H54" s="153" t="s">
        <v>8</v>
      </c>
      <c r="I54" s="10"/>
      <c r="J54" s="10"/>
      <c r="K54" s="47" t="s">
        <v>34</v>
      </c>
      <c r="L54" s="10"/>
      <c r="M54" s="10"/>
      <c r="N54" s="10"/>
      <c r="O54" s="10"/>
      <c r="P54" s="10"/>
      <c r="Q54" s="10"/>
      <c r="R54" s="10"/>
      <c r="S54" s="10"/>
    </row>
    <row r="55" spans="2:19" ht="15" customHeight="1" x14ac:dyDescent="0.25">
      <c r="B55" s="153"/>
      <c r="C55" s="153"/>
      <c r="D55" s="170"/>
      <c r="E55" s="46"/>
      <c r="F55" s="153"/>
      <c r="G55" s="4"/>
      <c r="H55" s="153"/>
      <c r="I55" s="10"/>
      <c r="J55" s="10"/>
      <c r="R55" s="10"/>
      <c r="S55" s="10"/>
    </row>
    <row r="56" spans="2:19" x14ac:dyDescent="0.25">
      <c r="B56" s="48" t="s">
        <v>46</v>
      </c>
      <c r="C56" s="48"/>
      <c r="D56" s="49">
        <v>320</v>
      </c>
      <c r="E56" s="49"/>
      <c r="F56" s="49">
        <v>20</v>
      </c>
      <c r="G56" s="50"/>
      <c r="H56" s="50">
        <f t="shared" ref="H56:H81" si="1">D56+F56</f>
        <v>340</v>
      </c>
      <c r="I56" s="10"/>
      <c r="J56" s="10"/>
      <c r="K56" s="152" t="s">
        <v>47</v>
      </c>
      <c r="L56" s="152"/>
      <c r="M56" s="152"/>
      <c r="N56" s="152"/>
      <c r="O56" s="152"/>
      <c r="R56" s="10"/>
      <c r="S56" s="10"/>
    </row>
    <row r="57" spans="2:19" ht="15.75" thickBot="1" x14ac:dyDescent="0.3">
      <c r="B57" s="48" t="s">
        <v>16</v>
      </c>
      <c r="C57" s="48"/>
      <c r="D57" s="49">
        <v>75</v>
      </c>
      <c r="E57" s="49"/>
      <c r="F57" s="49">
        <v>7</v>
      </c>
      <c r="G57" s="50"/>
      <c r="H57" s="50">
        <f t="shared" si="1"/>
        <v>82</v>
      </c>
      <c r="I57" s="10"/>
      <c r="J57" s="10"/>
      <c r="K57" s="167" t="s">
        <v>48</v>
      </c>
      <c r="L57" s="167"/>
      <c r="M57" s="154" t="s">
        <v>31</v>
      </c>
      <c r="N57" s="154"/>
      <c r="O57" s="154"/>
      <c r="P57" s="10"/>
      <c r="Q57" s="10"/>
      <c r="R57" s="10"/>
      <c r="S57" s="10"/>
    </row>
    <row r="58" spans="2:19" x14ac:dyDescent="0.25">
      <c r="B58" s="48" t="s">
        <v>49</v>
      </c>
      <c r="C58" s="48"/>
      <c r="D58" s="49">
        <v>58</v>
      </c>
      <c r="E58" s="49"/>
      <c r="F58" s="49">
        <v>4</v>
      </c>
      <c r="G58" s="50"/>
      <c r="H58" s="50">
        <f t="shared" si="1"/>
        <v>62</v>
      </c>
      <c r="I58" s="10"/>
      <c r="J58" s="10"/>
      <c r="K58" s="167"/>
      <c r="L58" s="167"/>
      <c r="M58" s="44" t="s">
        <v>38</v>
      </c>
      <c r="N58" s="44"/>
      <c r="O58" s="44" t="s">
        <v>14</v>
      </c>
      <c r="P58" s="51"/>
      <c r="Q58" s="51"/>
      <c r="R58" s="10"/>
      <c r="S58" s="10"/>
    </row>
    <row r="59" spans="2:19" ht="15" customHeight="1" x14ac:dyDescent="0.25">
      <c r="B59" s="48" t="s">
        <v>50</v>
      </c>
      <c r="C59" s="48"/>
      <c r="D59" s="49">
        <v>44</v>
      </c>
      <c r="E59" s="49"/>
      <c r="F59" s="49">
        <v>12</v>
      </c>
      <c r="G59" s="50"/>
      <c r="H59" s="50">
        <f t="shared" si="1"/>
        <v>56</v>
      </c>
      <c r="I59" s="10"/>
      <c r="J59" s="10"/>
      <c r="K59" s="39" t="s">
        <v>51</v>
      </c>
      <c r="L59" s="20"/>
      <c r="M59" s="52">
        <v>22</v>
      </c>
      <c r="N59" s="52"/>
      <c r="O59" s="40">
        <f t="shared" ref="O59:O67" si="2">M59/$M$68</f>
        <v>0.23655913978494625</v>
      </c>
      <c r="P59" s="51"/>
      <c r="Q59" s="51"/>
      <c r="R59" s="51"/>
      <c r="S59" s="10"/>
    </row>
    <row r="60" spans="2:19" ht="15" customHeight="1" x14ac:dyDescent="0.25">
      <c r="B60" s="48" t="s">
        <v>52</v>
      </c>
      <c r="C60" s="48"/>
      <c r="D60" s="49">
        <v>51</v>
      </c>
      <c r="E60" s="49"/>
      <c r="F60" s="49">
        <v>3</v>
      </c>
      <c r="G60" s="50"/>
      <c r="H60" s="50">
        <f t="shared" si="1"/>
        <v>54</v>
      </c>
      <c r="I60" s="10"/>
      <c r="J60" s="10"/>
      <c r="K60" s="39" t="s">
        <v>53</v>
      </c>
      <c r="L60" s="20"/>
      <c r="M60" s="52">
        <v>1</v>
      </c>
      <c r="N60" s="52"/>
      <c r="O60" s="40">
        <f t="shared" si="2"/>
        <v>1.0752688172043012E-2</v>
      </c>
      <c r="P60" s="10"/>
    </row>
    <row r="61" spans="2:19" x14ac:dyDescent="0.25">
      <c r="B61" s="48" t="s">
        <v>54</v>
      </c>
      <c r="C61" s="48"/>
      <c r="D61" s="49">
        <v>50</v>
      </c>
      <c r="E61" s="49"/>
      <c r="F61" s="49">
        <v>2</v>
      </c>
      <c r="G61" s="50"/>
      <c r="H61" s="50">
        <f t="shared" si="1"/>
        <v>52</v>
      </c>
      <c r="I61" s="10"/>
      <c r="J61" s="10"/>
      <c r="K61" s="39" t="s">
        <v>55</v>
      </c>
      <c r="L61" s="20"/>
      <c r="M61" s="52">
        <v>37</v>
      </c>
      <c r="N61" s="52"/>
      <c r="O61" s="40">
        <f t="shared" si="2"/>
        <v>0.39784946236559138</v>
      </c>
      <c r="P61" s="10"/>
    </row>
    <row r="62" spans="2:19" x14ac:dyDescent="0.25">
      <c r="B62" s="53" t="s">
        <v>56</v>
      </c>
      <c r="C62" s="53"/>
      <c r="D62" s="31">
        <v>38</v>
      </c>
      <c r="E62" s="31"/>
      <c r="F62" s="31">
        <v>7</v>
      </c>
      <c r="G62" s="31"/>
      <c r="H62" s="54">
        <f t="shared" si="1"/>
        <v>45</v>
      </c>
      <c r="I62" s="10"/>
      <c r="J62" s="10"/>
      <c r="K62" s="39" t="s">
        <v>57</v>
      </c>
      <c r="L62" s="20"/>
      <c r="M62" s="52">
        <v>1</v>
      </c>
      <c r="N62" s="52"/>
      <c r="O62" s="40">
        <f t="shared" si="2"/>
        <v>1.0752688172043012E-2</v>
      </c>
      <c r="P62" s="10"/>
    </row>
    <row r="63" spans="2:19" x14ac:dyDescent="0.25">
      <c r="B63" s="53" t="s">
        <v>58</v>
      </c>
      <c r="C63" s="53"/>
      <c r="D63" s="31">
        <v>36</v>
      </c>
      <c r="E63" s="31"/>
      <c r="F63" s="31">
        <v>6</v>
      </c>
      <c r="G63" s="31"/>
      <c r="H63" s="54">
        <f t="shared" si="1"/>
        <v>42</v>
      </c>
      <c r="I63" s="10"/>
      <c r="J63" s="10"/>
      <c r="K63" s="39" t="s">
        <v>59</v>
      </c>
      <c r="L63" s="20"/>
      <c r="M63" s="52">
        <v>6</v>
      </c>
      <c r="N63" s="52"/>
      <c r="O63" s="40">
        <f t="shared" si="2"/>
        <v>6.4516129032258063E-2</v>
      </c>
      <c r="P63" s="10"/>
    </row>
    <row r="64" spans="2:19" ht="15.75" customHeight="1" x14ac:dyDescent="0.25">
      <c r="B64" s="53" t="s">
        <v>60</v>
      </c>
      <c r="C64" s="53"/>
      <c r="D64" s="31">
        <v>40</v>
      </c>
      <c r="E64" s="31"/>
      <c r="F64" s="31">
        <v>0</v>
      </c>
      <c r="G64" s="31"/>
      <c r="H64" s="54">
        <f t="shared" si="1"/>
        <v>40</v>
      </c>
      <c r="I64" s="10"/>
      <c r="J64" s="10"/>
      <c r="K64" s="55" t="s">
        <v>61</v>
      </c>
      <c r="L64" s="56"/>
      <c r="M64" s="57">
        <v>1</v>
      </c>
      <c r="N64" s="56"/>
      <c r="O64" s="58">
        <f t="shared" si="2"/>
        <v>1.0752688172043012E-2</v>
      </c>
      <c r="P64" s="10"/>
    </row>
    <row r="65" spans="2:16" x14ac:dyDescent="0.25">
      <c r="B65" s="53" t="s">
        <v>62</v>
      </c>
      <c r="C65" s="53"/>
      <c r="D65" s="31">
        <v>29</v>
      </c>
      <c r="E65" s="31"/>
      <c r="F65" s="31">
        <v>7</v>
      </c>
      <c r="G65" s="31"/>
      <c r="H65" s="54">
        <f t="shared" si="1"/>
        <v>36</v>
      </c>
      <c r="I65" s="10"/>
      <c r="J65" s="10"/>
      <c r="K65" s="39" t="s">
        <v>63</v>
      </c>
      <c r="L65" s="20"/>
      <c r="M65" s="52">
        <v>8</v>
      </c>
      <c r="N65" s="52"/>
      <c r="O65" s="40">
        <f t="shared" si="2"/>
        <v>8.6021505376344093E-2</v>
      </c>
      <c r="P65" s="10"/>
    </row>
    <row r="66" spans="2:16" ht="15" customHeight="1" x14ac:dyDescent="0.25">
      <c r="B66" s="53" t="s">
        <v>64</v>
      </c>
      <c r="C66" s="53"/>
      <c r="D66" s="31">
        <v>29</v>
      </c>
      <c r="E66" s="31"/>
      <c r="F66" s="31">
        <v>2</v>
      </c>
      <c r="G66" s="31"/>
      <c r="H66" s="54">
        <f t="shared" si="1"/>
        <v>31</v>
      </c>
      <c r="I66" s="10"/>
      <c r="J66" s="10"/>
      <c r="K66" s="39" t="s">
        <v>13</v>
      </c>
      <c r="L66" s="20"/>
      <c r="M66" s="52">
        <v>12</v>
      </c>
      <c r="N66" s="52"/>
      <c r="O66" s="40">
        <f t="shared" si="2"/>
        <v>0.12903225806451613</v>
      </c>
      <c r="P66" s="10"/>
    </row>
    <row r="67" spans="2:16" ht="15" customHeight="1" thickBot="1" x14ac:dyDescent="0.3">
      <c r="B67" s="53" t="s">
        <v>65</v>
      </c>
      <c r="C67" s="53"/>
      <c r="D67" s="31">
        <v>28</v>
      </c>
      <c r="E67" s="31"/>
      <c r="F67" s="31">
        <v>2</v>
      </c>
      <c r="G67" s="31"/>
      <c r="H67" s="54">
        <f t="shared" si="1"/>
        <v>30</v>
      </c>
      <c r="I67" s="10"/>
      <c r="J67" s="10"/>
      <c r="K67" s="39" t="s">
        <v>66</v>
      </c>
      <c r="L67" s="20"/>
      <c r="M67" s="52">
        <v>5</v>
      </c>
      <c r="N67" s="52"/>
      <c r="O67" s="40">
        <f t="shared" si="2"/>
        <v>5.3763440860215055E-2</v>
      </c>
      <c r="P67" s="10"/>
    </row>
    <row r="68" spans="2:16" ht="15" customHeight="1" x14ac:dyDescent="0.25">
      <c r="B68" s="53" t="s">
        <v>67</v>
      </c>
      <c r="C68" s="53"/>
      <c r="D68" s="31">
        <v>26</v>
      </c>
      <c r="E68" s="31"/>
      <c r="F68" s="31">
        <v>3</v>
      </c>
      <c r="G68" s="31"/>
      <c r="H68" s="54">
        <f t="shared" si="1"/>
        <v>29</v>
      </c>
      <c r="I68" s="13"/>
      <c r="J68" s="10"/>
      <c r="K68" s="59" t="s">
        <v>8</v>
      </c>
      <c r="L68" s="59"/>
      <c r="M68" s="60">
        <f>SUM(M59:M67)</f>
        <v>93</v>
      </c>
      <c r="N68" s="60"/>
      <c r="O68" s="61">
        <f>SUM(O59:O67)</f>
        <v>1</v>
      </c>
      <c r="P68" s="10"/>
    </row>
    <row r="69" spans="2:16" ht="15" customHeight="1" x14ac:dyDescent="0.25">
      <c r="B69" s="53" t="s">
        <v>68</v>
      </c>
      <c r="C69" s="53"/>
      <c r="D69" s="31">
        <v>26</v>
      </c>
      <c r="E69" s="31"/>
      <c r="F69" s="31">
        <v>1</v>
      </c>
      <c r="G69" s="31"/>
      <c r="H69" s="54">
        <f t="shared" si="1"/>
        <v>27</v>
      </c>
      <c r="I69" s="62"/>
      <c r="J69" s="10"/>
    </row>
    <row r="70" spans="2:16" ht="14.25" customHeight="1" x14ac:dyDescent="0.25">
      <c r="B70" s="53" t="s">
        <v>69</v>
      </c>
      <c r="C70" s="53"/>
      <c r="D70" s="31">
        <v>24</v>
      </c>
      <c r="E70" s="31"/>
      <c r="F70" s="31">
        <v>2</v>
      </c>
      <c r="G70" s="31"/>
      <c r="H70" s="54">
        <f t="shared" si="1"/>
        <v>26</v>
      </c>
      <c r="I70" s="13"/>
      <c r="J70" s="10"/>
      <c r="K70" s="152" t="s">
        <v>70</v>
      </c>
      <c r="L70" s="152"/>
      <c r="M70" s="152"/>
      <c r="N70" s="152"/>
      <c r="O70" s="152"/>
      <c r="P70" s="10"/>
    </row>
    <row r="71" spans="2:16" ht="15.75" thickBot="1" x14ac:dyDescent="0.3">
      <c r="B71" s="53" t="s">
        <v>71</v>
      </c>
      <c r="C71" s="53"/>
      <c r="D71" s="31">
        <v>19</v>
      </c>
      <c r="E71" s="31"/>
      <c r="F71" s="31">
        <v>2</v>
      </c>
      <c r="G71" s="31"/>
      <c r="H71" s="54">
        <f t="shared" si="1"/>
        <v>21</v>
      </c>
      <c r="J71" s="63"/>
      <c r="K71" s="167" t="s">
        <v>72</v>
      </c>
      <c r="L71" s="167"/>
      <c r="M71" s="168" t="s">
        <v>31</v>
      </c>
      <c r="N71" s="168"/>
      <c r="O71" s="168"/>
      <c r="P71" s="10"/>
    </row>
    <row r="72" spans="2:16" ht="15" customHeight="1" x14ac:dyDescent="0.25">
      <c r="B72" s="53" t="s">
        <v>73</v>
      </c>
      <c r="C72" s="53"/>
      <c r="D72" s="31">
        <v>16</v>
      </c>
      <c r="E72" s="31"/>
      <c r="F72" s="31">
        <v>2</v>
      </c>
      <c r="G72" s="31"/>
      <c r="H72" s="54">
        <f t="shared" si="1"/>
        <v>18</v>
      </c>
      <c r="I72" s="64"/>
      <c r="J72" s="65"/>
      <c r="K72" s="167"/>
      <c r="L72" s="167"/>
      <c r="M72" s="169" t="s">
        <v>38</v>
      </c>
      <c r="N72" s="169"/>
      <c r="O72" s="38" t="s">
        <v>14</v>
      </c>
    </row>
    <row r="73" spans="2:16" ht="14.25" customHeight="1" x14ac:dyDescent="0.25">
      <c r="B73" s="53" t="s">
        <v>74</v>
      </c>
      <c r="C73" s="53"/>
      <c r="D73" s="31">
        <v>13</v>
      </c>
      <c r="E73" s="31"/>
      <c r="F73" s="31">
        <v>2</v>
      </c>
      <c r="G73" s="31"/>
      <c r="H73" s="54">
        <f t="shared" si="1"/>
        <v>15</v>
      </c>
      <c r="K73" s="39" t="s">
        <v>75</v>
      </c>
      <c r="L73" s="20"/>
      <c r="M73" s="52">
        <v>4</v>
      </c>
      <c r="N73" s="52"/>
      <c r="O73" s="40">
        <f t="shared" ref="O73:O81" si="3">M73/$M$82</f>
        <v>4.3010752688172046E-2</v>
      </c>
      <c r="P73" s="10"/>
    </row>
    <row r="74" spans="2:16" ht="14.25" customHeight="1" x14ac:dyDescent="0.25">
      <c r="B74" s="53" t="s">
        <v>76</v>
      </c>
      <c r="C74" s="53"/>
      <c r="D74" s="31">
        <v>15</v>
      </c>
      <c r="E74" s="31"/>
      <c r="F74" s="31">
        <v>0</v>
      </c>
      <c r="G74" s="31"/>
      <c r="H74" s="54">
        <f t="shared" si="1"/>
        <v>15</v>
      </c>
      <c r="K74" s="39" t="s">
        <v>77</v>
      </c>
      <c r="L74" s="20"/>
      <c r="M74" s="52">
        <v>17</v>
      </c>
      <c r="N74" s="52"/>
      <c r="O74" s="40">
        <f t="shared" si="3"/>
        <v>0.18279569892473119</v>
      </c>
      <c r="P74" s="10"/>
    </row>
    <row r="75" spans="2:16" ht="14.25" customHeight="1" x14ac:dyDescent="0.25">
      <c r="B75" s="53" t="s">
        <v>78</v>
      </c>
      <c r="C75" s="53"/>
      <c r="D75" s="31">
        <v>12</v>
      </c>
      <c r="E75" s="31"/>
      <c r="F75" s="31">
        <v>2</v>
      </c>
      <c r="G75" s="31"/>
      <c r="H75" s="54">
        <f t="shared" si="1"/>
        <v>14</v>
      </c>
      <c r="K75" s="39" t="s">
        <v>79</v>
      </c>
      <c r="L75" s="20"/>
      <c r="M75" s="52">
        <v>6</v>
      </c>
      <c r="N75" s="52"/>
      <c r="O75" s="40">
        <f t="shared" si="3"/>
        <v>6.4516129032258063E-2</v>
      </c>
      <c r="P75" s="10"/>
    </row>
    <row r="76" spans="2:16" ht="14.25" customHeight="1" x14ac:dyDescent="0.25">
      <c r="B76" s="53" t="s">
        <v>80</v>
      </c>
      <c r="C76" s="53"/>
      <c r="D76" s="31">
        <v>12</v>
      </c>
      <c r="E76" s="31"/>
      <c r="F76" s="31">
        <v>0</v>
      </c>
      <c r="G76" s="31"/>
      <c r="H76" s="54">
        <f t="shared" si="1"/>
        <v>12</v>
      </c>
      <c r="K76" s="39" t="s">
        <v>81</v>
      </c>
      <c r="L76" s="20"/>
      <c r="M76" s="52">
        <v>8</v>
      </c>
      <c r="N76" s="52"/>
      <c r="O76" s="40">
        <f t="shared" si="3"/>
        <v>8.6021505376344093E-2</v>
      </c>
      <c r="P76" s="10"/>
    </row>
    <row r="77" spans="2:16" ht="14.25" customHeight="1" x14ac:dyDescent="0.25">
      <c r="B77" s="39" t="s">
        <v>82</v>
      </c>
      <c r="C77" s="39"/>
      <c r="D77" s="20">
        <v>8</v>
      </c>
      <c r="E77" s="20"/>
      <c r="F77" s="20">
        <v>3</v>
      </c>
      <c r="G77" s="20"/>
      <c r="H77" s="66">
        <f t="shared" si="1"/>
        <v>11</v>
      </c>
      <c r="K77" s="39" t="s">
        <v>83</v>
      </c>
      <c r="L77" s="20"/>
      <c r="M77" s="52">
        <v>25</v>
      </c>
      <c r="N77" s="52"/>
      <c r="O77" s="40">
        <f t="shared" si="3"/>
        <v>0.26881720430107525</v>
      </c>
      <c r="P77" s="10"/>
    </row>
    <row r="78" spans="2:16" ht="14.25" customHeight="1" x14ac:dyDescent="0.25">
      <c r="B78" s="53" t="s">
        <v>84</v>
      </c>
      <c r="C78" s="53"/>
      <c r="D78" s="31">
        <v>9</v>
      </c>
      <c r="E78" s="31"/>
      <c r="F78" s="31">
        <v>2</v>
      </c>
      <c r="G78" s="31"/>
      <c r="H78" s="54">
        <f t="shared" si="1"/>
        <v>11</v>
      </c>
      <c r="K78" s="55" t="s">
        <v>85</v>
      </c>
      <c r="L78" s="56"/>
      <c r="M78" s="57">
        <v>2</v>
      </c>
      <c r="N78" s="56"/>
      <c r="O78" s="40">
        <f t="shared" si="3"/>
        <v>2.1505376344086023E-2</v>
      </c>
      <c r="P78" s="10"/>
    </row>
    <row r="79" spans="2:16" ht="14.25" customHeight="1" x14ac:dyDescent="0.25">
      <c r="B79" s="53" t="s">
        <v>17</v>
      </c>
      <c r="C79" s="53"/>
      <c r="D79" s="31">
        <v>9</v>
      </c>
      <c r="E79" s="31"/>
      <c r="F79" s="31">
        <v>2</v>
      </c>
      <c r="G79" s="31"/>
      <c r="H79" s="54">
        <f t="shared" si="1"/>
        <v>11</v>
      </c>
      <c r="K79" s="39" t="s">
        <v>86</v>
      </c>
      <c r="L79" s="20"/>
      <c r="M79" s="52">
        <v>5</v>
      </c>
      <c r="N79" s="52"/>
      <c r="O79" s="40">
        <f t="shared" si="3"/>
        <v>5.3763440860215055E-2</v>
      </c>
      <c r="P79" s="10"/>
    </row>
    <row r="80" spans="2:16" ht="14.25" customHeight="1" x14ac:dyDescent="0.25">
      <c r="B80" s="53" t="s">
        <v>87</v>
      </c>
      <c r="C80" s="53"/>
      <c r="D80" s="31">
        <v>8</v>
      </c>
      <c r="E80" s="31"/>
      <c r="F80" s="31">
        <v>0</v>
      </c>
      <c r="G80" s="31"/>
      <c r="H80" s="54">
        <f t="shared" si="1"/>
        <v>8</v>
      </c>
      <c r="K80" s="39" t="s">
        <v>88</v>
      </c>
      <c r="L80" s="20"/>
      <c r="M80" s="52">
        <v>19</v>
      </c>
      <c r="N80" s="52"/>
      <c r="O80" s="40">
        <f t="shared" si="3"/>
        <v>0.20430107526881722</v>
      </c>
      <c r="P80" s="10"/>
    </row>
    <row r="81" spans="2:19" ht="14.25" customHeight="1" thickBot="1" x14ac:dyDescent="0.3">
      <c r="B81" s="53" t="s">
        <v>89</v>
      </c>
      <c r="C81" s="53"/>
      <c r="D81" s="31">
        <v>8</v>
      </c>
      <c r="E81" s="31"/>
      <c r="F81" s="31">
        <v>0</v>
      </c>
      <c r="G81" s="31"/>
      <c r="H81" s="54">
        <f t="shared" si="1"/>
        <v>8</v>
      </c>
      <c r="K81" s="39" t="s">
        <v>9</v>
      </c>
      <c r="L81" s="20"/>
      <c r="M81" s="52">
        <v>7</v>
      </c>
      <c r="N81" s="52"/>
      <c r="O81" s="40">
        <f t="shared" si="3"/>
        <v>7.5268817204301078E-2</v>
      </c>
      <c r="P81" s="10"/>
    </row>
    <row r="82" spans="2:19" ht="14.25" customHeight="1" x14ac:dyDescent="0.25">
      <c r="B82" s="59" t="s">
        <v>8</v>
      </c>
      <c r="C82" s="59"/>
      <c r="D82" s="60">
        <f>SUM(D56:D81)</f>
        <v>1003</v>
      </c>
      <c r="E82" s="60">
        <f>SUM(E56:E81)</f>
        <v>0</v>
      </c>
      <c r="F82" s="60">
        <f>SUM(F56:F81)</f>
        <v>93</v>
      </c>
      <c r="G82" s="60"/>
      <c r="H82" s="60">
        <f>SUM(H56:H81)</f>
        <v>1096</v>
      </c>
      <c r="K82" s="59" t="s">
        <v>8</v>
      </c>
      <c r="L82" s="59"/>
      <c r="M82" s="60">
        <f>SUM(M73:M81)</f>
        <v>93</v>
      </c>
      <c r="N82" s="60"/>
      <c r="O82" s="61">
        <f>SUM(O73:O81)</f>
        <v>1</v>
      </c>
      <c r="P82" s="10"/>
    </row>
    <row r="83" spans="2:19" ht="12.75" customHeight="1" x14ac:dyDescent="0.25">
      <c r="B83" s="67" t="s">
        <v>34</v>
      </c>
      <c r="C83" s="10"/>
      <c r="D83" s="10"/>
      <c r="E83" s="10"/>
      <c r="F83" s="11"/>
      <c r="G83" s="11"/>
      <c r="H83" s="11"/>
      <c r="P83" s="10"/>
    </row>
    <row r="84" spans="2:19" ht="7.5" customHeight="1" x14ac:dyDescent="0.25">
      <c r="B84" s="68"/>
      <c r="C84" s="10"/>
      <c r="D84" s="10"/>
      <c r="E84" s="10"/>
      <c r="F84" s="11"/>
      <c r="G84" s="11"/>
      <c r="H84" s="1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7.5" customHeight="1" x14ac:dyDescent="0.25">
      <c r="B85" s="10"/>
      <c r="C85" s="10"/>
      <c r="D85" s="10"/>
      <c r="E85" s="10"/>
      <c r="F85" s="11"/>
      <c r="G85" s="11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x14ac:dyDescent="0.25">
      <c r="B86" s="1" t="s">
        <v>90</v>
      </c>
      <c r="C86" s="69"/>
      <c r="D86" s="69"/>
      <c r="E86" s="69"/>
      <c r="F86" s="70"/>
      <c r="G86" s="70"/>
      <c r="H86" s="7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</row>
    <row r="87" spans="2:19" ht="15" customHeight="1" x14ac:dyDescent="0.25">
      <c r="B87" s="157" t="s">
        <v>91</v>
      </c>
      <c r="C87" s="157"/>
      <c r="D87" s="157"/>
      <c r="E87" s="12"/>
      <c r="F87" s="71"/>
      <c r="G87" s="71"/>
      <c r="H87" s="71"/>
      <c r="I87" s="64"/>
      <c r="J87" s="64"/>
      <c r="K87" s="10"/>
      <c r="L87" s="10"/>
      <c r="M87" s="157" t="s">
        <v>92</v>
      </c>
      <c r="N87" s="157"/>
      <c r="O87" s="157"/>
      <c r="P87" s="157"/>
      <c r="Q87" s="157"/>
      <c r="R87" s="157"/>
      <c r="S87" s="10"/>
    </row>
    <row r="88" spans="2:19" ht="15" customHeight="1" x14ac:dyDescent="0.25">
      <c r="B88" s="157"/>
      <c r="C88" s="157"/>
      <c r="D88" s="157"/>
      <c r="E88" s="12"/>
      <c r="F88" s="71"/>
      <c r="G88" s="71"/>
      <c r="H88" s="71"/>
      <c r="I88" s="64"/>
      <c r="J88" s="64"/>
      <c r="K88" s="10"/>
      <c r="L88" s="10"/>
      <c r="M88" s="157"/>
      <c r="N88" s="157"/>
      <c r="O88" s="157"/>
      <c r="P88" s="157"/>
      <c r="Q88" s="157"/>
      <c r="R88" s="157"/>
      <c r="S88" s="10"/>
    </row>
    <row r="89" spans="2:19" x14ac:dyDescent="0.25">
      <c r="B89" s="4" t="s">
        <v>15</v>
      </c>
      <c r="C89" s="29" t="s">
        <v>38</v>
      </c>
      <c r="D89" s="29" t="s">
        <v>14</v>
      </c>
      <c r="E89" s="72"/>
      <c r="F89" s="11"/>
      <c r="G89" s="11"/>
      <c r="H89" s="73" t="s">
        <v>93</v>
      </c>
      <c r="I89" s="10"/>
      <c r="J89" s="10"/>
      <c r="K89" s="10"/>
      <c r="L89" s="10"/>
      <c r="M89" s="74" t="s">
        <v>94</v>
      </c>
      <c r="N89" s="75"/>
      <c r="O89" s="166" t="s">
        <v>38</v>
      </c>
      <c r="P89" s="166"/>
      <c r="Q89" s="166" t="s">
        <v>14</v>
      </c>
      <c r="R89" s="166"/>
      <c r="S89" s="10"/>
    </row>
    <row r="90" spans="2:19" x14ac:dyDescent="0.25">
      <c r="B90" s="76" t="s">
        <v>95</v>
      </c>
      <c r="C90" s="11">
        <v>0</v>
      </c>
      <c r="D90" s="77">
        <f t="shared" ref="D90:D96" si="4">C90/$C$97</f>
        <v>0</v>
      </c>
      <c r="E90" s="78"/>
      <c r="F90" s="11"/>
      <c r="G90" s="11"/>
      <c r="H90" s="79">
        <f>SUM(D90:D93)</f>
        <v>0.11827956989247312</v>
      </c>
      <c r="I90" s="10"/>
      <c r="J90" s="10"/>
      <c r="K90" s="10"/>
      <c r="L90" s="10"/>
      <c r="M90" s="53" t="s">
        <v>10</v>
      </c>
      <c r="N90" s="53"/>
      <c r="O90" s="160">
        <v>4</v>
      </c>
      <c r="P90" s="160"/>
      <c r="Q90" s="161">
        <f>O90/$O$93</f>
        <v>4.3010752688172046E-2</v>
      </c>
      <c r="R90" s="161"/>
      <c r="S90" s="10"/>
    </row>
    <row r="91" spans="2:19" x14ac:dyDescent="0.25">
      <c r="B91" s="76" t="s">
        <v>96</v>
      </c>
      <c r="C91" s="11">
        <v>2</v>
      </c>
      <c r="D91" s="77">
        <f t="shared" si="4"/>
        <v>2.1505376344086023E-2</v>
      </c>
      <c r="E91" s="78"/>
      <c r="F91" s="11"/>
      <c r="G91" s="11"/>
      <c r="H91" s="73"/>
      <c r="I91" s="10"/>
      <c r="J91" s="10"/>
      <c r="K91" s="10"/>
      <c r="L91" s="10"/>
      <c r="M91" s="53" t="s">
        <v>11</v>
      </c>
      <c r="N91" s="53"/>
      <c r="O91" s="160">
        <v>78</v>
      </c>
      <c r="P91" s="160"/>
      <c r="Q91" s="161">
        <f>O91/$O$93</f>
        <v>0.83870967741935487</v>
      </c>
      <c r="R91" s="161"/>
      <c r="S91" s="10"/>
    </row>
    <row r="92" spans="2:19" ht="15.75" thickBot="1" x14ac:dyDescent="0.3">
      <c r="B92" s="76" t="s">
        <v>97</v>
      </c>
      <c r="C92" s="11">
        <v>2</v>
      </c>
      <c r="D92" s="77">
        <f t="shared" si="4"/>
        <v>2.1505376344086023E-2</v>
      </c>
      <c r="E92" s="78"/>
      <c r="F92" s="11"/>
      <c r="G92" s="11"/>
      <c r="H92" s="73" t="s">
        <v>98</v>
      </c>
      <c r="I92" s="10"/>
      <c r="J92" s="10"/>
      <c r="K92" s="10"/>
      <c r="L92" s="10"/>
      <c r="M92" s="53" t="s">
        <v>12</v>
      </c>
      <c r="N92" s="53"/>
      <c r="O92" s="160">
        <v>11</v>
      </c>
      <c r="P92" s="160"/>
      <c r="Q92" s="161">
        <f>O92/$O$93</f>
        <v>0.11827956989247312</v>
      </c>
      <c r="R92" s="161"/>
      <c r="S92" s="10"/>
    </row>
    <row r="93" spans="2:19" x14ac:dyDescent="0.25">
      <c r="B93" s="76" t="s">
        <v>99</v>
      </c>
      <c r="C93" s="11">
        <v>7</v>
      </c>
      <c r="D93" s="77">
        <f t="shared" si="4"/>
        <v>7.5268817204301078E-2</v>
      </c>
      <c r="E93" s="78"/>
      <c r="F93" s="11"/>
      <c r="G93" s="11"/>
      <c r="H93" s="79">
        <f>SUM(D94:D95)</f>
        <v>0.86021505376344087</v>
      </c>
      <c r="I93" s="10"/>
      <c r="J93" s="10"/>
      <c r="K93" s="10"/>
      <c r="L93" s="10"/>
      <c r="M93" s="59" t="s">
        <v>8</v>
      </c>
      <c r="N93" s="80"/>
      <c r="O93" s="163">
        <f>SUM(O90:P92)</f>
        <v>93</v>
      </c>
      <c r="P93" s="163"/>
      <c r="Q93" s="164">
        <f>SUM(Q90:R92)</f>
        <v>1</v>
      </c>
      <c r="R93" s="164"/>
      <c r="S93" s="10"/>
    </row>
    <row r="94" spans="2:19" x14ac:dyDescent="0.25">
      <c r="B94" s="76" t="s">
        <v>100</v>
      </c>
      <c r="C94" s="11">
        <v>42</v>
      </c>
      <c r="D94" s="77">
        <f t="shared" si="4"/>
        <v>0.45161290322580644</v>
      </c>
      <c r="E94" s="78"/>
      <c r="F94" s="11"/>
      <c r="G94" s="11"/>
      <c r="H94" s="73"/>
      <c r="I94" s="10"/>
      <c r="J94" s="10"/>
      <c r="K94" s="10"/>
      <c r="L94" s="10"/>
      <c r="M94" s="81"/>
      <c r="N94" s="10"/>
      <c r="O94" s="10"/>
      <c r="P94" s="10"/>
      <c r="Q94" s="10"/>
      <c r="R94" s="10"/>
      <c r="S94" s="10"/>
    </row>
    <row r="95" spans="2:19" x14ac:dyDescent="0.25">
      <c r="B95" s="76" t="s">
        <v>101</v>
      </c>
      <c r="C95" s="11">
        <v>38</v>
      </c>
      <c r="D95" s="77">
        <f t="shared" si="4"/>
        <v>0.40860215053763443</v>
      </c>
      <c r="E95" s="78"/>
      <c r="F95" s="11"/>
      <c r="G95" s="11"/>
      <c r="H95" s="73"/>
      <c r="I95" s="10"/>
      <c r="J95" s="10"/>
      <c r="K95" s="10"/>
      <c r="L95" s="10"/>
      <c r="M95" s="82" t="s">
        <v>102</v>
      </c>
      <c r="N95" s="51"/>
      <c r="O95" s="51"/>
      <c r="P95" s="10"/>
      <c r="Q95" s="10"/>
      <c r="R95" s="10"/>
      <c r="S95" s="10"/>
    </row>
    <row r="96" spans="2:19" ht="15.75" thickBot="1" x14ac:dyDescent="0.3">
      <c r="B96" s="76" t="s">
        <v>103</v>
      </c>
      <c r="C96" s="11">
        <v>2</v>
      </c>
      <c r="D96" s="77">
        <f t="shared" si="4"/>
        <v>2.1505376344086023E-2</v>
      </c>
      <c r="E96" s="78"/>
      <c r="F96" s="11"/>
      <c r="G96" s="11"/>
      <c r="H96" s="73" t="s">
        <v>104</v>
      </c>
      <c r="I96" s="10"/>
      <c r="J96" s="10"/>
      <c r="K96" s="10"/>
      <c r="L96" s="10"/>
      <c r="M96" s="74" t="s">
        <v>105</v>
      </c>
      <c r="N96" s="75"/>
      <c r="O96" s="166" t="s">
        <v>38</v>
      </c>
      <c r="P96" s="166"/>
      <c r="Q96" s="166" t="s">
        <v>14</v>
      </c>
      <c r="R96" s="166"/>
      <c r="S96" s="10"/>
    </row>
    <row r="97" spans="2:19" x14ac:dyDescent="0.25">
      <c r="B97" s="59" t="s">
        <v>8</v>
      </c>
      <c r="C97" s="59">
        <f>SUM(C90:C96)</f>
        <v>93</v>
      </c>
      <c r="D97" s="83">
        <f>SUM(D90:D96)</f>
        <v>1</v>
      </c>
      <c r="E97" s="84"/>
      <c r="F97" s="11"/>
      <c r="G97" s="11"/>
      <c r="H97" s="79">
        <f>D96</f>
        <v>2.1505376344086023E-2</v>
      </c>
      <c r="I97" s="10"/>
      <c r="J97" s="10"/>
      <c r="K97" s="10"/>
      <c r="L97" s="10"/>
      <c r="M97" s="53" t="s">
        <v>106</v>
      </c>
      <c r="N97" s="53"/>
      <c r="O97" s="160">
        <v>37</v>
      </c>
      <c r="P97" s="160"/>
      <c r="Q97" s="161">
        <f>O97/$O$101</f>
        <v>0.39784946236559138</v>
      </c>
      <c r="R97" s="161"/>
      <c r="S97" s="10"/>
    </row>
    <row r="98" spans="2:19" x14ac:dyDescent="0.25">
      <c r="B98" s="10"/>
      <c r="C98" s="10"/>
      <c r="D98" s="10"/>
      <c r="E98" s="10"/>
      <c r="F98" s="11"/>
      <c r="G98" s="11"/>
      <c r="H98" s="11"/>
      <c r="I98" s="10"/>
      <c r="J98" s="10"/>
      <c r="K98" s="10"/>
      <c r="L98" s="10"/>
      <c r="M98" s="53" t="s">
        <v>107</v>
      </c>
      <c r="N98" s="53"/>
      <c r="O98" s="160">
        <v>37</v>
      </c>
      <c r="P98" s="160"/>
      <c r="Q98" s="161">
        <f>O98/$O$101</f>
        <v>0.39784946236559138</v>
      </c>
      <c r="R98" s="161"/>
      <c r="S98" s="10"/>
    </row>
    <row r="99" spans="2:19" x14ac:dyDescent="0.25">
      <c r="B99" s="10"/>
      <c r="C99" s="10"/>
      <c r="D99" s="10"/>
      <c r="E99" s="10"/>
      <c r="F99" s="11"/>
      <c r="G99" s="11"/>
      <c r="H99" s="11"/>
      <c r="I99" s="10"/>
      <c r="J99" s="10"/>
      <c r="K99" s="10"/>
      <c r="L99" s="10"/>
      <c r="M99" s="53" t="s">
        <v>108</v>
      </c>
      <c r="N99" s="53"/>
      <c r="O99" s="160">
        <v>15</v>
      </c>
      <c r="P99" s="160"/>
      <c r="Q99" s="161">
        <f>O99/$O$101</f>
        <v>0.16129032258064516</v>
      </c>
      <c r="R99" s="161"/>
      <c r="S99" s="10"/>
    </row>
    <row r="100" spans="2:19" ht="15.75" thickBot="1" x14ac:dyDescent="0.3">
      <c r="C100" s="51"/>
      <c r="D100" s="51"/>
      <c r="E100" s="51"/>
      <c r="F100" s="51"/>
      <c r="G100" s="51"/>
      <c r="H100" s="51"/>
      <c r="I100" s="10"/>
      <c r="J100" s="10"/>
      <c r="K100" s="10"/>
      <c r="L100" s="10"/>
      <c r="M100" s="53" t="s">
        <v>12</v>
      </c>
      <c r="N100" s="53"/>
      <c r="O100" s="162">
        <v>4</v>
      </c>
      <c r="P100" s="162"/>
      <c r="Q100" s="161">
        <f>O100/$O$101</f>
        <v>4.3010752688172046E-2</v>
      </c>
      <c r="R100" s="161"/>
      <c r="S100" s="10"/>
    </row>
    <row r="101" spans="2:19" x14ac:dyDescent="0.25">
      <c r="B101" s="152" t="s">
        <v>109</v>
      </c>
      <c r="C101" s="152"/>
      <c r="D101" s="152"/>
      <c r="E101" s="152"/>
      <c r="F101" s="152"/>
      <c r="G101" s="152"/>
      <c r="H101" s="152"/>
      <c r="I101" s="10"/>
      <c r="J101" s="10"/>
      <c r="K101" s="10"/>
      <c r="L101" s="10"/>
      <c r="M101" s="59" t="s">
        <v>8</v>
      </c>
      <c r="N101" s="85"/>
      <c r="O101" s="163">
        <f>SUM(O97:P100)</f>
        <v>93</v>
      </c>
      <c r="P101" s="163"/>
      <c r="Q101" s="164">
        <f>SUM(Q97:R100)</f>
        <v>0.99999999999999989</v>
      </c>
      <c r="R101" s="164"/>
      <c r="S101" s="10"/>
    </row>
    <row r="102" spans="2:19" x14ac:dyDescent="0.25">
      <c r="B102" s="153" t="s">
        <v>110</v>
      </c>
      <c r="C102" s="153"/>
      <c r="D102" s="153"/>
      <c r="E102" s="4"/>
      <c r="F102" s="29" t="s">
        <v>38</v>
      </c>
      <c r="G102" s="151" t="s">
        <v>14</v>
      </c>
      <c r="H102" s="151"/>
      <c r="I102" s="165"/>
      <c r="J102" s="165"/>
      <c r="K102" s="165"/>
      <c r="L102" s="10"/>
      <c r="M102" s="81"/>
      <c r="N102" s="10"/>
      <c r="O102" s="10"/>
      <c r="P102" s="10"/>
      <c r="Q102" s="10"/>
      <c r="R102" s="10"/>
      <c r="S102" s="10"/>
    </row>
    <row r="103" spans="2:19" x14ac:dyDescent="0.25">
      <c r="B103" s="86" t="s">
        <v>111</v>
      </c>
      <c r="C103" s="86"/>
      <c r="D103" s="86"/>
      <c r="E103" s="86"/>
      <c r="F103" s="87">
        <v>8</v>
      </c>
      <c r="G103" s="88"/>
      <c r="H103" s="89">
        <f t="shared" ref="H103:H125" si="5">F103/$F$126</f>
        <v>8.6021505376344093E-2</v>
      </c>
      <c r="I103" s="13"/>
      <c r="J103" s="13"/>
      <c r="K103" s="13"/>
      <c r="L103" s="10"/>
      <c r="M103" s="10"/>
      <c r="N103" s="10"/>
      <c r="O103" s="10"/>
      <c r="P103" s="10"/>
      <c r="Q103" s="10"/>
      <c r="R103" s="10"/>
      <c r="S103" s="10"/>
    </row>
    <row r="104" spans="2:19" x14ac:dyDescent="0.25">
      <c r="B104" s="86" t="s">
        <v>18</v>
      </c>
      <c r="C104" s="86"/>
      <c r="D104" s="86"/>
      <c r="E104" s="86"/>
      <c r="F104" s="87">
        <v>26</v>
      </c>
      <c r="G104" s="88"/>
      <c r="H104" s="89">
        <f t="shared" si="5"/>
        <v>0.27956989247311825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x14ac:dyDescent="0.25">
      <c r="B105" s="86" t="s">
        <v>112</v>
      </c>
      <c r="C105" s="86"/>
      <c r="D105" s="86"/>
      <c r="E105" s="86"/>
      <c r="F105" s="87">
        <v>11</v>
      </c>
      <c r="G105" s="88"/>
      <c r="H105" s="89">
        <f t="shared" si="5"/>
        <v>0.11827956989247312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x14ac:dyDescent="0.25">
      <c r="B106" s="86" t="s">
        <v>113</v>
      </c>
      <c r="C106" s="86"/>
      <c r="D106" s="86"/>
      <c r="E106" s="86"/>
      <c r="F106" s="87">
        <v>7</v>
      </c>
      <c r="G106" s="88"/>
      <c r="H106" s="89">
        <f t="shared" si="5"/>
        <v>7.5268817204301078E-2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x14ac:dyDescent="0.25">
      <c r="B107" s="90" t="s">
        <v>114</v>
      </c>
      <c r="C107" s="90"/>
      <c r="D107" s="90"/>
      <c r="E107" s="90"/>
      <c r="F107" s="91">
        <v>3</v>
      </c>
      <c r="G107" s="92"/>
      <c r="H107" s="93">
        <f t="shared" si="5"/>
        <v>3.2258064516129031E-2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x14ac:dyDescent="0.25">
      <c r="B108" s="90" t="s">
        <v>19</v>
      </c>
      <c r="C108" s="90"/>
      <c r="D108" s="90"/>
      <c r="E108" s="90"/>
      <c r="F108" s="91">
        <v>10</v>
      </c>
      <c r="G108" s="92"/>
      <c r="H108" s="93">
        <f t="shared" si="5"/>
        <v>0.10752688172043011</v>
      </c>
      <c r="I108" s="10"/>
      <c r="J108" s="10"/>
      <c r="K108" s="94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5">
      <c r="B109" s="95" t="s">
        <v>115</v>
      </c>
      <c r="C109" s="95"/>
      <c r="D109" s="95"/>
      <c r="E109" s="95"/>
      <c r="F109" s="91">
        <v>0</v>
      </c>
      <c r="G109" s="92"/>
      <c r="H109" s="93">
        <f t="shared" si="5"/>
        <v>0</v>
      </c>
      <c r="I109" s="10"/>
      <c r="J109" s="10"/>
      <c r="K109" s="94"/>
      <c r="L109" s="10"/>
      <c r="M109" s="10"/>
      <c r="N109" s="10"/>
      <c r="O109" s="10"/>
      <c r="P109" s="10"/>
      <c r="Q109" s="10"/>
      <c r="R109" s="10"/>
      <c r="S109" s="10"/>
    </row>
    <row r="110" spans="2:19" x14ac:dyDescent="0.25">
      <c r="B110" s="90" t="s">
        <v>116</v>
      </c>
      <c r="C110" s="90"/>
      <c r="D110" s="90"/>
      <c r="E110" s="90"/>
      <c r="F110" s="91">
        <v>0</v>
      </c>
      <c r="G110" s="92"/>
      <c r="H110" s="93">
        <f t="shared" si="5"/>
        <v>0</v>
      </c>
      <c r="I110" s="10"/>
      <c r="J110" s="10"/>
      <c r="K110" s="94"/>
      <c r="L110" s="10"/>
      <c r="M110" s="10"/>
      <c r="N110" s="10"/>
      <c r="O110" s="10"/>
      <c r="P110" s="10"/>
      <c r="Q110" s="10"/>
      <c r="R110" s="10"/>
      <c r="S110" s="10"/>
    </row>
    <row r="111" spans="2:19" x14ac:dyDescent="0.25">
      <c r="B111" s="96" t="s">
        <v>117</v>
      </c>
      <c r="C111" s="96"/>
      <c r="D111" s="96"/>
      <c r="E111" s="96"/>
      <c r="F111" s="97">
        <v>0</v>
      </c>
      <c r="G111" s="98"/>
      <c r="H111" s="99">
        <f t="shared" si="5"/>
        <v>0</v>
      </c>
      <c r="I111" s="10"/>
      <c r="J111" s="10"/>
      <c r="K111" s="94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96" t="s">
        <v>118</v>
      </c>
      <c r="C112" s="96"/>
      <c r="D112" s="96"/>
      <c r="E112" s="96"/>
      <c r="F112" s="97">
        <v>1</v>
      </c>
      <c r="G112" s="98"/>
      <c r="H112" s="99">
        <f t="shared" si="5"/>
        <v>1.0752688172043012E-2</v>
      </c>
      <c r="I112" s="10"/>
      <c r="J112" s="10"/>
      <c r="K112" s="94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96" t="s">
        <v>119</v>
      </c>
      <c r="C113" s="96"/>
      <c r="D113" s="96"/>
      <c r="E113" s="96"/>
      <c r="F113" s="97">
        <v>0</v>
      </c>
      <c r="G113" s="98"/>
      <c r="H113" s="99">
        <f t="shared" si="5"/>
        <v>0</v>
      </c>
      <c r="I113" s="10"/>
      <c r="J113" s="10"/>
      <c r="K113" s="94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96" t="s">
        <v>120</v>
      </c>
      <c r="C114" s="96"/>
      <c r="D114" s="96"/>
      <c r="E114" s="96"/>
      <c r="F114" s="97">
        <v>0</v>
      </c>
      <c r="G114" s="98"/>
      <c r="H114" s="99">
        <f t="shared" si="5"/>
        <v>0</v>
      </c>
      <c r="I114" s="10"/>
      <c r="J114" s="10"/>
      <c r="K114" s="94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96" t="s">
        <v>121</v>
      </c>
      <c r="C115" s="96"/>
      <c r="D115" s="96"/>
      <c r="E115" s="96"/>
      <c r="F115" s="97">
        <v>0</v>
      </c>
      <c r="G115" s="98"/>
      <c r="H115" s="99">
        <f t="shared" si="5"/>
        <v>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96" t="s">
        <v>122</v>
      </c>
      <c r="C116" s="96"/>
      <c r="D116" s="96"/>
      <c r="E116" s="96"/>
      <c r="F116" s="97">
        <v>0</v>
      </c>
      <c r="G116" s="98"/>
      <c r="H116" s="99">
        <f t="shared" si="5"/>
        <v>0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x14ac:dyDescent="0.25">
      <c r="B117" s="96" t="s">
        <v>123</v>
      </c>
      <c r="C117" s="96"/>
      <c r="D117" s="96"/>
      <c r="E117" s="96"/>
      <c r="F117" s="97">
        <v>1</v>
      </c>
      <c r="G117" s="98"/>
      <c r="H117" s="99">
        <f t="shared" si="5"/>
        <v>1.0752688172043012E-2</v>
      </c>
      <c r="I117" s="10"/>
      <c r="J117" s="10"/>
      <c r="K117" s="152" t="s">
        <v>124</v>
      </c>
      <c r="L117" s="152"/>
      <c r="M117" s="152"/>
      <c r="N117" s="64"/>
      <c r="O117" s="51"/>
      <c r="P117" s="51"/>
      <c r="Q117" s="10"/>
      <c r="R117" s="10"/>
      <c r="S117" s="10"/>
    </row>
    <row r="118" spans="2:19" x14ac:dyDescent="0.25">
      <c r="B118" s="96" t="s">
        <v>125</v>
      </c>
      <c r="C118" s="96"/>
      <c r="D118" s="96"/>
      <c r="E118" s="96"/>
      <c r="F118" s="97">
        <v>0</v>
      </c>
      <c r="G118" s="98"/>
      <c r="H118" s="99">
        <f t="shared" si="5"/>
        <v>0</v>
      </c>
      <c r="I118" s="10"/>
      <c r="J118" s="10"/>
      <c r="K118" s="152"/>
      <c r="L118" s="152"/>
      <c r="M118" s="152"/>
      <c r="N118" s="64"/>
      <c r="O118" s="51"/>
      <c r="P118" s="51"/>
      <c r="Q118" s="10"/>
      <c r="R118" s="10"/>
      <c r="S118" s="10"/>
    </row>
    <row r="119" spans="2:19" x14ac:dyDescent="0.25">
      <c r="B119" s="96" t="s">
        <v>126</v>
      </c>
      <c r="C119" s="96"/>
      <c r="D119" s="96"/>
      <c r="E119" s="96"/>
      <c r="F119" s="97">
        <v>0</v>
      </c>
      <c r="G119" s="98"/>
      <c r="H119" s="99">
        <f t="shared" si="5"/>
        <v>0</v>
      </c>
      <c r="I119" s="10"/>
      <c r="J119" s="10"/>
      <c r="K119" s="4" t="s">
        <v>127</v>
      </c>
      <c r="L119" s="29" t="s">
        <v>38</v>
      </c>
      <c r="M119" s="29" t="s">
        <v>14</v>
      </c>
      <c r="N119" s="100"/>
      <c r="O119" s="101"/>
      <c r="P119" s="78"/>
      <c r="Q119" s="10"/>
      <c r="R119" s="10"/>
      <c r="S119" s="10"/>
    </row>
    <row r="120" spans="2:19" x14ac:dyDescent="0.25">
      <c r="B120" s="96" t="s">
        <v>128</v>
      </c>
      <c r="C120" s="96"/>
      <c r="D120" s="96"/>
      <c r="E120" s="96"/>
      <c r="F120" s="97">
        <v>3</v>
      </c>
      <c r="G120" s="98"/>
      <c r="H120" s="99">
        <f t="shared" si="5"/>
        <v>3.2258064516129031E-2</v>
      </c>
      <c r="I120" s="10"/>
      <c r="J120" s="10"/>
      <c r="K120" s="86" t="s">
        <v>129</v>
      </c>
      <c r="L120" s="87">
        <f>+F103+F104+F105+F106</f>
        <v>52</v>
      </c>
      <c r="M120" s="102">
        <f t="shared" ref="M120:M125" si="6">L120/$L$126</f>
        <v>0.55913978494623651</v>
      </c>
      <c r="N120" s="100"/>
      <c r="O120" s="101"/>
      <c r="P120" s="78"/>
      <c r="Q120" s="10"/>
      <c r="R120" s="10"/>
      <c r="S120" s="10"/>
    </row>
    <row r="121" spans="2:19" x14ac:dyDescent="0.25">
      <c r="B121" s="103" t="s">
        <v>130</v>
      </c>
      <c r="C121" s="103"/>
      <c r="D121" s="103"/>
      <c r="E121" s="103"/>
      <c r="F121" s="104">
        <v>1</v>
      </c>
      <c r="G121" s="105"/>
      <c r="H121" s="106">
        <f t="shared" si="5"/>
        <v>1.0752688172043012E-2</v>
      </c>
      <c r="I121" s="10"/>
      <c r="J121" s="10"/>
      <c r="K121" s="90" t="s">
        <v>131</v>
      </c>
      <c r="L121" s="91">
        <f>+F107+F108+F109+F110</f>
        <v>13</v>
      </c>
      <c r="M121" s="107">
        <f t="shared" si="6"/>
        <v>0.13978494623655913</v>
      </c>
      <c r="N121" s="100"/>
      <c r="O121" s="101"/>
      <c r="P121" s="78"/>
      <c r="Q121" s="10"/>
      <c r="R121" s="10"/>
      <c r="S121" s="10"/>
    </row>
    <row r="122" spans="2:19" x14ac:dyDescent="0.25">
      <c r="B122" s="103" t="s">
        <v>132</v>
      </c>
      <c r="C122" s="103"/>
      <c r="D122" s="103"/>
      <c r="E122" s="103"/>
      <c r="F122" s="104">
        <v>4</v>
      </c>
      <c r="G122" s="105"/>
      <c r="H122" s="106">
        <f t="shared" si="5"/>
        <v>4.3010752688172046E-2</v>
      </c>
      <c r="I122" s="10"/>
      <c r="J122" s="10"/>
      <c r="K122" s="96" t="s">
        <v>133</v>
      </c>
      <c r="L122" s="97">
        <f>+SUM(F111:F120)</f>
        <v>5</v>
      </c>
      <c r="M122" s="108">
        <f t="shared" si="6"/>
        <v>5.3763440860215055E-2</v>
      </c>
      <c r="N122" s="109"/>
      <c r="O122" s="13"/>
      <c r="P122" s="13"/>
      <c r="Q122" s="10"/>
      <c r="R122" s="10"/>
      <c r="S122" s="10"/>
    </row>
    <row r="123" spans="2:19" x14ac:dyDescent="0.25">
      <c r="B123" s="103" t="s">
        <v>134</v>
      </c>
      <c r="C123" s="103"/>
      <c r="D123" s="103"/>
      <c r="E123" s="103"/>
      <c r="F123" s="104">
        <v>0</v>
      </c>
      <c r="G123" s="105"/>
      <c r="H123" s="106">
        <f t="shared" si="5"/>
        <v>0</v>
      </c>
      <c r="I123" s="10"/>
      <c r="J123" s="10"/>
      <c r="K123" s="103" t="s">
        <v>135</v>
      </c>
      <c r="L123" s="104">
        <f>+F121+F122+F123</f>
        <v>5</v>
      </c>
      <c r="M123" s="110">
        <f t="shared" si="6"/>
        <v>5.3763440860215055E-2</v>
      </c>
      <c r="N123" s="109"/>
      <c r="O123" s="13"/>
      <c r="P123" s="13"/>
      <c r="Q123" s="10"/>
      <c r="R123" s="10"/>
      <c r="S123" s="10"/>
    </row>
    <row r="124" spans="2:19" x14ac:dyDescent="0.25">
      <c r="B124" s="111" t="s">
        <v>13</v>
      </c>
      <c r="C124" s="111"/>
      <c r="D124" s="111"/>
      <c r="E124" s="111"/>
      <c r="F124" s="112">
        <v>8</v>
      </c>
      <c r="G124" s="112"/>
      <c r="H124" s="113">
        <f t="shared" si="5"/>
        <v>8.6021505376344093E-2</v>
      </c>
      <c r="I124" s="10"/>
      <c r="J124" s="10"/>
      <c r="K124" s="114" t="s">
        <v>136</v>
      </c>
      <c r="L124" s="115">
        <f>F125</f>
        <v>10</v>
      </c>
      <c r="M124" s="116">
        <f t="shared" si="6"/>
        <v>0.10752688172043011</v>
      </c>
      <c r="N124" s="117"/>
      <c r="O124" s="13"/>
      <c r="P124" s="13"/>
      <c r="Q124" s="10"/>
      <c r="R124" s="10"/>
      <c r="S124" s="10"/>
    </row>
    <row r="125" spans="2:19" ht="15.75" thickBot="1" x14ac:dyDescent="0.3">
      <c r="B125" s="114" t="s">
        <v>136</v>
      </c>
      <c r="C125" s="114"/>
      <c r="D125" s="114"/>
      <c r="E125" s="114"/>
      <c r="F125" s="118">
        <v>10</v>
      </c>
      <c r="G125" s="115"/>
      <c r="H125" s="119">
        <f t="shared" si="5"/>
        <v>0.10752688172043011</v>
      </c>
      <c r="I125" s="10"/>
      <c r="J125" s="10"/>
      <c r="K125" s="120" t="s">
        <v>13</v>
      </c>
      <c r="L125" s="101">
        <f>+F124</f>
        <v>8</v>
      </c>
      <c r="M125" s="121">
        <f t="shared" si="6"/>
        <v>8.6021505376344093E-2</v>
      </c>
      <c r="N125" s="10"/>
      <c r="O125" s="10"/>
      <c r="P125" s="10"/>
      <c r="Q125" s="10"/>
      <c r="R125" s="10"/>
      <c r="S125" s="10"/>
    </row>
    <row r="126" spans="2:19" x14ac:dyDescent="0.25">
      <c r="B126" s="147" t="s">
        <v>8</v>
      </c>
      <c r="C126" s="147"/>
      <c r="D126" s="147"/>
      <c r="E126" s="59"/>
      <c r="F126" s="59">
        <f>SUM(F103:F125)</f>
        <v>93</v>
      </c>
      <c r="G126" s="122"/>
      <c r="H126" s="83">
        <f>SUM(H103:H125)</f>
        <v>1</v>
      </c>
      <c r="I126" s="10"/>
      <c r="J126" s="10"/>
      <c r="K126" s="27" t="s">
        <v>8</v>
      </c>
      <c r="L126" s="59">
        <f>SUM(L120:L125)</f>
        <v>93</v>
      </c>
      <c r="M126" s="123">
        <f>SUM(M120:M125)</f>
        <v>0.99999999999999989</v>
      </c>
      <c r="N126" s="10"/>
      <c r="O126" s="10"/>
      <c r="P126" s="10"/>
      <c r="Q126" s="10"/>
      <c r="R126" s="10"/>
      <c r="S126" s="10"/>
    </row>
    <row r="127" spans="2:19" ht="22.5" customHeight="1" x14ac:dyDescent="0.25"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x14ac:dyDescent="0.25">
      <c r="B128" s="158" t="s">
        <v>137</v>
      </c>
      <c r="C128" s="158"/>
      <c r="D128" s="158"/>
      <c r="E128" s="158"/>
      <c r="F128" s="158"/>
      <c r="G128" s="158"/>
      <c r="H128" s="158"/>
      <c r="I128" s="124"/>
      <c r="J128" s="124"/>
      <c r="K128" s="159" t="s">
        <v>138</v>
      </c>
      <c r="L128" s="159"/>
      <c r="M128" s="159"/>
      <c r="N128" s="159"/>
      <c r="O128" s="159"/>
      <c r="P128" s="125"/>
      <c r="Q128" s="125"/>
      <c r="R128" s="10"/>
      <c r="S128" s="10"/>
    </row>
    <row r="129" spans="2:19" x14ac:dyDescent="0.25">
      <c r="B129" s="158"/>
      <c r="C129" s="158"/>
      <c r="D129" s="158"/>
      <c r="E129" s="158"/>
      <c r="F129" s="158"/>
      <c r="G129" s="158"/>
      <c r="H129" s="158"/>
      <c r="I129" s="124"/>
      <c r="J129" s="124"/>
      <c r="K129" s="159"/>
      <c r="L129" s="159"/>
      <c r="M129" s="159"/>
      <c r="N129" s="159"/>
      <c r="O129" s="159"/>
      <c r="P129" s="125"/>
      <c r="Q129" s="125"/>
      <c r="R129" s="10"/>
      <c r="S129" s="10"/>
    </row>
    <row r="130" spans="2:19" ht="15.75" thickBot="1" x14ac:dyDescent="0.3">
      <c r="B130" s="153" t="s">
        <v>139</v>
      </c>
      <c r="C130" s="154" t="s">
        <v>37</v>
      </c>
      <c r="D130" s="154"/>
      <c r="E130" s="44"/>
      <c r="F130" s="154">
        <v>2017</v>
      </c>
      <c r="G130" s="154"/>
      <c r="H130" s="154"/>
      <c r="I130" s="10"/>
      <c r="J130" s="10"/>
      <c r="K130" s="153" t="s">
        <v>140</v>
      </c>
      <c r="L130" s="153"/>
      <c r="M130" s="38" t="s">
        <v>38</v>
      </c>
      <c r="N130" s="38"/>
      <c r="O130" s="38" t="s">
        <v>14</v>
      </c>
      <c r="P130" s="126"/>
      <c r="Q130" s="126"/>
      <c r="R130" s="10"/>
      <c r="S130" s="10"/>
    </row>
    <row r="131" spans="2:19" x14ac:dyDescent="0.25">
      <c r="B131" s="153"/>
      <c r="C131" s="4" t="s">
        <v>38</v>
      </c>
      <c r="D131" s="4" t="s">
        <v>14</v>
      </c>
      <c r="E131" s="4"/>
      <c r="F131" s="4" t="s">
        <v>38</v>
      </c>
      <c r="G131" s="153" t="s">
        <v>14</v>
      </c>
      <c r="H131" s="153"/>
      <c r="I131" s="10"/>
      <c r="J131" s="10"/>
      <c r="K131" s="120" t="s">
        <v>106</v>
      </c>
      <c r="L131" s="127"/>
      <c r="M131" s="128">
        <v>72</v>
      </c>
      <c r="N131" s="129"/>
      <c r="O131" s="130">
        <f t="shared" ref="O131:O136" si="7">M131/$M$137</f>
        <v>0.77419354838709675</v>
      </c>
      <c r="P131" s="126"/>
      <c r="Q131" s="126"/>
      <c r="R131" s="10"/>
      <c r="S131" s="10"/>
    </row>
    <row r="132" spans="2:19" x14ac:dyDescent="0.25">
      <c r="B132" s="120" t="s">
        <v>141</v>
      </c>
      <c r="C132" s="131">
        <f>L120+L121</f>
        <v>65</v>
      </c>
      <c r="D132" s="100">
        <f>C132/$L$126</f>
        <v>0.69892473118279574</v>
      </c>
      <c r="E132" s="100"/>
      <c r="F132" s="131">
        <v>99</v>
      </c>
      <c r="G132" s="155">
        <f>F132/$F$135</f>
        <v>0.81818181818181823</v>
      </c>
      <c r="H132" s="155"/>
      <c r="I132" s="10"/>
      <c r="J132" s="10"/>
      <c r="K132" s="120" t="s">
        <v>142</v>
      </c>
      <c r="L132" s="131"/>
      <c r="M132" s="132">
        <v>7</v>
      </c>
      <c r="N132" s="100"/>
      <c r="O132" s="130">
        <f t="shared" si="7"/>
        <v>7.5268817204301078E-2</v>
      </c>
      <c r="P132" s="133"/>
      <c r="Q132" s="133"/>
      <c r="R132" s="10"/>
      <c r="S132" s="10"/>
    </row>
    <row r="133" spans="2:19" x14ac:dyDescent="0.25">
      <c r="B133" s="120" t="s">
        <v>143</v>
      </c>
      <c r="C133" s="131">
        <f>L123+L124+L125</f>
        <v>23</v>
      </c>
      <c r="D133" s="100">
        <f>C133/$L$126</f>
        <v>0.24731182795698925</v>
      </c>
      <c r="E133" s="100"/>
      <c r="F133" s="131">
        <v>15</v>
      </c>
      <c r="G133" s="155">
        <f>F133/$F$135</f>
        <v>0.12396694214876033</v>
      </c>
      <c r="H133" s="155"/>
      <c r="I133" s="10"/>
      <c r="J133" s="10"/>
      <c r="K133" s="120" t="s">
        <v>144</v>
      </c>
      <c r="L133" s="131"/>
      <c r="M133" s="132">
        <v>4</v>
      </c>
      <c r="N133" s="100"/>
      <c r="O133" s="130">
        <f t="shared" si="7"/>
        <v>4.3010752688172046E-2</v>
      </c>
      <c r="P133" s="133"/>
      <c r="Q133" s="133"/>
      <c r="R133" s="10"/>
      <c r="S133" s="10"/>
    </row>
    <row r="134" spans="2:19" ht="15.75" thickBot="1" x14ac:dyDescent="0.3">
      <c r="B134" s="120" t="s">
        <v>133</v>
      </c>
      <c r="C134" s="131">
        <f>L122</f>
        <v>5</v>
      </c>
      <c r="D134" s="100">
        <f>C134/$L$126</f>
        <v>5.3763440860215055E-2</v>
      </c>
      <c r="E134" s="100"/>
      <c r="F134" s="131">
        <v>7</v>
      </c>
      <c r="G134" s="155">
        <f>F134/$F$135</f>
        <v>5.7851239669421489E-2</v>
      </c>
      <c r="H134" s="155"/>
      <c r="I134" s="10"/>
      <c r="J134" s="10"/>
      <c r="K134" s="120" t="s">
        <v>145</v>
      </c>
      <c r="L134" s="131"/>
      <c r="M134" s="132">
        <v>1</v>
      </c>
      <c r="N134" s="100"/>
      <c r="O134" s="130">
        <f t="shared" si="7"/>
        <v>1.0752688172043012E-2</v>
      </c>
      <c r="P134" s="133"/>
      <c r="Q134" s="133"/>
      <c r="R134" s="10"/>
      <c r="S134" s="10"/>
    </row>
    <row r="135" spans="2:19" x14ac:dyDescent="0.25">
      <c r="B135" s="27" t="s">
        <v>8</v>
      </c>
      <c r="C135" s="59">
        <f>SUM(C132:C134)</f>
        <v>93</v>
      </c>
      <c r="D135" s="123">
        <f>SUM(D132:D134)</f>
        <v>1</v>
      </c>
      <c r="E135" s="123"/>
      <c r="F135" s="59">
        <f>SUM(F132:F134)</f>
        <v>121</v>
      </c>
      <c r="G135" s="59"/>
      <c r="H135" s="83">
        <f>SUM(G132:H134)</f>
        <v>1</v>
      </c>
      <c r="I135" s="10"/>
      <c r="J135" s="10"/>
      <c r="K135" s="120" t="s">
        <v>146</v>
      </c>
      <c r="L135" s="131"/>
      <c r="M135" s="132">
        <v>2</v>
      </c>
      <c r="N135" s="100"/>
      <c r="O135" s="130">
        <f t="shared" si="7"/>
        <v>2.1505376344086023E-2</v>
      </c>
      <c r="P135" s="133"/>
      <c r="Q135" s="133"/>
      <c r="R135" s="10"/>
      <c r="S135" s="10"/>
    </row>
    <row r="136" spans="2:19" ht="15.75" thickBot="1" x14ac:dyDescent="0.3">
      <c r="B136" s="67" t="s">
        <v>34</v>
      </c>
      <c r="I136" s="10"/>
      <c r="J136" s="10"/>
      <c r="K136" s="120" t="s">
        <v>9</v>
      </c>
      <c r="L136" s="101"/>
      <c r="M136" s="134">
        <v>7</v>
      </c>
      <c r="N136" s="121"/>
      <c r="O136" s="130">
        <f t="shared" si="7"/>
        <v>7.5268817204301078E-2</v>
      </c>
      <c r="P136" s="133"/>
      <c r="Q136" s="133"/>
      <c r="R136" s="10"/>
      <c r="S136" s="10"/>
    </row>
    <row r="137" spans="2:19" x14ac:dyDescent="0.25">
      <c r="C137" s="10"/>
      <c r="D137" s="10"/>
      <c r="E137" s="10"/>
      <c r="F137" s="11"/>
      <c r="G137" s="11"/>
      <c r="H137" s="11"/>
      <c r="I137" s="10"/>
      <c r="J137" s="10"/>
      <c r="K137" s="156" t="s">
        <v>8</v>
      </c>
      <c r="L137" s="156"/>
      <c r="M137" s="135">
        <f>SUM(M131:M136)</f>
        <v>93</v>
      </c>
      <c r="N137" s="123"/>
      <c r="O137" s="83">
        <f>SUM(O131:O136)</f>
        <v>1</v>
      </c>
      <c r="P137" s="136"/>
      <c r="Q137" s="136"/>
      <c r="R137" s="10"/>
      <c r="S137" s="10"/>
    </row>
    <row r="138" spans="2:19" x14ac:dyDescent="0.25">
      <c r="B138" s="10"/>
      <c r="C138" s="10"/>
      <c r="D138" s="10"/>
      <c r="E138" s="10"/>
      <c r="F138" s="11"/>
      <c r="G138" s="11"/>
      <c r="H138" s="11"/>
      <c r="I138" s="10"/>
      <c r="J138" s="10"/>
      <c r="K138" s="81"/>
      <c r="L138" s="10"/>
      <c r="M138" s="10"/>
      <c r="N138" s="10"/>
      <c r="O138" s="11"/>
      <c r="P138" s="11"/>
      <c r="Q138" s="11"/>
      <c r="R138" s="10"/>
      <c r="S138" s="10"/>
    </row>
    <row r="139" spans="2:19" x14ac:dyDescent="0.25">
      <c r="B139" s="1" t="s">
        <v>147</v>
      </c>
      <c r="C139" s="69"/>
      <c r="D139" s="69"/>
      <c r="E139" s="69"/>
      <c r="F139" s="70"/>
      <c r="G139" s="70"/>
      <c r="H139" s="70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</row>
    <row r="140" spans="2:19" x14ac:dyDescent="0.25">
      <c r="B140" s="157" t="s">
        <v>148</v>
      </c>
      <c r="C140" s="157"/>
      <c r="D140" s="157"/>
      <c r="E140" s="64"/>
      <c r="F140" s="64"/>
      <c r="G140" s="11"/>
      <c r="H140" s="11"/>
      <c r="I140" s="10"/>
      <c r="J140" s="10"/>
      <c r="K140" s="157" t="s">
        <v>149</v>
      </c>
      <c r="L140" s="157"/>
      <c r="M140" s="157"/>
      <c r="N140" s="64"/>
      <c r="O140" s="64"/>
      <c r="P140" s="10"/>
      <c r="Q140" s="10"/>
      <c r="R140" s="10"/>
      <c r="S140" s="10"/>
    </row>
    <row r="141" spans="2:19" x14ac:dyDescent="0.25">
      <c r="B141" s="157"/>
      <c r="C141" s="157"/>
      <c r="D141" s="157"/>
      <c r="E141" s="64"/>
      <c r="F141" s="64"/>
      <c r="G141" s="11"/>
      <c r="H141" s="11"/>
      <c r="I141" s="10"/>
      <c r="J141" s="10"/>
      <c r="K141" s="157"/>
      <c r="L141" s="157"/>
      <c r="M141" s="157"/>
      <c r="N141" s="64"/>
      <c r="O141" s="64"/>
      <c r="P141" s="10"/>
      <c r="Q141" s="10"/>
      <c r="R141" s="10"/>
      <c r="S141" s="10"/>
    </row>
    <row r="142" spans="2:19" x14ac:dyDescent="0.25">
      <c r="B142" s="137" t="s">
        <v>15</v>
      </c>
      <c r="C142" s="29" t="s">
        <v>38</v>
      </c>
      <c r="D142" s="29" t="s">
        <v>14</v>
      </c>
      <c r="E142" s="10"/>
      <c r="F142" s="11"/>
      <c r="G142" s="11"/>
      <c r="H142" s="11"/>
      <c r="I142" s="10"/>
      <c r="J142" s="10"/>
      <c r="K142" s="137" t="s">
        <v>150</v>
      </c>
      <c r="L142" s="29" t="s">
        <v>38</v>
      </c>
      <c r="M142" s="29" t="s">
        <v>14</v>
      </c>
      <c r="N142" s="10"/>
      <c r="O142" s="11"/>
      <c r="P142" s="10"/>
      <c r="Q142" s="10"/>
      <c r="R142" s="10"/>
      <c r="S142" s="10"/>
    </row>
    <row r="143" spans="2:19" x14ac:dyDescent="0.25">
      <c r="B143" s="76" t="s">
        <v>151</v>
      </c>
      <c r="C143" s="31">
        <v>2</v>
      </c>
      <c r="D143" s="138">
        <f>C143/$C$148</f>
        <v>2.1505376344086023E-2</v>
      </c>
      <c r="E143" s="10"/>
      <c r="F143" s="11"/>
      <c r="G143" s="11"/>
      <c r="H143" s="11"/>
      <c r="I143" s="10"/>
      <c r="J143" s="10"/>
      <c r="K143" s="76" t="s">
        <v>10</v>
      </c>
      <c r="L143" s="31">
        <v>14</v>
      </c>
      <c r="M143" s="138">
        <f>L143/$C$97</f>
        <v>0.15053763440860216</v>
      </c>
      <c r="N143" s="10"/>
      <c r="O143" s="11"/>
      <c r="P143" s="10"/>
      <c r="Q143" s="10"/>
      <c r="R143" s="10"/>
      <c r="S143" s="10"/>
    </row>
    <row r="144" spans="2:19" x14ac:dyDescent="0.25">
      <c r="B144" s="76" t="s">
        <v>152</v>
      </c>
      <c r="C144" s="31">
        <v>32</v>
      </c>
      <c r="D144" s="138">
        <f>C144/$C$148</f>
        <v>0.34408602150537637</v>
      </c>
      <c r="E144" s="10"/>
      <c r="F144" s="11"/>
      <c r="G144" s="11"/>
      <c r="H144" s="11"/>
      <c r="I144" s="10"/>
      <c r="J144" s="10"/>
      <c r="K144" s="76" t="s">
        <v>11</v>
      </c>
      <c r="L144" s="31">
        <v>37</v>
      </c>
      <c r="M144" s="138">
        <f>L144/$C$97</f>
        <v>0.39784946236559138</v>
      </c>
      <c r="N144" s="10"/>
      <c r="O144" s="11"/>
      <c r="P144" s="10"/>
      <c r="Q144" s="10"/>
      <c r="R144" s="10"/>
      <c r="S144" s="10"/>
    </row>
    <row r="145" spans="2:19" ht="15.75" thickBot="1" x14ac:dyDescent="0.3">
      <c r="B145" s="76" t="s">
        <v>153</v>
      </c>
      <c r="C145" s="31">
        <v>43</v>
      </c>
      <c r="D145" s="138">
        <f>C145/$C$148</f>
        <v>0.46236559139784944</v>
      </c>
      <c r="E145" s="10"/>
      <c r="F145" s="11"/>
      <c r="G145" s="11"/>
      <c r="H145" s="139" t="s">
        <v>154</v>
      </c>
      <c r="I145" s="10"/>
      <c r="J145" s="10"/>
      <c r="K145" s="76" t="s">
        <v>12</v>
      </c>
      <c r="L145" s="31">
        <v>42</v>
      </c>
      <c r="M145" s="138">
        <f>L145/$C$97</f>
        <v>0.45161290322580644</v>
      </c>
      <c r="N145" s="10"/>
      <c r="O145" s="11"/>
      <c r="P145" s="10"/>
      <c r="Q145" s="10"/>
      <c r="R145" s="10"/>
      <c r="S145" s="10"/>
    </row>
    <row r="146" spans="2:19" x14ac:dyDescent="0.25">
      <c r="B146" s="76" t="s">
        <v>103</v>
      </c>
      <c r="C146" s="31">
        <v>1</v>
      </c>
      <c r="D146" s="138">
        <f>C146/$C$148</f>
        <v>1.0752688172043012E-2</v>
      </c>
      <c r="E146" s="10"/>
      <c r="F146" s="11"/>
      <c r="G146" s="11"/>
      <c r="H146" s="140">
        <f>D144+D145</f>
        <v>0.80645161290322576</v>
      </c>
      <c r="I146" s="10"/>
      <c r="J146" s="10"/>
      <c r="K146" s="59" t="s">
        <v>8</v>
      </c>
      <c r="L146" s="59">
        <f>SUM(L143:L145)</f>
        <v>93</v>
      </c>
      <c r="M146" s="83">
        <f>SUM(M143:M145)</f>
        <v>1</v>
      </c>
      <c r="N146" s="10"/>
      <c r="O146" s="11"/>
      <c r="P146" s="10"/>
      <c r="Q146" s="10"/>
      <c r="R146" s="10"/>
      <c r="S146" s="10"/>
    </row>
    <row r="147" spans="2:19" ht="15.75" thickBot="1" x14ac:dyDescent="0.3">
      <c r="B147" s="76" t="s">
        <v>12</v>
      </c>
      <c r="C147" s="31">
        <v>15</v>
      </c>
      <c r="D147" s="138">
        <f>C147/$C$148</f>
        <v>0.16129032258064516</v>
      </c>
      <c r="E147" s="10"/>
      <c r="F147" s="11"/>
      <c r="G147" s="11"/>
      <c r="H147" s="11"/>
      <c r="I147" s="10"/>
      <c r="J147" s="10"/>
      <c r="K147" s="141"/>
      <c r="L147" s="11"/>
      <c r="M147" s="77"/>
      <c r="N147" s="10"/>
      <c r="O147" s="11"/>
      <c r="P147" s="10"/>
      <c r="Q147" s="10"/>
      <c r="R147" s="10"/>
      <c r="S147" s="10"/>
    </row>
    <row r="148" spans="2:19" x14ac:dyDescent="0.25">
      <c r="B148" s="59" t="s">
        <v>8</v>
      </c>
      <c r="C148" s="59">
        <f>SUM(C143:C147)</f>
        <v>93</v>
      </c>
      <c r="D148" s="83">
        <f>SUM(D143:D147)</f>
        <v>0.99999999999999989</v>
      </c>
      <c r="E148" s="10"/>
      <c r="F148" s="11"/>
      <c r="G148" s="11"/>
      <c r="H148" s="11"/>
      <c r="I148" s="10"/>
      <c r="J148" s="10"/>
      <c r="N148" s="10"/>
      <c r="O148" s="11"/>
      <c r="P148" s="10"/>
      <c r="Q148" s="10"/>
      <c r="R148" s="10"/>
      <c r="S148" s="10"/>
    </row>
    <row r="149" spans="2:19" x14ac:dyDescent="0.25">
      <c r="C149" s="51"/>
      <c r="D149" s="51"/>
      <c r="K149" s="152" t="s">
        <v>155</v>
      </c>
      <c r="L149" s="152"/>
      <c r="M149" s="152"/>
      <c r="N149" s="152"/>
      <c r="O149" s="152"/>
    </row>
    <row r="150" spans="2:19" x14ac:dyDescent="0.25">
      <c r="K150" s="151" t="s">
        <v>156</v>
      </c>
      <c r="L150" s="151"/>
      <c r="M150" s="29" t="s">
        <v>38</v>
      </c>
      <c r="N150" s="29"/>
      <c r="O150" s="29" t="s">
        <v>14</v>
      </c>
    </row>
    <row r="151" spans="2:19" x14ac:dyDescent="0.25">
      <c r="B151" s="152" t="s">
        <v>157</v>
      </c>
      <c r="C151" s="152"/>
      <c r="D151" s="152"/>
      <c r="E151" s="152"/>
      <c r="F151" s="152"/>
      <c r="K151" s="149" t="s">
        <v>158</v>
      </c>
      <c r="L151" s="149"/>
      <c r="M151" s="31">
        <v>43</v>
      </c>
      <c r="N151" s="138"/>
      <c r="O151" s="138">
        <f t="shared" ref="O151:O157" si="8">M151/$M$158</f>
        <v>0.46236559139784944</v>
      </c>
    </row>
    <row r="152" spans="2:19" x14ac:dyDescent="0.25">
      <c r="B152" s="151" t="s">
        <v>159</v>
      </c>
      <c r="C152" s="151"/>
      <c r="D152" s="29" t="s">
        <v>38</v>
      </c>
      <c r="E152" s="151" t="s">
        <v>14</v>
      </c>
      <c r="F152" s="151"/>
      <c r="K152" s="149" t="s">
        <v>160</v>
      </c>
      <c r="L152" s="149"/>
      <c r="M152" s="31">
        <v>8</v>
      </c>
      <c r="N152" s="138"/>
      <c r="O152" s="138">
        <f t="shared" si="8"/>
        <v>8.6021505376344093E-2</v>
      </c>
    </row>
    <row r="153" spans="2:19" x14ac:dyDescent="0.25">
      <c r="B153" s="149" t="s">
        <v>161</v>
      </c>
      <c r="C153" s="149"/>
      <c r="D153" s="142">
        <v>83</v>
      </c>
      <c r="E153" s="150">
        <f>D153/$D$155</f>
        <v>0.89247311827956988</v>
      </c>
      <c r="F153" s="150"/>
      <c r="K153" s="149" t="s">
        <v>162</v>
      </c>
      <c r="L153" s="149"/>
      <c r="M153" s="31">
        <v>3</v>
      </c>
      <c r="N153" s="138"/>
      <c r="O153" s="138">
        <f>M153/$M$158</f>
        <v>3.2258064516129031E-2</v>
      </c>
    </row>
    <row r="154" spans="2:19" ht="15.75" thickBot="1" x14ac:dyDescent="0.3">
      <c r="B154" s="149" t="s">
        <v>163</v>
      </c>
      <c r="C154" s="149"/>
      <c r="D154" s="142">
        <v>10</v>
      </c>
      <c r="E154" s="150">
        <f>D154/$D$155</f>
        <v>0.10752688172043011</v>
      </c>
      <c r="F154" s="150"/>
      <c r="K154" s="149" t="s">
        <v>164</v>
      </c>
      <c r="L154" s="149"/>
      <c r="M154" s="31">
        <v>15</v>
      </c>
      <c r="N154" s="138"/>
      <c r="O154" s="138">
        <f t="shared" si="8"/>
        <v>0.16129032258064516</v>
      </c>
    </row>
    <row r="155" spans="2:19" x14ac:dyDescent="0.25">
      <c r="B155" s="147" t="s">
        <v>8</v>
      </c>
      <c r="C155" s="147"/>
      <c r="D155" s="143">
        <f>SUM(D153:D154)</f>
        <v>93</v>
      </c>
      <c r="E155" s="148">
        <f>SUM(E153:F154)</f>
        <v>1</v>
      </c>
      <c r="F155" s="148"/>
      <c r="K155" s="149" t="s">
        <v>165</v>
      </c>
      <c r="L155" s="149"/>
      <c r="M155" s="31">
        <v>6</v>
      </c>
      <c r="N155" s="138"/>
      <c r="O155" s="138">
        <f t="shared" si="8"/>
        <v>6.4516129032258063E-2</v>
      </c>
    </row>
    <row r="156" spans="2:19" x14ac:dyDescent="0.25">
      <c r="K156" s="149" t="s">
        <v>166</v>
      </c>
      <c r="L156" s="149"/>
      <c r="M156" s="31">
        <v>2</v>
      </c>
      <c r="N156" s="138"/>
      <c r="O156" s="138">
        <f t="shared" si="8"/>
        <v>2.1505376344086023E-2</v>
      </c>
    </row>
    <row r="157" spans="2:19" ht="15.75" thickBot="1" x14ac:dyDescent="0.3">
      <c r="K157" s="149" t="s">
        <v>9</v>
      </c>
      <c r="L157" s="149"/>
      <c r="M157" s="31">
        <v>16</v>
      </c>
      <c r="N157" s="138"/>
      <c r="O157" s="138">
        <f t="shared" si="8"/>
        <v>0.17204301075268819</v>
      </c>
    </row>
    <row r="158" spans="2:19" x14ac:dyDescent="0.25">
      <c r="K158" s="147" t="s">
        <v>8</v>
      </c>
      <c r="L158" s="147"/>
      <c r="M158" s="143">
        <f>SUM(M151:M157)</f>
        <v>93</v>
      </c>
      <c r="N158" s="83"/>
      <c r="O158" s="83">
        <f>SUM(O151:O157)</f>
        <v>1</v>
      </c>
    </row>
    <row r="159" spans="2:19" x14ac:dyDescent="0.25">
      <c r="B159" s="145" t="s">
        <v>167</v>
      </c>
      <c r="C159" s="145"/>
      <c r="D159" s="145"/>
      <c r="E159" s="145"/>
      <c r="F159" s="145"/>
      <c r="G159" s="145"/>
      <c r="H159" s="145"/>
      <c r="I159" s="145"/>
    </row>
    <row r="160" spans="2:19" x14ac:dyDescent="0.25">
      <c r="B160" s="146" t="s">
        <v>168</v>
      </c>
      <c r="C160" s="146"/>
      <c r="D160" s="146"/>
      <c r="E160" s="146"/>
      <c r="F160" s="146"/>
      <c r="G160" s="146"/>
      <c r="H160" s="146"/>
    </row>
    <row r="161" spans="2:11" ht="54.75" customHeight="1" x14ac:dyDescent="0.25"/>
    <row r="162" spans="2:11" x14ac:dyDescent="0.25">
      <c r="B162" s="144" t="s">
        <v>169</v>
      </c>
      <c r="K162" s="144"/>
    </row>
    <row r="163" spans="2:11" x14ac:dyDescent="0.25">
      <c r="B163" s="144" t="s">
        <v>170</v>
      </c>
      <c r="K163" s="144"/>
    </row>
  </sheetData>
  <mergeCells count="87">
    <mergeCell ref="B54:C55"/>
    <mergeCell ref="D54:D55"/>
    <mergeCell ref="F54:F55"/>
    <mergeCell ref="H54:H55"/>
    <mergeCell ref="B5:S6"/>
    <mergeCell ref="B8:S8"/>
    <mergeCell ref="B10:S11"/>
    <mergeCell ref="I15:M16"/>
    <mergeCell ref="I28:K29"/>
    <mergeCell ref="B41:G43"/>
    <mergeCell ref="I42:K43"/>
    <mergeCell ref="K46:Q46"/>
    <mergeCell ref="K47:K48"/>
    <mergeCell ref="L47:M47"/>
    <mergeCell ref="O47:Q47"/>
    <mergeCell ref="B52:H53"/>
    <mergeCell ref="K56:O56"/>
    <mergeCell ref="K57:L58"/>
    <mergeCell ref="M57:O57"/>
    <mergeCell ref="K70:O70"/>
    <mergeCell ref="K71:L72"/>
    <mergeCell ref="M71:O71"/>
    <mergeCell ref="M72:N72"/>
    <mergeCell ref="B87:D88"/>
    <mergeCell ref="M87:R88"/>
    <mergeCell ref="O89:P89"/>
    <mergeCell ref="Q89:R89"/>
    <mergeCell ref="O90:P90"/>
    <mergeCell ref="Q90:R90"/>
    <mergeCell ref="O91:P91"/>
    <mergeCell ref="Q91:R91"/>
    <mergeCell ref="O92:P92"/>
    <mergeCell ref="Q92:R92"/>
    <mergeCell ref="O93:P93"/>
    <mergeCell ref="Q93:R93"/>
    <mergeCell ref="O96:P96"/>
    <mergeCell ref="Q96:R96"/>
    <mergeCell ref="O97:P97"/>
    <mergeCell ref="Q97:R97"/>
    <mergeCell ref="O98:P98"/>
    <mergeCell ref="Q98:R98"/>
    <mergeCell ref="B128:H129"/>
    <mergeCell ref="K128:O129"/>
    <mergeCell ref="O99:P99"/>
    <mergeCell ref="Q99:R99"/>
    <mergeCell ref="O100:P100"/>
    <mergeCell ref="Q100:R100"/>
    <mergeCell ref="B101:H101"/>
    <mergeCell ref="O101:P101"/>
    <mergeCell ref="Q101:R101"/>
    <mergeCell ref="B102:D102"/>
    <mergeCell ref="G102:H102"/>
    <mergeCell ref="I102:K102"/>
    <mergeCell ref="K117:M118"/>
    <mergeCell ref="B126:D126"/>
    <mergeCell ref="K149:O149"/>
    <mergeCell ref="B130:B131"/>
    <mergeCell ref="C130:D130"/>
    <mergeCell ref="F130:H130"/>
    <mergeCell ref="K130:L130"/>
    <mergeCell ref="G131:H131"/>
    <mergeCell ref="G132:H132"/>
    <mergeCell ref="G133:H133"/>
    <mergeCell ref="G134:H134"/>
    <mergeCell ref="K137:L137"/>
    <mergeCell ref="B140:D141"/>
    <mergeCell ref="K140:M141"/>
    <mergeCell ref="K150:L150"/>
    <mergeCell ref="B151:F151"/>
    <mergeCell ref="K151:L151"/>
    <mergeCell ref="B152:C152"/>
    <mergeCell ref="E152:F152"/>
    <mergeCell ref="K152:L152"/>
    <mergeCell ref="B153:C153"/>
    <mergeCell ref="E153:F153"/>
    <mergeCell ref="K153:L153"/>
    <mergeCell ref="B154:C154"/>
    <mergeCell ref="E154:F154"/>
    <mergeCell ref="K154:L154"/>
    <mergeCell ref="B159:I159"/>
    <mergeCell ref="B160:H160"/>
    <mergeCell ref="B155:C155"/>
    <mergeCell ref="E155:F155"/>
    <mergeCell ref="K155:L155"/>
    <mergeCell ref="K156:L156"/>
    <mergeCell ref="K157:L157"/>
    <mergeCell ref="K158:L158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4" orientation="portrait" r:id="rId1"/>
  <rowBreaks count="1" manualBreakCount="1">
    <brk id="8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2018-09-14T00:33:54Z</dcterms:modified>
</cp:coreProperties>
</file>