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Tentativa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Tentativa!$A$1:$T$141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[3]Casos!#REF!</definedName>
    <definedName name="DISTRITO" localSheetId="0">#REF!</definedName>
    <definedName name="DISTRITO">#REF!</definedName>
    <definedName name="DPTO" localSheetId="0">[4]Casos!#REF!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[6]Casos!#REF!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[4]Casos!#REF!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[4]Casos!#REF!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8" i="15" l="1"/>
  <c r="O137" i="15" s="1"/>
  <c r="C135" i="15"/>
  <c r="D134" i="15" s="1"/>
  <c r="O134" i="15"/>
  <c r="O133" i="15"/>
  <c r="C128" i="15"/>
  <c r="L127" i="15"/>
  <c r="M124" i="15"/>
  <c r="F117" i="15"/>
  <c r="H115" i="15" s="1"/>
  <c r="H116" i="15"/>
  <c r="L115" i="15"/>
  <c r="L114" i="15"/>
  <c r="H114" i="15"/>
  <c r="L113" i="15"/>
  <c r="M113" i="15" s="1"/>
  <c r="H113" i="15"/>
  <c r="L112" i="15"/>
  <c r="H112" i="15"/>
  <c r="P111" i="15"/>
  <c r="L111" i="15"/>
  <c r="L116" i="15" s="1"/>
  <c r="H111" i="15"/>
  <c r="P110" i="15"/>
  <c r="L110" i="15"/>
  <c r="H110" i="15"/>
  <c r="P109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117" i="15" s="1"/>
  <c r="O91" i="15"/>
  <c r="Q90" i="15" s="1"/>
  <c r="C87" i="15"/>
  <c r="D124" i="15" s="1"/>
  <c r="D86" i="15"/>
  <c r="H87" i="15" s="1"/>
  <c r="O83" i="15"/>
  <c r="Q81" i="15" s="1"/>
  <c r="Q82" i="15"/>
  <c r="D82" i="15"/>
  <c r="M72" i="15"/>
  <c r="O68" i="15" s="1"/>
  <c r="F72" i="15"/>
  <c r="E72" i="15"/>
  <c r="D72" i="15"/>
  <c r="H71" i="15"/>
  <c r="H70" i="15"/>
  <c r="O69" i="15"/>
  <c r="H69" i="15"/>
  <c r="H68" i="15"/>
  <c r="H67" i="15"/>
  <c r="H66" i="15"/>
  <c r="O65" i="15"/>
  <c r="H65" i="15"/>
  <c r="H64" i="15"/>
  <c r="H63" i="15"/>
  <c r="H62" i="15"/>
  <c r="O61" i="15"/>
  <c r="H61" i="15"/>
  <c r="H60" i="15"/>
  <c r="H59" i="15"/>
  <c r="H58" i="15"/>
  <c r="H57" i="15"/>
  <c r="O56" i="15"/>
  <c r="Q55" i="15" s="1"/>
  <c r="M56" i="15"/>
  <c r="L56" i="15"/>
  <c r="H56" i="15"/>
  <c r="M55" i="15"/>
  <c r="H55" i="15"/>
  <c r="M54" i="15"/>
  <c r="H54" i="15"/>
  <c r="H53" i="15"/>
  <c r="H52" i="15"/>
  <c r="H51" i="15"/>
  <c r="H50" i="15"/>
  <c r="H49" i="15"/>
  <c r="H48" i="15"/>
  <c r="H47" i="15"/>
  <c r="H46" i="15"/>
  <c r="H72" i="15" s="1"/>
  <c r="K40" i="15"/>
  <c r="K41" i="15" s="1"/>
  <c r="L26" i="15"/>
  <c r="M26" i="15" s="1"/>
  <c r="K26" i="15"/>
  <c r="M25" i="15"/>
  <c r="M24" i="15"/>
  <c r="M23" i="15"/>
  <c r="M22" i="15"/>
  <c r="M21" i="15"/>
  <c r="M20" i="15"/>
  <c r="M19" i="15"/>
  <c r="M18" i="15"/>
  <c r="M112" i="15" l="1"/>
  <c r="M110" i="15"/>
  <c r="M114" i="15"/>
  <c r="M115" i="15"/>
  <c r="D125" i="15"/>
  <c r="H126" i="15" s="1"/>
  <c r="Q54" i="15"/>
  <c r="Q56" i="15" s="1"/>
  <c r="O62" i="15"/>
  <c r="O72" i="15" s="1"/>
  <c r="O66" i="15"/>
  <c r="O70" i="15"/>
  <c r="D83" i="15"/>
  <c r="M111" i="15"/>
  <c r="M125" i="15"/>
  <c r="D80" i="15"/>
  <c r="D126" i="15"/>
  <c r="D132" i="15"/>
  <c r="O135" i="15"/>
  <c r="O63" i="15"/>
  <c r="O67" i="15"/>
  <c r="O71" i="15"/>
  <c r="Q87" i="15"/>
  <c r="Q91" i="15" s="1"/>
  <c r="O132" i="15"/>
  <c r="O136" i="15"/>
  <c r="Q80" i="15"/>
  <c r="Q83" i="15" s="1"/>
  <c r="Q88" i="15"/>
  <c r="D123" i="15"/>
  <c r="M126" i="15"/>
  <c r="D133" i="15"/>
  <c r="O64" i="15"/>
  <c r="D84" i="15"/>
  <c r="H83" i="15" s="1"/>
  <c r="D81" i="15"/>
  <c r="Q89" i="15"/>
  <c r="M123" i="15"/>
  <c r="M127" i="15" s="1"/>
  <c r="D127" i="15"/>
  <c r="D85" i="15"/>
  <c r="O138" i="15" l="1"/>
  <c r="H80" i="15"/>
  <c r="D87" i="15"/>
  <c r="M116" i="15"/>
  <c r="D128" i="15"/>
  <c r="D135" i="15"/>
</calcChain>
</file>

<file path=xl/sharedStrings.xml><?xml version="1.0" encoding="utf-8"?>
<sst xmlns="http://schemas.openxmlformats.org/spreadsheetml/2006/main" count="201" uniqueCount="150">
  <si>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</si>
  <si>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</si>
  <si>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</si>
  <si>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</si>
  <si>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</si>
  <si>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</si>
  <si>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</si>
  <si>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</si>
  <si>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</si>
  <si>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Si</t>
  </si>
  <si>
    <t>No</t>
  </si>
  <si>
    <t>Otro</t>
  </si>
  <si>
    <t>%</t>
  </si>
  <si>
    <t>Grupo de edad</t>
  </si>
  <si>
    <t>0 - 5 años</t>
  </si>
  <si>
    <t>6 - 11 años</t>
  </si>
  <si>
    <t>Arequipa</t>
  </si>
  <si>
    <t>Madre de Dios</t>
  </si>
  <si>
    <t>Situación Laboral</t>
  </si>
  <si>
    <t>Conviviente</t>
  </si>
  <si>
    <t>Ex conviviente</t>
  </si>
  <si>
    <t>Mes / año</t>
  </si>
  <si>
    <t>Var. %</t>
  </si>
  <si>
    <t>Años</t>
  </si>
  <si>
    <t>(*) Casos reportados al 31 de agosto de 2018</t>
  </si>
  <si>
    <t>Área</t>
  </si>
  <si>
    <t>2018 (*)</t>
  </si>
  <si>
    <t>N°</t>
  </si>
  <si>
    <t>Urbana</t>
  </si>
  <si>
    <t>Rural</t>
  </si>
  <si>
    <t>Departamento</t>
  </si>
  <si>
    <t>Acumulado
2009 - 2017</t>
  </si>
  <si>
    <t>Lima Metropolitana</t>
  </si>
  <si>
    <t>Cusco</t>
  </si>
  <si>
    <t>Ayacucho</t>
  </si>
  <si>
    <t>Puno</t>
  </si>
  <si>
    <t>La Libertad</t>
  </si>
  <si>
    <t>Lima Provincia</t>
  </si>
  <si>
    <t>Ancash</t>
  </si>
  <si>
    <t>Lambayeque</t>
  </si>
  <si>
    <t>Piura</t>
  </si>
  <si>
    <t>Tacna</t>
  </si>
  <si>
    <t>Callao</t>
  </si>
  <si>
    <t>Cajamarca</t>
  </si>
  <si>
    <t>Ica</t>
  </si>
  <si>
    <t>Lugar del hecho</t>
  </si>
  <si>
    <t>San Martin</t>
  </si>
  <si>
    <t>Huancavelica</t>
  </si>
  <si>
    <t>Pasco</t>
  </si>
  <si>
    <t>Casa de ambos</t>
  </si>
  <si>
    <t>Loreto</t>
  </si>
  <si>
    <t>Casa de familiar</t>
  </si>
  <si>
    <t>Ucayali</t>
  </si>
  <si>
    <t>Amazonas</t>
  </si>
  <si>
    <t>Apurimac</t>
  </si>
  <si>
    <t>Moquegua</t>
  </si>
  <si>
    <t>Tumbes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</si>
  <si>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</si>
  <si>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</si>
  <si>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</si>
  <si>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</si>
  <si>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</si>
  <si>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</si>
  <si>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</si>
  <si>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</si>
  <si>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</si>
  <si>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</si>
  <si>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</si>
  <si>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</si>
  <si>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</si>
  <si>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</si>
  <si>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</si>
  <si>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</si>
  <si>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</si>
  <si>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</si>
  <si>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</si>
  <si>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</si>
  <si>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</si>
  <si>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</si>
  <si>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</si>
  <si>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</si>
  <si>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</si>
  <si>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</si>
  <si>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</si>
  <si>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</si>
  <si>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</si>
  <si>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</si>
  <si>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</si>
  <si>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</si>
  <si>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</si>
  <si>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</si>
  <si>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</si>
  <si>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</si>
  <si>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</si>
  <si>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</si>
  <si>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</si>
  <si>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</si>
  <si>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</si>
  <si>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t>Sin dato</t>
  </si>
  <si>
    <t>Sin datos</t>
  </si>
  <si>
    <t>Huanuco</t>
  </si>
  <si>
    <t>Junin</t>
  </si>
  <si>
    <t>Grupos de edad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</si>
  <si>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</si>
  <si>
    <t>Periodo: Enero - Agosto 2018</t>
  </si>
  <si>
    <t xml:space="preserve">LA TENTATIVA DE  FEMINICIDIO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</si>
  <si>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LOS CASOS DE TENTATIVA DE FEMINICIDIO ATENDIDOS POR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</si>
  <si>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</si>
  <si>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</si>
  <si>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</si>
  <si>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</si>
  <si>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Año 2009 - Agosto 2018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</si>
  <si>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</si>
  <si>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</si>
  <si>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</si>
  <si>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</si>
  <si>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</si>
  <si>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</si>
  <si>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</si>
  <si>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</si>
  <si>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</si>
  <si>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</si>
  <si>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 VÍCTIMA DE TENTATIVA DE FEMINICIDIO ATENDIDA POR EL CENTRO EMERGENCIA MUJER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</si>
  <si>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</si>
  <si>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</si>
  <si>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t>12 - 14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</si>
  <si>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</si>
  <si>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</si>
  <si>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</si>
  <si>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SECCIÓN II: PERFIL DEL PRESUNTO AGRESOR DE TENTATIVA DE FEMINICIDIO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</si>
  <si>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</si>
  <si>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</si>
  <si>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</si>
  <si>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</si>
  <si>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</si>
  <si>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</si>
  <si>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</si>
  <si>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</si>
  <si>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</si>
  <si>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</si>
  <si>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t>Con ocupación</t>
  </si>
  <si>
    <t>Sin ocupación</t>
  </si>
  <si>
    <t>Profugo</t>
  </si>
  <si>
    <t>Libre en investigación</t>
  </si>
  <si>
    <t>Se suicido</t>
  </si>
  <si>
    <t>Otra situación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</si>
  <si>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</si>
  <si>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refieren a procesos validados como tentativa de feminicidio.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</si>
  <si>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el CEM / UGIGC / PNCVFS / MIMP</t>
    </r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</si>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</sst>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7.5"/>
      <color theme="0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3" fillId="0" borderId="0"/>
    <xf numFmtId="9" fontId="18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50">
    <xf numFmtId="0" fontId="0" fillId="0" borderId="0" xfId="0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Fill="1"/>
    <xf numFmtId="0" fontId="6" fillId="0" borderId="0" xfId="0" applyFont="1" applyFill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1" fillId="0" borderId="0" xfId="0" applyFont="1" applyBorder="1"/>
    <xf numFmtId="9" fontId="6" fillId="4" borderId="1" xfId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3" fontId="6" fillId="4" borderId="1" xfId="1" applyNumberFormat="1" applyFont="1" applyFill="1" applyBorder="1" applyAlignment="1">
      <alignment horizontal="center"/>
    </xf>
    <xf numFmtId="9" fontId="6" fillId="4" borderId="1" xfId="1" applyNumberFormat="1" applyFont="1" applyFill="1" applyBorder="1" applyAlignment="1">
      <alignment horizontal="center"/>
    </xf>
    <xf numFmtId="9" fontId="6" fillId="0" borderId="0" xfId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14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4" borderId="0" xfId="0" applyFont="1" applyFill="1" applyAlignment="1">
      <alignment wrapText="1"/>
    </xf>
    <xf numFmtId="9" fontId="1" fillId="0" borderId="0" xfId="1" applyFont="1" applyAlignment="1">
      <alignment horizontal="center"/>
    </xf>
    <xf numFmtId="9" fontId="1" fillId="0" borderId="0" xfId="1" applyFont="1" applyFill="1" applyAlignment="1">
      <alignment horizontal="center"/>
    </xf>
    <xf numFmtId="9" fontId="16" fillId="0" borderId="0" xfId="0" applyNumberFormat="1" applyFont="1" applyAlignment="1">
      <alignment horizontal="left"/>
    </xf>
    <xf numFmtId="0" fontId="12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vertical="top"/>
    </xf>
    <xf numFmtId="0" fontId="1" fillId="0" borderId="0" xfId="0" applyFont="1" applyAlignment="1"/>
    <xf numFmtId="9" fontId="6" fillId="0" borderId="0" xfId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7" borderId="0" xfId="6" applyFont="1" applyFill="1" applyBorder="1" applyAlignment="1">
      <alignment vertical="center"/>
    </xf>
    <xf numFmtId="0" fontId="1" fillId="7" borderId="0" xfId="6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/>
    </xf>
    <xf numFmtId="9" fontId="1" fillId="7" borderId="0" xfId="1" applyFont="1" applyFill="1" applyAlignment="1">
      <alignment horizontal="center"/>
    </xf>
    <xf numFmtId="0" fontId="1" fillId="8" borderId="0" xfId="6" applyFont="1" applyFill="1" applyBorder="1" applyAlignment="1">
      <alignment vertical="center"/>
    </xf>
    <xf numFmtId="0" fontId="1" fillId="8" borderId="0" xfId="6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9" fontId="1" fillId="8" borderId="0" xfId="1" applyFont="1" applyFill="1" applyAlignment="1">
      <alignment horizontal="center"/>
    </xf>
    <xf numFmtId="0" fontId="1" fillId="8" borderId="0" xfId="6" applyFont="1" applyFill="1" applyBorder="1" applyAlignment="1">
      <alignment horizontal="left" vertical="center"/>
    </xf>
    <xf numFmtId="0" fontId="1" fillId="5" borderId="0" xfId="6" applyFont="1" applyFill="1" applyBorder="1" applyAlignment="1">
      <alignment vertical="center"/>
    </xf>
    <xf numFmtId="0" fontId="1" fillId="5" borderId="0" xfId="6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9" fontId="1" fillId="5" borderId="0" xfId="1" applyFont="1" applyFill="1" applyAlignment="1">
      <alignment horizontal="center"/>
    </xf>
    <xf numFmtId="9" fontId="1" fillId="0" borderId="0" xfId="6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9" fontId="1" fillId="7" borderId="0" xfId="6" applyNumberFormat="1" applyFont="1" applyFill="1" applyBorder="1" applyAlignment="1">
      <alignment horizontal="center" vertical="center"/>
    </xf>
    <xf numFmtId="0" fontId="1" fillId="9" borderId="0" xfId="6" applyFont="1" applyFill="1" applyBorder="1" applyAlignment="1">
      <alignment vertical="center"/>
    </xf>
    <xf numFmtId="0" fontId="1" fillId="9" borderId="0" xfId="6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/>
    </xf>
    <xf numFmtId="9" fontId="1" fillId="9" borderId="0" xfId="1" applyFont="1" applyFill="1" applyAlignment="1">
      <alignment horizontal="center"/>
    </xf>
    <xf numFmtId="9" fontId="1" fillId="8" borderId="0" xfId="6" applyNumberFormat="1" applyFont="1" applyFill="1" applyBorder="1" applyAlignment="1">
      <alignment horizontal="center" vertical="center"/>
    </xf>
    <xf numFmtId="9" fontId="1" fillId="5" borderId="0" xfId="6" applyNumberFormat="1" applyFont="1" applyFill="1" applyBorder="1" applyAlignment="1">
      <alignment horizontal="center" vertical="center"/>
    </xf>
    <xf numFmtId="9" fontId="1" fillId="0" borderId="0" xfId="0" applyNumberFormat="1" applyFont="1" applyFill="1"/>
    <xf numFmtId="9" fontId="1" fillId="9" borderId="0" xfId="6" applyNumberFormat="1" applyFont="1" applyFill="1" applyBorder="1" applyAlignment="1">
      <alignment horizontal="center" vertical="center"/>
    </xf>
    <xf numFmtId="0" fontId="1" fillId="10" borderId="0" xfId="6" applyFont="1" applyFill="1" applyBorder="1" applyAlignment="1">
      <alignment vertical="center"/>
    </xf>
    <xf numFmtId="0" fontId="1" fillId="10" borderId="0" xfId="0" applyFont="1" applyFill="1" applyAlignment="1">
      <alignment horizontal="center"/>
    </xf>
    <xf numFmtId="9" fontId="1" fillId="10" borderId="0" xfId="0" applyNumberFormat="1" applyFont="1" applyFill="1" applyAlignment="1">
      <alignment horizontal="center"/>
    </xf>
    <xf numFmtId="9" fontId="6" fillId="0" borderId="0" xfId="0" applyNumberFormat="1" applyFont="1" applyFill="1" applyAlignment="1"/>
    <xf numFmtId="0" fontId="1" fillId="10" borderId="0" xfId="6" applyFont="1" applyFill="1" applyBorder="1" applyAlignment="1">
      <alignment horizontal="center" vertical="center"/>
    </xf>
    <xf numFmtId="9" fontId="1" fillId="10" borderId="0" xfId="1" applyFont="1" applyFill="1" applyAlignment="1">
      <alignment horizontal="center"/>
    </xf>
    <xf numFmtId="0" fontId="1" fillId="0" borderId="0" xfId="6" applyFont="1" applyFill="1" applyBorder="1" applyAlignment="1">
      <alignment vertical="center"/>
    </xf>
    <xf numFmtId="9" fontId="1" fillId="0" borderId="0" xfId="0" applyNumberFormat="1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1" fillId="0" borderId="0" xfId="6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6" fillId="4" borderId="0" xfId="0" applyFont="1" applyFill="1"/>
    <xf numFmtId="0" fontId="1" fillId="0" borderId="0" xfId="0" applyFont="1" applyAlignment="1">
      <alignment horizontal="right"/>
    </xf>
    <xf numFmtId="1" fontId="6" fillId="4" borderId="1" xfId="1" applyNumberFormat="1" applyFont="1" applyFill="1" applyBorder="1" applyAlignment="1">
      <alignment horizontal="center"/>
    </xf>
    <xf numFmtId="9" fontId="6" fillId="4" borderId="1" xfId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9" fontId="6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0" fontId="15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9" fontId="1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6" fillId="4" borderId="1" xfId="1" applyNumberFormat="1" applyFont="1" applyFill="1" applyBorder="1" applyAlignment="1">
      <alignment horizontal="right"/>
    </xf>
    <xf numFmtId="9" fontId="6" fillId="0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6" applyFont="1" applyFill="1" applyBorder="1" applyAlignment="1">
      <alignment horizontal="left" vertical="center"/>
    </xf>
    <xf numFmtId="9" fontId="16" fillId="0" borderId="0" xfId="0" applyNumberFormat="1" applyFont="1" applyAlignment="1">
      <alignment horizontal="center"/>
    </xf>
    <xf numFmtId="0" fontId="11" fillId="4" borderId="0" xfId="0" applyFont="1" applyFill="1" applyAlignment="1"/>
    <xf numFmtId="0" fontId="1" fillId="0" borderId="0" xfId="0" applyFont="1" applyFill="1" applyAlignment="1"/>
    <xf numFmtId="1" fontId="1" fillId="0" borderId="0" xfId="1" applyNumberFormat="1" applyFont="1" applyAlignment="1">
      <alignment horizontal="center"/>
    </xf>
    <xf numFmtId="0" fontId="1" fillId="0" borderId="0" xfId="0" applyFont="1" applyFill="1" applyAlignment="1">
      <alignment horizontal="left"/>
    </xf>
    <xf numFmtId="0" fontId="6" fillId="4" borderId="1" xfId="0" applyFont="1" applyFill="1" applyBorder="1" applyAlignment="1"/>
    <xf numFmtId="0" fontId="22" fillId="0" borderId="0" xfId="0" applyFont="1"/>
    <xf numFmtId="0" fontId="0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/>
    </xf>
    <xf numFmtId="9" fontId="6" fillId="4" borderId="1" xfId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9" fontId="2" fillId="0" borderId="0" xfId="1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9" fontId="6" fillId="4" borderId="1" xfId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 shrinkToFit="1"/>
    </xf>
    <xf numFmtId="0" fontId="1" fillId="5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6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2" fillId="0" borderId="0" xfId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0" fillId="0" borderId="0" xfId="0" applyFont="1" applyAlignment="1">
      <alignment horizontal="left" vertical="center"/>
    </xf>
  </cellXfs>
  <cellStyles count="13">
    <cellStyle name="Normal" xfId="0" builtinId="0"/>
    <cellStyle name="Normal 2" xfId="2"/>
    <cellStyle name="Normal 2 2" xfId="6"/>
    <cellStyle name="Normal 2 2 3" xfId="11"/>
    <cellStyle name="Normal 2 3" xfId="8"/>
    <cellStyle name="Normal 2 3 2" xfId="4"/>
    <cellStyle name="Normal 3 2" xfId="9"/>
    <cellStyle name="Porcentaje" xfId="1" builtinId="5"/>
    <cellStyle name="Porcentaje 10" xfId="10"/>
    <cellStyle name="Porcentaje 2" xfId="3"/>
    <cellStyle name="Porcentaje 3 2" xfId="12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12800339931571"/>
          <c:y val="2.535719806549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17637886813405221"/>
          <c:w val="0.92424109865025383"/>
          <c:h val="0.755701840173385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Tentativa!$J$30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8E-4228-9BDA-3451F8A49D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8E-4228-9BDA-3451F8A49D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8E-4228-9BDA-3451F8A49D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8E-4228-9BDA-3451F8A49D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8E-4228-9BDA-3451F8A49D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8E-4228-9BDA-3451F8A49D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08E-4228-9BDA-3451F8A49D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08E-4228-9BDA-3451F8A49D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08E-4228-9BDA-3451F8A49D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Tentativa!$I$31:$I$40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(*)</c:v>
                </c:pt>
              </c:strCache>
            </c:strRef>
          </c:cat>
          <c:val>
            <c:numRef>
              <c:f>Tentativa!$K$31:$K$40</c:f>
              <c:numCache>
                <c:formatCode>#,##0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08E-4228-9BDA-3451F8A49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819207088"/>
        <c:axId val="819207648"/>
        <c:axId val="0"/>
      </c:bar3DChart>
      <c:catAx>
        <c:axId val="81920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19207648"/>
        <c:crosses val="autoZero"/>
        <c:auto val="1"/>
        <c:lblAlgn val="ctr"/>
        <c:lblOffset val="100"/>
        <c:noMultiLvlLbl val="0"/>
      </c:catAx>
      <c:valAx>
        <c:axId val="8192076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1920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305020513910361"/>
          <c:y val="0.22392897670513875"/>
          <c:w val="0.78862542718497763"/>
          <c:h val="0.7360271676602094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B1-4218-B3D2-79EB91A2B0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B1-4218-B3D2-79EB91A2B0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B1-4218-B3D2-79EB91A2B0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B1-4218-B3D2-79EB91A2B080}"/>
              </c:ext>
            </c:extLst>
          </c:dPt>
          <c:dLbls>
            <c:dLbl>
              <c:idx val="0"/>
              <c:layout>
                <c:manualLayout>
                  <c:x val="1.9950433504052761E-2"/>
                  <c:y val="-2.416980870243026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B1-4218-B3D2-79EB91A2B080}"/>
                </c:ext>
                <c:ext xmlns:c15="http://schemas.microsoft.com/office/drawing/2012/chart" uri="{CE6537A1-D6FC-4f65-9D91-7224C49458BB}">
                  <c15:layout>
                    <c:manualLayout>
                      <c:w val="0.23936248163427756"/>
                      <c:h val="0.1336794739685905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0320062425881434"/>
                  <c:y val="-4.41243193076006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B1-4218-B3D2-79EB91A2B08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B1-4218-B3D2-79EB91A2B080}"/>
                </c:ex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4102207581441218"/>
                  <c:y val="-0.10264652864046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B1-4218-B3D2-79EB91A2B080}"/>
                </c:ext>
                <c:ext xmlns:c15="http://schemas.microsoft.com/office/drawing/2012/chart" uri="{CE6537A1-D6FC-4f65-9D91-7224C49458BB}">
                  <c15:layout>
                    <c:manualLayout>
                      <c:w val="0.37675484917260293"/>
                      <c:h val="0.1606616138204300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Tentativa!$B$93:$B$96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Tentativa!$F$93:$F$96</c:f>
              <c:numCache>
                <c:formatCode>General</c:formatCode>
                <c:ptCount val="4"/>
                <c:pt idx="0">
                  <c:v>25</c:v>
                </c:pt>
                <c:pt idx="1">
                  <c:v>66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B1-4218-B3D2-79EB91A2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94-449E-BF92-39094103FF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94-449E-BF92-39094103FF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94-449E-BF92-39094103FF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94-449E-BF92-39094103FF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94-449E-BF92-39094103FF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94-449E-BF92-39094103FF12}"/>
              </c:ext>
            </c:extLst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94-449E-BF92-39094103FF12}"/>
                </c:ex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5069898923838213"/>
                  <c:y val="-0.13096633014333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94-449E-BF92-39094103FF12}"/>
                </c:ex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268075894105561"/>
                  <c:y val="9.5629611357005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94-449E-BF92-39094103FF12}"/>
                </c:ex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F94-449E-BF92-39094103FF12}"/>
                </c:ex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F94-449E-BF92-39094103FF12}"/>
                </c:ex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46017044919249234"/>
                  <c:y val="-4.016594313813901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F94-449E-BF92-39094103FF12}"/>
                </c:ext>
                <c:ext xmlns:c15="http://schemas.microsoft.com/office/drawing/2012/chart" uri="{CE6537A1-D6FC-4f65-9D91-7224C49458BB}">
                  <c15:layout>
                    <c:manualLayout>
                      <c:w val="0.34945224865423696"/>
                      <c:h val="0.1603013342984873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Tentativa!$K$110:$K$115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Tentativa!$L$110:$L$115</c:f>
              <c:numCache>
                <c:formatCode>General</c:formatCode>
                <c:ptCount val="6"/>
                <c:pt idx="0">
                  <c:v>97</c:v>
                </c:pt>
                <c:pt idx="1">
                  <c:v>90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F94-449E-BF92-39094103F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Tentativa!$L$122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59-4810-9AA2-AF31D964882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59-4810-9AA2-AF31D964882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59-4810-9AA2-AF31D96488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59-4810-9AA2-AF31D964882E}"/>
              </c:ext>
            </c:extLst>
          </c:dPt>
          <c:dLbls>
            <c:dLbl>
              <c:idx val="0"/>
              <c:layout>
                <c:manualLayout>
                  <c:x val="-0.15815025782961828"/>
                  <c:y val="-0.101517386808625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059-4810-9AA2-AF31D964882E}"/>
                </c:ex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0461457355145884"/>
                  <c:y val="-0.123711176136151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059-4810-9AA2-AF31D964882E}"/>
                </c:ex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"/>
                  <c:y val="1.851878274880308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059-4810-9AA2-AF31D964882E}"/>
                </c:ext>
                <c:ext xmlns:c15="http://schemas.microsoft.com/office/drawing/2012/chart" uri="{CE6537A1-D6FC-4f65-9D91-7224C49458BB}">
                  <c15:layout>
                    <c:manualLayout>
                      <c:w val="0.51519022142045179"/>
                      <c:h val="0.2615859171260759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6353703314716882"/>
                  <c:y val="-1.37665705925351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059-4810-9AA2-AF31D964882E}"/>
                </c:ext>
                <c:ext xmlns:c15="http://schemas.microsoft.com/office/drawing/2012/chart" uri="{CE6537A1-D6FC-4f65-9D91-7224C49458BB}">
                  <c15:layout>
                    <c:manualLayout>
                      <c:w val="0.43524965403054411"/>
                      <c:h val="0.1500115881790829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Tentativa!$K$123:$K$126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Tentativa!$L$123:$L$126</c:f>
              <c:numCache>
                <c:formatCode>General</c:formatCode>
                <c:ptCount val="4"/>
                <c:pt idx="0">
                  <c:v>107</c:v>
                </c:pt>
                <c:pt idx="1">
                  <c:v>87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059-4810-9AA2-AF31D964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105</xdr:row>
      <xdr:rowOff>104775</xdr:rowOff>
    </xdr:from>
    <xdr:to>
      <xdr:col>19</xdr:col>
      <xdr:colOff>0</xdr:colOff>
      <xdr:row>116</xdr:row>
      <xdr:rowOff>95250</xdr:rowOff>
    </xdr:to>
    <xdr:sp macro="" textlink="">
      <xdr:nvSpPr>
        <xdr:cNvPr id="2" name="Rectángulo 1"/>
        <xdr:cNvSpPr/>
      </xdr:nvSpPr>
      <xdr:spPr>
        <a:xfrm>
          <a:off x="4663441" y="1965769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28576</xdr:colOff>
      <xdr:row>0</xdr:row>
      <xdr:rowOff>38100</xdr:rowOff>
    </xdr:from>
    <xdr:ext cx="2765424" cy="481283"/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542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13188</xdr:colOff>
      <xdr:row>27</xdr:row>
      <xdr:rowOff>89957</xdr:rowOff>
    </xdr:from>
    <xdr:to>
      <xdr:col>18</xdr:col>
      <xdr:colOff>190499</xdr:colOff>
      <xdr:row>41</xdr:row>
      <xdr:rowOff>31749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625636</xdr:colOff>
      <xdr:row>42</xdr:row>
      <xdr:rowOff>190497</xdr:rowOff>
    </xdr:from>
    <xdr:to>
      <xdr:col>17</xdr:col>
      <xdr:colOff>216959</xdr:colOff>
      <xdr:row>48</xdr:row>
      <xdr:rowOff>77337</xdr:rowOff>
    </xdr:to>
    <xdr:sp macro="" textlink="">
      <xdr:nvSpPr>
        <xdr:cNvPr id="6" name="27 Rectángulo"/>
        <xdr:cNvSpPr/>
      </xdr:nvSpPr>
      <xdr:spPr bwMode="auto">
        <a:xfrm>
          <a:off x="4557556" y="7802877"/>
          <a:ext cx="4788163" cy="141084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8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7 casos)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De enero a agosto de 2018</a:t>
          </a:r>
          <a:r>
            <a:rPr lang="es-PE" sz="1050" b="0" baseline="0">
              <a:latin typeface="+mn-lt"/>
            </a:rPr>
            <a:t>: Lima Metropolitana, Arequipa, Cajamarca, Ancash, Ica,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Puno, Loreto, </a:t>
          </a:r>
          <a:r>
            <a:rPr lang="es-PE" sz="1050" b="0" baseline="0">
              <a:latin typeface="+mn-lt"/>
            </a:rPr>
            <a:t>Cusco, Junín, Huánuco, La Libertad y Tumbes.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(Año 2009 - Agosto 2018): </a:t>
          </a:r>
          <a:r>
            <a:rPr lang="es-PE" sz="1050" b="0" baseline="0">
              <a:latin typeface="+mn-lt"/>
            </a:rPr>
            <a:t>Lima Metropolitana, Arequipa, Junín, Cusco, Ancash, Huánuco, La Libertad, Ica, Puno, Ayacucho y Cajamarca.</a:t>
          </a:r>
        </a:p>
      </xdr:txBody>
    </xdr:sp>
    <xdr:clientData/>
  </xdr:twoCellAnchor>
  <xdr:twoCellAnchor>
    <xdr:from>
      <xdr:col>5</xdr:col>
      <xdr:colOff>200025</xdr:colOff>
      <xdr:row>76</xdr:row>
      <xdr:rowOff>180987</xdr:rowOff>
    </xdr:from>
    <xdr:to>
      <xdr:col>10</xdr:col>
      <xdr:colOff>85725</xdr:colOff>
      <xdr:row>88</xdr:row>
      <xdr:rowOff>1364</xdr:rowOff>
    </xdr:to>
    <xdr:grpSp>
      <xdr:nvGrpSpPr>
        <xdr:cNvPr id="7" name="Grupo 6"/>
        <xdr:cNvGrpSpPr/>
      </xdr:nvGrpSpPr>
      <xdr:grpSpPr>
        <a:xfrm>
          <a:off x="2809478" y="14637159"/>
          <a:ext cx="1939528" cy="2181783"/>
          <a:chOff x="2762250" y="15849600"/>
          <a:chExt cx="1952625" cy="2099918"/>
        </a:xfrm>
      </xdr:grpSpPr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847725</xdr:colOff>
      <xdr:row>77</xdr:row>
      <xdr:rowOff>104775</xdr:rowOff>
    </xdr:from>
    <xdr:ext cx="683682" cy="944034"/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4476095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552451</xdr:colOff>
      <xdr:row>92</xdr:row>
      <xdr:rowOff>137013</xdr:rowOff>
    </xdr:from>
    <xdr:to>
      <xdr:col>11</xdr:col>
      <xdr:colOff>190501</xdr:colOff>
      <xdr:row>94</xdr:row>
      <xdr:rowOff>184638</xdr:rowOff>
    </xdr:to>
    <xdr:sp macro="" textlink="">
      <xdr:nvSpPr>
        <xdr:cNvPr id="11" name="Flecha a la derecha con bandas 10"/>
        <xdr:cNvSpPr/>
      </xdr:nvSpPr>
      <xdr:spPr bwMode="auto">
        <a:xfrm>
          <a:off x="4484371" y="17289633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97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(47%)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29307</xdr:colOff>
      <xdr:row>91</xdr:row>
      <xdr:rowOff>142874</xdr:rowOff>
    </xdr:from>
    <xdr:to>
      <xdr:col>8</xdr:col>
      <xdr:colOff>549518</xdr:colOff>
      <xdr:row>96</xdr:row>
      <xdr:rowOff>36635</xdr:rowOff>
    </xdr:to>
    <xdr:pic>
      <xdr:nvPicPr>
        <xdr:cNvPr id="12" name="58 Imagen" descr="siluetas-de-parejas.jpg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961227" y="17112614"/>
          <a:ext cx="520211" cy="82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92</xdr:row>
      <xdr:rowOff>48358</xdr:rowOff>
    </xdr:from>
    <xdr:to>
      <xdr:col>19</xdr:col>
      <xdr:colOff>0</xdr:colOff>
      <xdr:row>94</xdr:row>
      <xdr:rowOff>95984</xdr:rowOff>
    </xdr:to>
    <xdr:sp macro="" textlink="">
      <xdr:nvSpPr>
        <xdr:cNvPr id="13" name="29 CuadroTexto"/>
        <xdr:cNvSpPr txBox="1"/>
      </xdr:nvSpPr>
      <xdr:spPr>
        <a:xfrm>
          <a:off x="6139814" y="17200978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146539</xdr:colOff>
      <xdr:row>94</xdr:row>
      <xdr:rowOff>129319</xdr:rowOff>
    </xdr:from>
    <xdr:to>
      <xdr:col>18</xdr:col>
      <xdr:colOff>183172</xdr:colOff>
      <xdr:row>105</xdr:row>
      <xdr:rowOff>65941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</xdr:colOff>
      <xdr:row>106</xdr:row>
      <xdr:rowOff>7328</xdr:rowOff>
    </xdr:from>
    <xdr:to>
      <xdr:col>18</xdr:col>
      <xdr:colOff>152400</xdr:colOff>
      <xdr:row>116</xdr:row>
      <xdr:rowOff>65942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121</xdr:row>
      <xdr:rowOff>104775</xdr:rowOff>
    </xdr:from>
    <xdr:ext cx="640927" cy="1070822"/>
    <xdr:pic>
      <xdr:nvPicPr>
        <xdr:cNvPr id="16" name="Imagen 15"/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274379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119</xdr:row>
      <xdr:rowOff>43961</xdr:rowOff>
    </xdr:from>
    <xdr:to>
      <xdr:col>18</xdr:col>
      <xdr:colOff>175845</xdr:colOff>
      <xdr:row>128</xdr:row>
      <xdr:rowOff>168519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16</xdr:row>
      <xdr:rowOff>43656</xdr:rowOff>
    </xdr:from>
    <xdr:to>
      <xdr:col>7</xdr:col>
      <xdr:colOff>449409</xdr:colOff>
      <xdr:row>41</xdr:row>
      <xdr:rowOff>142875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31645" t="16785" r="32413" b="10869"/>
        <a:stretch/>
      </xdr:blipFill>
      <xdr:spPr>
        <a:xfrm>
          <a:off x="0" y="2809716"/>
          <a:ext cx="3893649" cy="47855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41"/>
  <sheetViews>
    <sheetView showGridLines="0" tabSelected="1" view="pageBreakPreview" zoomScale="96" zoomScaleNormal="100" zoomScaleSheetLayoutView="96" workbookViewId="0">
      <selection activeCell="I1" sqref="I1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5" customWidth="1"/>
    <col min="7" max="7" width="1.7109375" style="5" customWidth="1"/>
    <col min="8" max="8" width="7.140625" style="5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39" t="s">
        <v>103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</row>
    <row r="6" spans="2:20" ht="21" customHeight="1" x14ac:dyDescent="0.25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r="7" spans="2:20" ht="6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20" ht="16.5" customHeight="1" x14ac:dyDescent="0.3">
      <c r="B8" s="140" t="s">
        <v>104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</row>
    <row r="9" spans="2:20" ht="6.75" customHeight="1" x14ac:dyDescent="0.25"/>
    <row r="10" spans="2:20" x14ac:dyDescent="0.25">
      <c r="B10" s="142" t="s">
        <v>105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</row>
    <row r="11" spans="2:20" ht="30.75" customHeight="1" x14ac:dyDescent="0.25"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2:20" ht="8.25" customHeight="1" x14ac:dyDescent="0.25"/>
    <row r="13" spans="2:20" s="7" customFormat="1" ht="17.25" customHeight="1" x14ac:dyDescent="0.25">
      <c r="B13" s="1" t="s">
        <v>106</v>
      </c>
      <c r="C13" s="2"/>
      <c r="D13" s="2"/>
      <c r="E13" s="2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20" ht="3" customHeight="1" x14ac:dyDescent="0.25"/>
    <row r="15" spans="2:20" ht="15" customHeight="1" x14ac:dyDescent="0.25">
      <c r="B15" s="8" t="s">
        <v>107</v>
      </c>
      <c r="C15" s="9"/>
      <c r="D15" s="9"/>
      <c r="E15" s="9"/>
      <c r="F15" s="10"/>
      <c r="G15" s="10"/>
      <c r="H15" s="10"/>
      <c r="I15" s="131" t="s">
        <v>108</v>
      </c>
      <c r="J15" s="131"/>
      <c r="K15" s="131"/>
      <c r="L15" s="131"/>
      <c r="M15" s="131"/>
      <c r="N15" s="11"/>
      <c r="O15" s="12"/>
      <c r="P15" s="132"/>
      <c r="Q15" s="132"/>
      <c r="R15" s="132"/>
      <c r="S15" s="132"/>
      <c r="T15" s="89"/>
    </row>
    <row r="16" spans="2:20" x14ac:dyDescent="0.25">
      <c r="B16" s="8" t="s">
        <v>104</v>
      </c>
      <c r="C16" s="9"/>
      <c r="D16" s="9"/>
      <c r="E16" s="9"/>
      <c r="F16" s="10"/>
      <c r="G16" s="10"/>
      <c r="H16" s="10"/>
      <c r="I16" s="131"/>
      <c r="J16" s="131"/>
      <c r="K16" s="131"/>
      <c r="L16" s="131"/>
      <c r="M16" s="131"/>
      <c r="N16" s="11"/>
      <c r="O16" s="12"/>
      <c r="P16" s="132"/>
      <c r="Q16" s="132"/>
      <c r="R16" s="132"/>
      <c r="S16" s="132"/>
      <c r="T16" s="89"/>
    </row>
    <row r="17" spans="2:20" x14ac:dyDescent="0.25">
      <c r="B17" s="9"/>
      <c r="C17" s="9"/>
      <c r="D17" s="9"/>
      <c r="E17" s="9"/>
      <c r="F17" s="10"/>
      <c r="G17" s="10"/>
      <c r="H17" s="10"/>
      <c r="I17" s="4" t="s">
        <v>21</v>
      </c>
      <c r="J17" s="4"/>
      <c r="K17" s="4">
        <v>2018</v>
      </c>
      <c r="L17" s="4">
        <v>2017</v>
      </c>
      <c r="M17" s="4" t="s">
        <v>22</v>
      </c>
      <c r="N17" s="11"/>
      <c r="O17" s="13"/>
      <c r="P17" s="93"/>
      <c r="Q17" s="93"/>
      <c r="R17" s="93"/>
      <c r="S17" s="84"/>
      <c r="T17" s="89"/>
    </row>
    <row r="18" spans="2:20" x14ac:dyDescent="0.25">
      <c r="B18" s="9"/>
      <c r="C18" s="9"/>
      <c r="D18" s="9"/>
      <c r="E18" s="9"/>
      <c r="F18" s="10"/>
      <c r="G18" s="10"/>
      <c r="H18" s="10"/>
      <c r="I18" s="90" t="s">
        <v>0</v>
      </c>
      <c r="J18" s="90"/>
      <c r="K18" s="15">
        <v>44</v>
      </c>
      <c r="L18" s="15">
        <v>21</v>
      </c>
      <c r="M18" s="16">
        <f t="shared" ref="M18:M21" si="0">K18/L18-1</f>
        <v>1.0952380952380953</v>
      </c>
      <c r="N18" s="13"/>
      <c r="O18" s="14"/>
      <c r="P18" s="14"/>
      <c r="Q18" s="80"/>
      <c r="R18" s="94"/>
      <c r="S18" s="93"/>
      <c r="T18" s="89"/>
    </row>
    <row r="19" spans="2:20" x14ac:dyDescent="0.25">
      <c r="B19" s="9"/>
      <c r="C19" s="9"/>
      <c r="D19" s="9"/>
      <c r="E19" s="9"/>
      <c r="F19" s="10"/>
      <c r="G19" s="10"/>
      <c r="H19" s="10"/>
      <c r="I19" s="90" t="s">
        <v>1</v>
      </c>
      <c r="J19" s="90"/>
      <c r="K19" s="15">
        <v>22</v>
      </c>
      <c r="L19" s="15">
        <v>13</v>
      </c>
      <c r="M19" s="16">
        <f t="shared" si="0"/>
        <v>0.69230769230769229</v>
      </c>
      <c r="N19" s="13"/>
      <c r="O19" s="14"/>
      <c r="P19" s="14"/>
      <c r="Q19" s="80"/>
      <c r="R19" s="94"/>
      <c r="S19" s="93"/>
      <c r="T19" s="89"/>
    </row>
    <row r="20" spans="2:20" x14ac:dyDescent="0.25">
      <c r="B20" s="9"/>
      <c r="C20" s="9"/>
      <c r="D20" s="9"/>
      <c r="E20" s="9"/>
      <c r="F20" s="10"/>
      <c r="G20" s="10"/>
      <c r="H20" s="10"/>
      <c r="I20" s="90" t="s">
        <v>2</v>
      </c>
      <c r="J20" s="90"/>
      <c r="K20" s="15">
        <v>16</v>
      </c>
      <c r="L20" s="15">
        <v>19</v>
      </c>
      <c r="M20" s="16">
        <f t="shared" si="0"/>
        <v>-0.15789473684210531</v>
      </c>
      <c r="N20" s="13"/>
      <c r="O20" s="14"/>
      <c r="P20" s="14"/>
      <c r="Q20" s="80"/>
      <c r="R20" s="94"/>
      <c r="S20" s="93"/>
      <c r="T20" s="89"/>
    </row>
    <row r="21" spans="2:20" x14ac:dyDescent="0.25">
      <c r="B21" s="9"/>
      <c r="C21" s="9"/>
      <c r="D21" s="9"/>
      <c r="E21" s="9"/>
      <c r="F21" s="10"/>
      <c r="G21" s="10"/>
      <c r="H21" s="10"/>
      <c r="I21" s="90" t="s">
        <v>3</v>
      </c>
      <c r="J21" s="90"/>
      <c r="K21" s="15">
        <v>21</v>
      </c>
      <c r="L21" s="15">
        <v>21</v>
      </c>
      <c r="M21" s="16">
        <f t="shared" si="0"/>
        <v>0</v>
      </c>
      <c r="N21" s="13"/>
      <c r="O21" s="14"/>
      <c r="P21" s="14"/>
      <c r="Q21" s="80"/>
      <c r="R21" s="94"/>
      <c r="S21" s="93"/>
      <c r="T21" s="89"/>
    </row>
    <row r="22" spans="2:20" x14ac:dyDescent="0.25">
      <c r="B22" s="9"/>
      <c r="C22" s="9"/>
      <c r="D22" s="9"/>
      <c r="E22" s="9"/>
      <c r="F22" s="10"/>
      <c r="G22" s="10"/>
      <c r="H22" s="10"/>
      <c r="I22" s="90" t="s">
        <v>4</v>
      </c>
      <c r="J22" s="90"/>
      <c r="K22" s="15">
        <v>31</v>
      </c>
      <c r="L22" s="15">
        <v>22</v>
      </c>
      <c r="M22" s="16">
        <f>K22/L22-1</f>
        <v>0.40909090909090917</v>
      </c>
      <c r="N22" s="13"/>
      <c r="O22" s="14"/>
      <c r="P22" s="14"/>
      <c r="Q22" s="80"/>
      <c r="R22" s="94"/>
      <c r="S22" s="93"/>
      <c r="T22" s="89"/>
    </row>
    <row r="23" spans="2:20" x14ac:dyDescent="0.25">
      <c r="B23" s="9"/>
      <c r="C23" s="9"/>
      <c r="D23" s="9"/>
      <c r="E23" s="9"/>
      <c r="F23" s="10"/>
      <c r="G23" s="10"/>
      <c r="H23" s="10"/>
      <c r="I23" s="90" t="s">
        <v>5</v>
      </c>
      <c r="J23" s="90"/>
      <c r="K23" s="15">
        <v>29</v>
      </c>
      <c r="L23" s="15">
        <v>19</v>
      </c>
      <c r="M23" s="16">
        <f>K23/L23-1</f>
        <v>0.52631578947368429</v>
      </c>
      <c r="N23" s="13"/>
      <c r="O23" s="14"/>
      <c r="P23" s="14"/>
      <c r="Q23" s="80"/>
      <c r="R23" s="94"/>
      <c r="S23" s="93"/>
      <c r="T23" s="89"/>
    </row>
    <row r="24" spans="2:20" x14ac:dyDescent="0.25">
      <c r="B24" s="9"/>
      <c r="C24" s="9"/>
      <c r="D24" s="9"/>
      <c r="E24" s="9"/>
      <c r="F24" s="10"/>
      <c r="G24" s="10"/>
      <c r="H24" s="10"/>
      <c r="I24" s="90" t="s">
        <v>6</v>
      </c>
      <c r="J24" s="90"/>
      <c r="K24" s="15">
        <v>21</v>
      </c>
      <c r="L24" s="15">
        <v>23</v>
      </c>
      <c r="M24" s="16">
        <f>K24/L24-1</f>
        <v>-8.6956521739130488E-2</v>
      </c>
      <c r="N24" s="13"/>
      <c r="O24" s="14"/>
      <c r="P24" s="14"/>
      <c r="Q24" s="80"/>
      <c r="R24" s="94"/>
      <c r="S24" s="93"/>
      <c r="T24" s="89"/>
    </row>
    <row r="25" spans="2:20" ht="15.75" thickBot="1" x14ac:dyDescent="0.3">
      <c r="B25" s="9"/>
      <c r="C25" s="9"/>
      <c r="D25" s="9"/>
      <c r="E25" s="9"/>
      <c r="F25" s="10"/>
      <c r="G25" s="10"/>
      <c r="H25" s="10"/>
      <c r="I25" s="90" t="s">
        <v>7</v>
      </c>
      <c r="J25" s="90"/>
      <c r="K25" s="15">
        <v>22</v>
      </c>
      <c r="L25" s="15">
        <v>17</v>
      </c>
      <c r="M25" s="16">
        <f>K25/L25-1</f>
        <v>0.29411764705882359</v>
      </c>
      <c r="N25" s="13"/>
      <c r="O25" s="14"/>
      <c r="P25" s="14"/>
      <c r="Q25" s="80"/>
      <c r="R25" s="94"/>
      <c r="S25" s="93"/>
      <c r="T25" s="89"/>
    </row>
    <row r="26" spans="2:20" x14ac:dyDescent="0.25">
      <c r="B26" s="9"/>
      <c r="C26" s="9"/>
      <c r="D26" s="9"/>
      <c r="E26" s="9"/>
      <c r="F26" s="10"/>
      <c r="G26" s="10"/>
      <c r="H26" s="10"/>
      <c r="I26" s="77" t="s">
        <v>8</v>
      </c>
      <c r="J26" s="77"/>
      <c r="K26" s="83">
        <f>SUM(K18:K25)</f>
        <v>206</v>
      </c>
      <c r="L26" s="83">
        <f>SUM(L18:L25)</f>
        <v>155</v>
      </c>
      <c r="M26" s="18">
        <f>K26/L26-1</f>
        <v>0.32903225806451619</v>
      </c>
      <c r="N26" s="13"/>
      <c r="O26" s="14"/>
      <c r="P26" s="14"/>
      <c r="Q26" s="90"/>
      <c r="R26" s="15"/>
      <c r="S26" s="13"/>
    </row>
    <row r="27" spans="2:20" x14ac:dyDescent="0.25">
      <c r="B27" s="9"/>
      <c r="C27" s="9"/>
      <c r="D27" s="9"/>
      <c r="E27" s="9"/>
      <c r="F27" s="10"/>
      <c r="G27" s="10"/>
      <c r="H27" s="10"/>
      <c r="I27" s="100"/>
      <c r="J27" s="29"/>
      <c r="K27" s="9"/>
      <c r="L27" s="9"/>
      <c r="M27" s="9"/>
      <c r="N27" s="14"/>
      <c r="O27" s="10"/>
      <c r="P27" s="10"/>
      <c r="S27" s="14"/>
    </row>
    <row r="28" spans="2:20" ht="11.25" customHeight="1" x14ac:dyDescent="0.25">
      <c r="B28" s="9"/>
      <c r="C28" s="9"/>
      <c r="D28" s="9"/>
      <c r="E28" s="9"/>
      <c r="F28" s="10"/>
      <c r="G28" s="10"/>
      <c r="H28" s="10"/>
      <c r="N28" s="9"/>
      <c r="O28" s="9"/>
      <c r="P28" s="9"/>
      <c r="Q28" s="9"/>
      <c r="R28" s="17"/>
      <c r="S28" s="17"/>
    </row>
    <row r="29" spans="2:20" ht="26.25" customHeight="1" x14ac:dyDescent="0.25">
      <c r="B29" s="9"/>
      <c r="C29" s="9"/>
      <c r="D29" s="9"/>
      <c r="E29" s="9"/>
      <c r="F29" s="10"/>
      <c r="G29" s="10"/>
      <c r="H29" s="10"/>
      <c r="I29" s="141" t="s">
        <v>109</v>
      </c>
      <c r="J29" s="141"/>
      <c r="K29" s="141"/>
      <c r="L29" s="22"/>
      <c r="M29" s="9"/>
      <c r="N29" s="9"/>
      <c r="O29" s="9"/>
      <c r="P29" s="9"/>
      <c r="Q29" s="9"/>
      <c r="R29" s="9"/>
      <c r="S29" s="9"/>
    </row>
    <row r="30" spans="2:20" x14ac:dyDescent="0.25">
      <c r="B30" s="9"/>
      <c r="C30" s="9"/>
      <c r="D30" s="9"/>
      <c r="E30" s="9"/>
      <c r="F30" s="10"/>
      <c r="G30" s="10"/>
      <c r="H30" s="10"/>
      <c r="I30" s="43" t="s">
        <v>23</v>
      </c>
      <c r="J30" s="143" t="s">
        <v>110</v>
      </c>
      <c r="K30" s="143"/>
      <c r="L30" s="10"/>
      <c r="M30" s="10"/>
      <c r="N30" s="10"/>
      <c r="O30" s="10"/>
      <c r="P30" s="10"/>
      <c r="Q30" s="10"/>
      <c r="R30" s="10"/>
      <c r="S30" s="10"/>
    </row>
    <row r="31" spans="2:20" x14ac:dyDescent="0.25">
      <c r="B31" s="9"/>
      <c r="C31" s="9"/>
      <c r="D31" s="9"/>
      <c r="E31" s="9"/>
      <c r="F31" s="10"/>
      <c r="G31" s="10"/>
      <c r="H31" s="10"/>
      <c r="I31" s="10">
        <v>2009</v>
      </c>
      <c r="J31" s="10"/>
      <c r="K31" s="101">
        <v>64</v>
      </c>
      <c r="L31" s="10"/>
      <c r="M31" s="10"/>
      <c r="N31" s="10"/>
      <c r="O31" s="10"/>
      <c r="P31" s="10"/>
      <c r="Q31" s="10"/>
      <c r="R31" s="10"/>
      <c r="S31" s="10"/>
    </row>
    <row r="32" spans="2:20" x14ac:dyDescent="0.25">
      <c r="B32" s="9"/>
      <c r="C32" s="9"/>
      <c r="D32" s="9"/>
      <c r="E32" s="9"/>
      <c r="F32" s="10"/>
      <c r="G32" s="10"/>
      <c r="H32" s="10"/>
      <c r="I32" s="10">
        <v>2010</v>
      </c>
      <c r="J32" s="10"/>
      <c r="K32" s="101">
        <v>47</v>
      </c>
      <c r="L32" s="10"/>
      <c r="M32" s="10"/>
      <c r="N32" s="10"/>
      <c r="O32" s="10"/>
      <c r="P32" s="10"/>
      <c r="Q32" s="10"/>
      <c r="R32" s="10"/>
      <c r="S32" s="10"/>
    </row>
    <row r="33" spans="2:19" x14ac:dyDescent="0.25">
      <c r="B33" s="9"/>
      <c r="C33" s="9"/>
      <c r="D33" s="9"/>
      <c r="E33" s="9"/>
      <c r="F33" s="10"/>
      <c r="G33" s="10"/>
      <c r="H33" s="10"/>
      <c r="I33" s="10">
        <v>2011</v>
      </c>
      <c r="J33" s="10"/>
      <c r="K33" s="101">
        <v>66</v>
      </c>
      <c r="L33" s="10"/>
      <c r="M33" s="10"/>
      <c r="N33" s="10"/>
      <c r="O33" s="10"/>
      <c r="P33" s="10"/>
      <c r="Q33" s="10"/>
      <c r="R33" s="10"/>
      <c r="S33" s="10"/>
    </row>
    <row r="34" spans="2:19" x14ac:dyDescent="0.25">
      <c r="B34" s="9"/>
      <c r="C34" s="9"/>
      <c r="D34" s="9"/>
      <c r="E34" s="9"/>
      <c r="F34" s="10"/>
      <c r="G34" s="10"/>
      <c r="H34" s="10"/>
      <c r="I34" s="10">
        <v>2012</v>
      </c>
      <c r="J34" s="10"/>
      <c r="K34" s="101">
        <v>91</v>
      </c>
      <c r="L34" s="10"/>
      <c r="M34" s="10"/>
      <c r="N34" s="10"/>
      <c r="O34" s="10"/>
      <c r="P34" s="10"/>
      <c r="Q34" s="10"/>
      <c r="R34" s="10"/>
      <c r="S34" s="10"/>
    </row>
    <row r="35" spans="2:19" x14ac:dyDescent="0.25">
      <c r="B35" s="9"/>
      <c r="C35" s="9"/>
      <c r="D35" s="9"/>
      <c r="E35" s="9"/>
      <c r="F35" s="10"/>
      <c r="G35" s="10"/>
      <c r="H35" s="10"/>
      <c r="I35" s="10">
        <v>2013</v>
      </c>
      <c r="J35" s="10"/>
      <c r="K35" s="101">
        <v>151</v>
      </c>
      <c r="L35" s="9"/>
      <c r="M35" s="9"/>
      <c r="N35" s="9"/>
      <c r="O35" s="9"/>
      <c r="P35" s="9"/>
      <c r="Q35" s="9"/>
      <c r="R35" s="9"/>
      <c r="S35" s="9"/>
    </row>
    <row r="36" spans="2:19" x14ac:dyDescent="0.25">
      <c r="B36" s="9"/>
      <c r="C36" s="9"/>
      <c r="D36" s="9"/>
      <c r="E36" s="9"/>
      <c r="F36" s="10"/>
      <c r="G36" s="10"/>
      <c r="H36" s="10"/>
      <c r="I36" s="10">
        <v>2014</v>
      </c>
      <c r="J36" s="10"/>
      <c r="K36" s="101">
        <v>186</v>
      </c>
      <c r="L36" s="9"/>
      <c r="M36" s="9"/>
      <c r="N36" s="9"/>
      <c r="O36" s="9"/>
      <c r="P36" s="9"/>
      <c r="Q36" s="9"/>
      <c r="R36" s="9"/>
      <c r="S36" s="9"/>
    </row>
    <row r="37" spans="2:19" x14ac:dyDescent="0.25">
      <c r="B37" s="9"/>
      <c r="C37" s="9"/>
      <c r="D37" s="9"/>
      <c r="E37" s="9"/>
      <c r="F37" s="10"/>
      <c r="G37" s="10"/>
      <c r="H37" s="10"/>
      <c r="I37" s="10">
        <v>2015</v>
      </c>
      <c r="J37" s="10"/>
      <c r="K37" s="101">
        <v>198</v>
      </c>
      <c r="L37" s="9"/>
      <c r="M37" s="9"/>
      <c r="N37" s="9"/>
      <c r="O37" s="9"/>
      <c r="P37" s="9"/>
      <c r="Q37" s="9"/>
      <c r="R37" s="9"/>
      <c r="S37" s="9"/>
    </row>
    <row r="38" spans="2:19" x14ac:dyDescent="0.25">
      <c r="B38" s="9"/>
      <c r="C38" s="9"/>
      <c r="D38" s="9"/>
      <c r="E38" s="9"/>
      <c r="F38" s="10"/>
      <c r="G38" s="10"/>
      <c r="H38" s="10"/>
      <c r="I38" s="10">
        <v>2016</v>
      </c>
      <c r="J38" s="10"/>
      <c r="K38" s="101">
        <v>258</v>
      </c>
      <c r="L38" s="9"/>
      <c r="M38" s="9"/>
      <c r="N38" s="9"/>
      <c r="O38" s="9"/>
      <c r="P38" s="9"/>
      <c r="Q38" s="9"/>
      <c r="R38" s="9"/>
      <c r="S38" s="9"/>
    </row>
    <row r="39" spans="2:19" x14ac:dyDescent="0.25">
      <c r="B39" s="9"/>
      <c r="C39" s="9"/>
      <c r="D39" s="9"/>
      <c r="E39" s="9"/>
      <c r="F39" s="10"/>
      <c r="G39" s="10"/>
      <c r="H39" s="10"/>
      <c r="I39" s="10">
        <v>2017</v>
      </c>
      <c r="J39" s="10"/>
      <c r="K39" s="101">
        <v>247</v>
      </c>
      <c r="L39" s="9"/>
      <c r="M39" s="9"/>
      <c r="N39" s="9"/>
      <c r="O39" s="9"/>
      <c r="P39" s="9"/>
      <c r="Q39" s="9"/>
      <c r="R39" s="9"/>
      <c r="S39" s="9"/>
    </row>
    <row r="40" spans="2:19" ht="15.75" thickBot="1" x14ac:dyDescent="0.3">
      <c r="B40" s="9"/>
      <c r="C40" s="9"/>
      <c r="D40" s="9"/>
      <c r="E40" s="9"/>
      <c r="F40" s="10"/>
      <c r="G40" s="10"/>
      <c r="H40" s="10"/>
      <c r="I40" s="90" t="s">
        <v>26</v>
      </c>
      <c r="J40" s="90"/>
      <c r="K40" s="102">
        <f>K26</f>
        <v>206</v>
      </c>
      <c r="L40" s="9"/>
      <c r="M40" s="9"/>
      <c r="N40" s="9"/>
      <c r="O40" s="9"/>
      <c r="P40" s="9"/>
      <c r="Q40" s="9"/>
      <c r="R40" s="9"/>
      <c r="S40" s="9"/>
    </row>
    <row r="41" spans="2:19" x14ac:dyDescent="0.25">
      <c r="B41" s="9"/>
      <c r="C41" s="9"/>
      <c r="D41" s="9"/>
      <c r="E41" s="9"/>
      <c r="F41" s="10"/>
      <c r="G41" s="10"/>
      <c r="H41" s="10"/>
      <c r="I41" s="77" t="s">
        <v>8</v>
      </c>
      <c r="J41" s="77"/>
      <c r="K41" s="99">
        <f>SUM(K31:K40)</f>
        <v>1514</v>
      </c>
      <c r="L41" s="9"/>
      <c r="M41" s="9"/>
      <c r="N41" s="9"/>
      <c r="O41" s="9"/>
      <c r="P41" s="9"/>
      <c r="Q41" s="9"/>
      <c r="R41" s="9"/>
      <c r="S41" s="9"/>
    </row>
    <row r="42" spans="2:19" ht="13.5" customHeight="1" x14ac:dyDescent="0.25">
      <c r="B42" s="9"/>
      <c r="C42" s="9"/>
      <c r="D42" s="9"/>
      <c r="E42" s="9"/>
      <c r="F42" s="10"/>
      <c r="G42" s="10"/>
      <c r="H42" s="10"/>
      <c r="I42" s="91" t="s">
        <v>24</v>
      </c>
      <c r="J42" s="95"/>
      <c r="K42" s="9"/>
      <c r="L42" s="9"/>
      <c r="M42" s="9"/>
      <c r="N42" s="9"/>
      <c r="O42" s="9"/>
      <c r="P42" s="9"/>
      <c r="Q42" s="9"/>
      <c r="R42" s="9"/>
      <c r="S42" s="9"/>
    </row>
    <row r="43" spans="2:19" x14ac:dyDescent="0.2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2:19" ht="37.5" customHeight="1" x14ac:dyDescent="0.25">
      <c r="B44" s="128" t="s">
        <v>111</v>
      </c>
      <c r="C44" s="128"/>
      <c r="D44" s="128"/>
      <c r="E44" s="128"/>
      <c r="F44" s="128"/>
      <c r="G44" s="128"/>
      <c r="H44" s="128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2:19" ht="24.75" customHeight="1" x14ac:dyDescent="0.25">
      <c r="B45" s="129" t="s">
        <v>30</v>
      </c>
      <c r="C45" s="129"/>
      <c r="D45" s="20" t="s">
        <v>31</v>
      </c>
      <c r="E45" s="20"/>
      <c r="F45" s="4" t="s">
        <v>26</v>
      </c>
      <c r="G45" s="4"/>
      <c r="H45" s="4" t="s">
        <v>8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2:19" x14ac:dyDescent="0.25">
      <c r="B46" s="103" t="s">
        <v>32</v>
      </c>
      <c r="C46" s="103"/>
      <c r="D46" s="103">
        <v>369</v>
      </c>
      <c r="E46" s="103"/>
      <c r="F46" s="104">
        <v>51</v>
      </c>
      <c r="G46" s="104"/>
      <c r="H46" s="105">
        <f t="shared" ref="H46:H71" si="1">D46+F46</f>
        <v>420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2:19" x14ac:dyDescent="0.25">
      <c r="B47" s="103" t="s">
        <v>16</v>
      </c>
      <c r="C47" s="103"/>
      <c r="D47" s="103">
        <v>94</v>
      </c>
      <c r="E47" s="103"/>
      <c r="F47" s="104">
        <v>15</v>
      </c>
      <c r="G47" s="104"/>
      <c r="H47" s="105">
        <f t="shared" si="1"/>
        <v>109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2:19" x14ac:dyDescent="0.25">
      <c r="B48" s="103" t="s">
        <v>101</v>
      </c>
      <c r="C48" s="103"/>
      <c r="D48" s="103">
        <v>75</v>
      </c>
      <c r="E48" s="103"/>
      <c r="F48" s="104">
        <v>7</v>
      </c>
      <c r="G48" s="104"/>
      <c r="H48" s="105">
        <f t="shared" si="1"/>
        <v>82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2:19" ht="15" customHeight="1" x14ac:dyDescent="0.25">
      <c r="B49" s="103" t="s">
        <v>33</v>
      </c>
      <c r="C49" s="103"/>
      <c r="D49" s="103">
        <v>64</v>
      </c>
      <c r="E49" s="103"/>
      <c r="F49" s="104">
        <v>9</v>
      </c>
      <c r="G49" s="104"/>
      <c r="H49" s="105">
        <f t="shared" si="1"/>
        <v>73</v>
      </c>
      <c r="I49" s="9"/>
      <c r="J49" s="9"/>
      <c r="L49" s="21"/>
      <c r="M49" s="21"/>
      <c r="N49" s="21"/>
      <c r="O49" s="21"/>
      <c r="P49" s="21"/>
      <c r="Q49" s="21"/>
      <c r="R49" s="9"/>
      <c r="S49" s="9"/>
    </row>
    <row r="50" spans="2:19" x14ac:dyDescent="0.25">
      <c r="B50" s="103" t="s">
        <v>38</v>
      </c>
      <c r="C50" s="103"/>
      <c r="D50" s="103">
        <v>56</v>
      </c>
      <c r="E50" s="103"/>
      <c r="F50" s="104">
        <v>12</v>
      </c>
      <c r="G50" s="104"/>
      <c r="H50" s="105">
        <f t="shared" si="1"/>
        <v>68</v>
      </c>
      <c r="I50" s="9"/>
      <c r="J50" s="9"/>
      <c r="K50" s="144" t="s">
        <v>112</v>
      </c>
      <c r="L50" s="144"/>
      <c r="M50" s="144"/>
      <c r="N50" s="144"/>
      <c r="O50" s="144"/>
      <c r="P50" s="144"/>
      <c r="Q50" s="144"/>
      <c r="R50" s="9"/>
      <c r="S50" s="9"/>
    </row>
    <row r="51" spans="2:19" x14ac:dyDescent="0.25">
      <c r="B51" s="103" t="s">
        <v>100</v>
      </c>
      <c r="C51" s="103"/>
      <c r="D51" s="103">
        <v>56</v>
      </c>
      <c r="E51" s="103"/>
      <c r="F51" s="104">
        <v>7</v>
      </c>
      <c r="G51" s="104"/>
      <c r="H51" s="105">
        <f t="shared" si="1"/>
        <v>63</v>
      </c>
      <c r="I51" s="9"/>
      <c r="J51" s="9"/>
      <c r="K51" s="144"/>
      <c r="L51" s="144"/>
      <c r="M51" s="144"/>
      <c r="N51" s="144"/>
      <c r="O51" s="144"/>
      <c r="P51" s="144"/>
      <c r="Q51" s="144"/>
      <c r="R51" s="9"/>
      <c r="S51" s="9"/>
    </row>
    <row r="52" spans="2:19" ht="15.75" thickBot="1" x14ac:dyDescent="0.3">
      <c r="B52" s="103" t="s">
        <v>36</v>
      </c>
      <c r="C52" s="103"/>
      <c r="D52" s="103">
        <v>56</v>
      </c>
      <c r="E52" s="103"/>
      <c r="F52" s="104">
        <v>7</v>
      </c>
      <c r="G52" s="104"/>
      <c r="H52" s="105">
        <f t="shared" si="1"/>
        <v>63</v>
      </c>
      <c r="I52" s="9"/>
      <c r="J52" s="9"/>
      <c r="K52" s="137" t="s">
        <v>25</v>
      </c>
      <c r="L52" s="138" t="s">
        <v>26</v>
      </c>
      <c r="M52" s="138"/>
      <c r="N52" s="19"/>
      <c r="O52" s="138">
        <v>2017</v>
      </c>
      <c r="P52" s="138"/>
      <c r="Q52" s="138"/>
      <c r="R52" s="9"/>
      <c r="S52" s="9"/>
    </row>
    <row r="53" spans="2:19" x14ac:dyDescent="0.25">
      <c r="B53" s="103" t="s">
        <v>44</v>
      </c>
      <c r="C53" s="103"/>
      <c r="D53" s="103">
        <v>47</v>
      </c>
      <c r="E53" s="103"/>
      <c r="F53" s="104">
        <v>12</v>
      </c>
      <c r="G53" s="104"/>
      <c r="H53" s="105">
        <f t="shared" si="1"/>
        <v>59</v>
      </c>
      <c r="I53" s="9"/>
      <c r="J53" s="9"/>
      <c r="K53" s="137"/>
      <c r="L53" s="19" t="s">
        <v>27</v>
      </c>
      <c r="M53" s="19" t="s">
        <v>12</v>
      </c>
      <c r="N53" s="19"/>
      <c r="O53" s="19" t="s">
        <v>27</v>
      </c>
      <c r="P53" s="19"/>
      <c r="Q53" s="19" t="s">
        <v>12</v>
      </c>
      <c r="R53" s="9"/>
      <c r="S53" s="9"/>
    </row>
    <row r="54" spans="2:19" x14ac:dyDescent="0.25">
      <c r="B54" s="103" t="s">
        <v>35</v>
      </c>
      <c r="C54" s="103"/>
      <c r="D54" s="103">
        <v>46</v>
      </c>
      <c r="E54" s="103"/>
      <c r="F54" s="104">
        <v>11</v>
      </c>
      <c r="G54" s="104"/>
      <c r="H54" s="105">
        <f t="shared" si="1"/>
        <v>57</v>
      </c>
      <c r="I54" s="9"/>
      <c r="J54" s="9"/>
      <c r="K54" s="17" t="s">
        <v>28</v>
      </c>
      <c r="L54" s="90">
        <v>164</v>
      </c>
      <c r="M54" s="106">
        <f>L54/$L$56</f>
        <v>0.79611650485436891</v>
      </c>
      <c r="N54" s="106"/>
      <c r="O54" s="90">
        <v>209</v>
      </c>
      <c r="P54" s="90"/>
      <c r="Q54" s="106">
        <f>O54/$O$56</f>
        <v>0.84615384615384615</v>
      </c>
      <c r="R54" s="9"/>
      <c r="S54" s="9"/>
    </row>
    <row r="55" spans="2:19" ht="15.75" thickBot="1" x14ac:dyDescent="0.3">
      <c r="B55" s="103" t="s">
        <v>34</v>
      </c>
      <c r="C55" s="103"/>
      <c r="D55" s="103">
        <v>49</v>
      </c>
      <c r="E55" s="103"/>
      <c r="F55" s="104">
        <v>6</v>
      </c>
      <c r="G55" s="104"/>
      <c r="H55" s="105">
        <f t="shared" si="1"/>
        <v>55</v>
      </c>
      <c r="I55" s="9"/>
      <c r="J55" s="9"/>
      <c r="K55" s="17" t="s">
        <v>29</v>
      </c>
      <c r="L55" s="90">
        <v>42</v>
      </c>
      <c r="M55" s="106">
        <f>L55/$L$56</f>
        <v>0.20388349514563106</v>
      </c>
      <c r="N55" s="106"/>
      <c r="O55" s="90">
        <v>38</v>
      </c>
      <c r="P55" s="90"/>
      <c r="Q55" s="106">
        <f>O55/O56</f>
        <v>0.15384615384615385</v>
      </c>
      <c r="R55" s="9"/>
      <c r="S55" s="9"/>
    </row>
    <row r="56" spans="2:19" x14ac:dyDescent="0.25">
      <c r="B56" s="103" t="s">
        <v>43</v>
      </c>
      <c r="C56" s="103"/>
      <c r="D56" s="103">
        <v>37</v>
      </c>
      <c r="E56" s="103"/>
      <c r="F56" s="104">
        <v>13</v>
      </c>
      <c r="G56" s="104"/>
      <c r="H56" s="105">
        <f t="shared" si="1"/>
        <v>50</v>
      </c>
      <c r="I56" s="9"/>
      <c r="J56" s="9"/>
      <c r="K56" s="77" t="s">
        <v>8</v>
      </c>
      <c r="L56" s="77">
        <f>SUM(L54:L55)</f>
        <v>206</v>
      </c>
      <c r="M56" s="88">
        <f>SUM(M54:M55)</f>
        <v>1</v>
      </c>
      <c r="N56" s="88"/>
      <c r="O56" s="77">
        <f>SUM(O54:O55)</f>
        <v>247</v>
      </c>
      <c r="P56" s="77"/>
      <c r="Q56" s="88">
        <f>SUM(Q54:Q55)</f>
        <v>1</v>
      </c>
      <c r="R56" s="9"/>
      <c r="S56" s="9"/>
    </row>
    <row r="57" spans="2:19" x14ac:dyDescent="0.25">
      <c r="B57" s="9" t="s">
        <v>40</v>
      </c>
      <c r="C57" s="9"/>
      <c r="D57" s="9">
        <v>39</v>
      </c>
      <c r="E57" s="9"/>
      <c r="F57" s="10">
        <v>6</v>
      </c>
      <c r="G57" s="10"/>
      <c r="H57" s="107">
        <f t="shared" si="1"/>
        <v>45</v>
      </c>
      <c r="I57" s="9"/>
      <c r="J57" s="9"/>
      <c r="K57" s="91" t="s">
        <v>24</v>
      </c>
      <c r="L57" s="90"/>
      <c r="M57" s="106"/>
      <c r="N57" s="106"/>
      <c r="O57" s="90"/>
      <c r="P57" s="90"/>
      <c r="Q57" s="106"/>
      <c r="R57" s="9"/>
      <c r="S57" s="9"/>
    </row>
    <row r="58" spans="2:19" x14ac:dyDescent="0.25">
      <c r="B58" s="9" t="s">
        <v>50</v>
      </c>
      <c r="C58" s="9"/>
      <c r="D58" s="9">
        <v>30</v>
      </c>
      <c r="E58" s="9"/>
      <c r="F58" s="10">
        <v>10</v>
      </c>
      <c r="G58" s="10"/>
      <c r="H58" s="107">
        <f t="shared" si="1"/>
        <v>40</v>
      </c>
      <c r="I58" s="9"/>
      <c r="J58" s="9"/>
      <c r="R58" s="9"/>
      <c r="S58" s="9"/>
    </row>
    <row r="59" spans="2:19" x14ac:dyDescent="0.25">
      <c r="B59" s="9" t="s">
        <v>42</v>
      </c>
      <c r="C59" s="9"/>
      <c r="D59" s="9">
        <v>38</v>
      </c>
      <c r="E59" s="9"/>
      <c r="F59" s="10">
        <v>1</v>
      </c>
      <c r="G59" s="10"/>
      <c r="H59" s="107">
        <f t="shared" si="1"/>
        <v>39</v>
      </c>
      <c r="I59" s="9"/>
      <c r="J59" s="9"/>
      <c r="K59" s="22" t="s">
        <v>113</v>
      </c>
      <c r="L59" s="22"/>
      <c r="M59" s="22"/>
      <c r="N59" s="22"/>
      <c r="O59" s="22"/>
      <c r="P59" s="9"/>
      <c r="Q59" s="9"/>
      <c r="R59" s="9"/>
      <c r="S59" s="9"/>
    </row>
    <row r="60" spans="2:19" x14ac:dyDescent="0.25">
      <c r="B60" s="9" t="s">
        <v>46</v>
      </c>
      <c r="C60" s="9"/>
      <c r="D60" s="9">
        <v>34</v>
      </c>
      <c r="E60" s="9"/>
      <c r="F60" s="10">
        <v>2</v>
      </c>
      <c r="G60" s="10"/>
      <c r="H60" s="107">
        <f t="shared" si="1"/>
        <v>36</v>
      </c>
      <c r="I60" s="9"/>
      <c r="J60" s="9"/>
      <c r="K60" s="137" t="s">
        <v>45</v>
      </c>
      <c r="L60" s="137"/>
      <c r="M60" s="145" t="s">
        <v>27</v>
      </c>
      <c r="N60" s="145"/>
      <c r="O60" s="19" t="s">
        <v>12</v>
      </c>
      <c r="P60" s="9"/>
      <c r="Q60" s="9"/>
      <c r="R60" s="9"/>
      <c r="S60" s="9"/>
    </row>
    <row r="61" spans="2:19" ht="15" customHeight="1" x14ac:dyDescent="0.25">
      <c r="B61" s="9" t="s">
        <v>37</v>
      </c>
      <c r="C61" s="9"/>
      <c r="D61" s="9">
        <v>29</v>
      </c>
      <c r="E61" s="9"/>
      <c r="F61" s="10">
        <v>6</v>
      </c>
      <c r="G61" s="10"/>
      <c r="H61" s="107">
        <f t="shared" si="1"/>
        <v>35</v>
      </c>
      <c r="I61" s="9"/>
      <c r="J61" s="9"/>
      <c r="K61" s="17" t="s">
        <v>114</v>
      </c>
      <c r="L61" s="90"/>
      <c r="M61" s="108">
        <v>95</v>
      </c>
      <c r="N61" s="108"/>
      <c r="O61" s="106">
        <f t="shared" ref="O61:O71" si="2">M61/$M$72</f>
        <v>0.46116504854368934</v>
      </c>
      <c r="P61" s="27"/>
      <c r="Q61" s="27"/>
      <c r="R61" s="27"/>
      <c r="S61" s="9"/>
    </row>
    <row r="62" spans="2:19" x14ac:dyDescent="0.25">
      <c r="B62" s="9" t="s">
        <v>53</v>
      </c>
      <c r="C62" s="9"/>
      <c r="D62" s="9">
        <v>33</v>
      </c>
      <c r="E62" s="9"/>
      <c r="F62" s="10">
        <v>2</v>
      </c>
      <c r="G62" s="10"/>
      <c r="H62" s="107">
        <f t="shared" si="1"/>
        <v>35</v>
      </c>
      <c r="I62" s="9"/>
      <c r="J62" s="9"/>
      <c r="K62" s="17" t="s">
        <v>115</v>
      </c>
      <c r="L62" s="90"/>
      <c r="M62" s="108">
        <v>18</v>
      </c>
      <c r="N62" s="108"/>
      <c r="O62" s="106">
        <f t="shared" si="2"/>
        <v>8.7378640776699032E-2</v>
      </c>
      <c r="P62" s="27"/>
      <c r="Q62" s="27"/>
      <c r="R62" s="27"/>
      <c r="S62" s="9"/>
    </row>
    <row r="63" spans="2:19" x14ac:dyDescent="0.25">
      <c r="B63" s="9" t="s">
        <v>47</v>
      </c>
      <c r="C63" s="9"/>
      <c r="D63" s="9">
        <v>32</v>
      </c>
      <c r="E63" s="9"/>
      <c r="F63" s="10">
        <v>2</v>
      </c>
      <c r="G63" s="10"/>
      <c r="H63" s="107">
        <f t="shared" si="1"/>
        <v>34</v>
      </c>
      <c r="I63" s="9"/>
      <c r="J63" s="9"/>
      <c r="K63" s="17" t="s">
        <v>49</v>
      </c>
      <c r="L63" s="90"/>
      <c r="M63" s="108">
        <v>28</v>
      </c>
      <c r="N63" s="108"/>
      <c r="O63" s="106">
        <f t="shared" si="2"/>
        <v>0.13592233009708737</v>
      </c>
      <c r="P63" s="28"/>
      <c r="Q63" s="146"/>
      <c r="R63" s="146"/>
      <c r="S63" s="9"/>
    </row>
    <row r="64" spans="2:19" x14ac:dyDescent="0.25">
      <c r="B64" s="9" t="s">
        <v>48</v>
      </c>
      <c r="C64" s="9"/>
      <c r="D64" s="9">
        <v>28</v>
      </c>
      <c r="E64" s="9"/>
      <c r="F64" s="10">
        <v>5</v>
      </c>
      <c r="G64" s="10"/>
      <c r="H64" s="107">
        <f t="shared" si="1"/>
        <v>33</v>
      </c>
      <c r="I64" s="9"/>
      <c r="J64" s="9"/>
      <c r="K64" s="17" t="s">
        <v>51</v>
      </c>
      <c r="L64" s="90"/>
      <c r="M64" s="108">
        <v>10</v>
      </c>
      <c r="N64" s="108"/>
      <c r="O64" s="106">
        <f t="shared" si="2"/>
        <v>4.8543689320388349E-2</v>
      </c>
      <c r="P64" s="28"/>
      <c r="Q64" s="28"/>
      <c r="R64" s="28"/>
      <c r="S64" s="9"/>
    </row>
    <row r="65" spans="2:19" ht="14.25" customHeight="1" x14ac:dyDescent="0.25">
      <c r="B65" s="9" t="s">
        <v>41</v>
      </c>
      <c r="C65" s="9"/>
      <c r="D65" s="9">
        <v>19</v>
      </c>
      <c r="E65" s="9"/>
      <c r="F65" s="10">
        <v>5</v>
      </c>
      <c r="G65" s="10"/>
      <c r="H65" s="107">
        <f t="shared" si="1"/>
        <v>24</v>
      </c>
      <c r="I65" s="9"/>
      <c r="J65" s="9"/>
      <c r="K65" s="17" t="s">
        <v>116</v>
      </c>
      <c r="L65" s="90"/>
      <c r="M65" s="108">
        <v>5</v>
      </c>
      <c r="N65" s="108"/>
      <c r="O65" s="106">
        <f t="shared" si="2"/>
        <v>2.4271844660194174E-2</v>
      </c>
      <c r="P65" s="81"/>
      <c r="Q65" s="97"/>
      <c r="R65" s="81"/>
      <c r="S65" s="9"/>
    </row>
    <row r="66" spans="2:19" ht="14.25" customHeight="1" x14ac:dyDescent="0.25">
      <c r="B66" s="9" t="s">
        <v>52</v>
      </c>
      <c r="C66" s="9"/>
      <c r="D66" s="9">
        <v>22</v>
      </c>
      <c r="E66" s="9"/>
      <c r="F66" s="10">
        <v>1</v>
      </c>
      <c r="G66" s="10"/>
      <c r="H66" s="107">
        <f t="shared" si="1"/>
        <v>23</v>
      </c>
      <c r="I66" s="9"/>
      <c r="J66" s="9"/>
      <c r="K66" s="17" t="s">
        <v>117</v>
      </c>
      <c r="L66" s="90"/>
      <c r="M66" s="108">
        <v>17</v>
      </c>
      <c r="N66" s="108"/>
      <c r="O66" s="106">
        <f t="shared" si="2"/>
        <v>8.2524271844660199E-2</v>
      </c>
      <c r="P66" s="81"/>
      <c r="Q66" s="97"/>
      <c r="R66" s="81"/>
      <c r="S66" s="9"/>
    </row>
    <row r="67" spans="2:19" ht="14.25" customHeight="1" x14ac:dyDescent="0.25">
      <c r="B67" s="9" t="s">
        <v>56</v>
      </c>
      <c r="C67" s="9"/>
      <c r="D67" s="9">
        <v>15</v>
      </c>
      <c r="E67" s="9"/>
      <c r="F67" s="10">
        <v>7</v>
      </c>
      <c r="G67" s="10"/>
      <c r="H67" s="107">
        <f t="shared" si="1"/>
        <v>22</v>
      </c>
      <c r="I67" s="9"/>
      <c r="J67" s="9"/>
      <c r="K67" s="17" t="s">
        <v>118</v>
      </c>
      <c r="L67" s="90"/>
      <c r="M67" s="108">
        <v>3</v>
      </c>
      <c r="N67" s="108"/>
      <c r="O67" s="106">
        <f t="shared" si="2"/>
        <v>1.4563106796116505E-2</v>
      </c>
      <c r="P67" s="81"/>
      <c r="Q67" s="97"/>
      <c r="R67" s="81"/>
      <c r="S67" s="9"/>
    </row>
    <row r="68" spans="2:19" ht="14.25" customHeight="1" x14ac:dyDescent="0.25">
      <c r="B68" s="9" t="s">
        <v>17</v>
      </c>
      <c r="C68" s="9"/>
      <c r="D68" s="9">
        <v>16</v>
      </c>
      <c r="E68" s="9"/>
      <c r="F68" s="10">
        <v>1</v>
      </c>
      <c r="G68" s="10"/>
      <c r="H68" s="107">
        <f t="shared" si="1"/>
        <v>17</v>
      </c>
      <c r="I68" s="9"/>
      <c r="J68" s="9"/>
      <c r="K68" s="17" t="s">
        <v>119</v>
      </c>
      <c r="L68" s="90"/>
      <c r="M68" s="108">
        <v>1</v>
      </c>
      <c r="N68" s="108"/>
      <c r="O68" s="106">
        <f t="shared" si="2"/>
        <v>4.8543689320388345E-3</v>
      </c>
      <c r="P68" s="81"/>
      <c r="Q68" s="97"/>
      <c r="R68" s="81"/>
      <c r="S68" s="9"/>
    </row>
    <row r="69" spans="2:19" ht="14.25" customHeight="1" x14ac:dyDescent="0.25">
      <c r="B69" s="9" t="s">
        <v>54</v>
      </c>
      <c r="C69" s="9"/>
      <c r="D69" s="9">
        <v>11</v>
      </c>
      <c r="E69" s="9"/>
      <c r="F69" s="10">
        <v>4</v>
      </c>
      <c r="G69" s="10"/>
      <c r="H69" s="107">
        <f t="shared" si="1"/>
        <v>15</v>
      </c>
      <c r="I69" s="9"/>
      <c r="J69" s="9"/>
      <c r="K69" s="17" t="s">
        <v>120</v>
      </c>
      <c r="L69" s="90"/>
      <c r="M69" s="108">
        <v>11</v>
      </c>
      <c r="N69" s="108"/>
      <c r="O69" s="106">
        <f t="shared" si="2"/>
        <v>5.3398058252427182E-2</v>
      </c>
      <c r="P69" s="81"/>
      <c r="Q69" s="97"/>
      <c r="R69" s="81"/>
      <c r="S69" s="9"/>
    </row>
    <row r="70" spans="2:19" ht="14.25" customHeight="1" x14ac:dyDescent="0.25">
      <c r="B70" s="9" t="s">
        <v>39</v>
      </c>
      <c r="C70" s="9"/>
      <c r="D70" s="9">
        <v>9</v>
      </c>
      <c r="E70" s="9"/>
      <c r="F70" s="10">
        <v>2</v>
      </c>
      <c r="G70" s="10"/>
      <c r="H70" s="107">
        <f t="shared" si="1"/>
        <v>11</v>
      </c>
      <c r="I70" s="12"/>
      <c r="J70" s="9"/>
      <c r="K70" s="17" t="s">
        <v>121</v>
      </c>
      <c r="L70" s="90"/>
      <c r="M70" s="108">
        <v>15</v>
      </c>
      <c r="N70" s="108"/>
      <c r="O70" s="106">
        <f t="shared" si="2"/>
        <v>7.281553398058252E-2</v>
      </c>
      <c r="P70" s="81"/>
      <c r="Q70" s="97"/>
      <c r="R70" s="81"/>
      <c r="S70" s="9"/>
    </row>
    <row r="71" spans="2:19" ht="14.25" customHeight="1" thickBot="1" x14ac:dyDescent="0.3">
      <c r="B71" s="17" t="s">
        <v>55</v>
      </c>
      <c r="C71" s="17"/>
      <c r="D71" s="17">
        <v>4</v>
      </c>
      <c r="E71" s="17"/>
      <c r="F71" s="90">
        <v>2</v>
      </c>
      <c r="G71" s="90"/>
      <c r="H71" s="109">
        <f t="shared" si="1"/>
        <v>6</v>
      </c>
      <c r="I71" s="25"/>
      <c r="J71" s="9"/>
      <c r="K71" s="17" t="s">
        <v>99</v>
      </c>
      <c r="L71" s="90"/>
      <c r="M71" s="108">
        <v>3</v>
      </c>
      <c r="N71" s="108"/>
      <c r="O71" s="106">
        <f t="shared" si="2"/>
        <v>1.4563106796116505E-2</v>
      </c>
      <c r="S71" s="9"/>
    </row>
    <row r="72" spans="2:19" ht="14.25" customHeight="1" x14ac:dyDescent="0.25">
      <c r="B72" s="77" t="s">
        <v>8</v>
      </c>
      <c r="C72" s="77"/>
      <c r="D72" s="110">
        <f>SUM(D46:D71)</f>
        <v>1308</v>
      </c>
      <c r="E72" s="110">
        <f>SUM(E46:E71)</f>
        <v>0</v>
      </c>
      <c r="F72" s="23">
        <f>SUM(F46:F71)</f>
        <v>206</v>
      </c>
      <c r="G72" s="23"/>
      <c r="H72" s="23">
        <f>SUM(H46:H71)</f>
        <v>1514</v>
      </c>
      <c r="I72" s="12"/>
      <c r="J72" s="9"/>
      <c r="K72" s="77" t="s">
        <v>8</v>
      </c>
      <c r="L72" s="77"/>
      <c r="M72" s="23">
        <f>SUM(M61:M71)</f>
        <v>206</v>
      </c>
      <c r="N72" s="23"/>
      <c r="O72" s="24">
        <f>SUM(O61:O71)</f>
        <v>0.99999999999999978</v>
      </c>
      <c r="S72" s="9"/>
    </row>
    <row r="73" spans="2:19" x14ac:dyDescent="0.25">
      <c r="B73" s="91" t="s">
        <v>24</v>
      </c>
      <c r="C73" s="9"/>
      <c r="D73" s="9"/>
      <c r="E73" s="9"/>
      <c r="F73" s="10"/>
      <c r="G73" s="10"/>
      <c r="H73" s="10"/>
      <c r="I73" s="27"/>
      <c r="J73" s="26"/>
      <c r="S73" s="9"/>
    </row>
    <row r="74" spans="2:19" ht="13.5" customHeight="1" x14ac:dyDescent="0.25">
      <c r="G74" s="111"/>
      <c r="H74" s="98"/>
      <c r="I74" s="96"/>
      <c r="J74" s="81"/>
      <c r="S74" s="9"/>
    </row>
    <row r="75" spans="2:19" ht="6" customHeight="1" x14ac:dyDescent="0.25">
      <c r="B75" s="9"/>
      <c r="C75" s="9"/>
      <c r="D75" s="9"/>
      <c r="E75" s="9"/>
      <c r="F75" s="10"/>
      <c r="G75" s="10"/>
      <c r="H75" s="10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2:19" x14ac:dyDescent="0.25">
      <c r="B76" s="112" t="s">
        <v>122</v>
      </c>
      <c r="C76" s="30"/>
      <c r="D76" s="30"/>
      <c r="E76" s="30"/>
      <c r="F76" s="31"/>
      <c r="G76" s="31"/>
      <c r="H76" s="31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 ht="21" customHeight="1" x14ac:dyDescent="0.25">
      <c r="B77" s="131" t="s">
        <v>123</v>
      </c>
      <c r="C77" s="131"/>
      <c r="D77" s="131"/>
      <c r="E77" s="11"/>
      <c r="F77" s="32"/>
      <c r="G77" s="32"/>
      <c r="H77" s="32"/>
      <c r="I77" s="27"/>
      <c r="J77" s="27"/>
      <c r="K77" s="9"/>
      <c r="L77" s="9"/>
      <c r="M77" s="131" t="s">
        <v>124</v>
      </c>
      <c r="N77" s="131"/>
      <c r="O77" s="131"/>
      <c r="P77" s="131"/>
      <c r="Q77" s="131"/>
      <c r="R77" s="131"/>
      <c r="S77" s="9"/>
    </row>
    <row r="78" spans="2:19" ht="15" customHeight="1" x14ac:dyDescent="0.25">
      <c r="B78" s="131"/>
      <c r="C78" s="131"/>
      <c r="D78" s="131"/>
      <c r="E78" s="11"/>
      <c r="F78" s="32"/>
      <c r="G78" s="32"/>
      <c r="H78" s="32"/>
      <c r="I78" s="27"/>
      <c r="J78" s="27"/>
      <c r="K78" s="9"/>
      <c r="L78" s="9"/>
      <c r="M78" s="131"/>
      <c r="N78" s="131"/>
      <c r="O78" s="131"/>
      <c r="P78" s="131"/>
      <c r="Q78" s="131"/>
      <c r="R78" s="131"/>
      <c r="S78" s="9"/>
    </row>
    <row r="79" spans="2:19" ht="15" customHeight="1" x14ac:dyDescent="0.25">
      <c r="B79" s="85" t="s">
        <v>13</v>
      </c>
      <c r="C79" s="43" t="s">
        <v>27</v>
      </c>
      <c r="D79" s="43" t="s">
        <v>12</v>
      </c>
      <c r="E79" s="44"/>
      <c r="F79" s="10"/>
      <c r="G79" s="10"/>
      <c r="H79" s="33" t="s">
        <v>57</v>
      </c>
      <c r="I79" s="9"/>
      <c r="J79" s="9"/>
      <c r="K79" s="9"/>
      <c r="L79" s="9"/>
      <c r="M79" s="113" t="s">
        <v>58</v>
      </c>
      <c r="N79" s="34"/>
      <c r="O79" s="136" t="s">
        <v>27</v>
      </c>
      <c r="P79" s="136"/>
      <c r="Q79" s="136" t="s">
        <v>12</v>
      </c>
      <c r="R79" s="136"/>
      <c r="S79" s="9"/>
    </row>
    <row r="80" spans="2:19" x14ac:dyDescent="0.25">
      <c r="B80" s="86" t="s">
        <v>14</v>
      </c>
      <c r="C80" s="10">
        <v>0</v>
      </c>
      <c r="D80" s="35">
        <f t="shared" ref="D80:D86" si="3">C80/$C$87</f>
        <v>0</v>
      </c>
      <c r="E80" s="36"/>
      <c r="F80" s="10"/>
      <c r="G80" s="10"/>
      <c r="H80" s="37">
        <f>SUM(D80:D83)</f>
        <v>2.4271844660194171E-2</v>
      </c>
      <c r="I80" s="9"/>
      <c r="J80" s="9"/>
      <c r="K80" s="9"/>
      <c r="L80" s="9"/>
      <c r="M80" s="9" t="s">
        <v>9</v>
      </c>
      <c r="N80" s="9"/>
      <c r="O80" s="148">
        <v>6</v>
      </c>
      <c r="P80" s="148"/>
      <c r="Q80" s="147">
        <f>O80/$O$83</f>
        <v>2.9126213592233011E-2</v>
      </c>
      <c r="R80" s="147"/>
      <c r="S80" s="9"/>
    </row>
    <row r="81" spans="2:19" x14ac:dyDescent="0.25">
      <c r="B81" s="86" t="s">
        <v>15</v>
      </c>
      <c r="C81" s="10">
        <v>0</v>
      </c>
      <c r="D81" s="35">
        <f>C81/$C$87</f>
        <v>0</v>
      </c>
      <c r="E81" s="36"/>
      <c r="F81" s="10"/>
      <c r="G81" s="10"/>
      <c r="H81" s="33"/>
      <c r="I81" s="9"/>
      <c r="J81" s="9"/>
      <c r="K81" s="9"/>
      <c r="L81" s="9"/>
      <c r="M81" s="9" t="s">
        <v>10</v>
      </c>
      <c r="N81" s="9"/>
      <c r="O81" s="148">
        <v>200</v>
      </c>
      <c r="P81" s="148"/>
      <c r="Q81" s="147">
        <f>O81/$O$83</f>
        <v>0.970873786407767</v>
      </c>
      <c r="R81" s="147"/>
      <c r="S81" s="9"/>
    </row>
    <row r="82" spans="2:19" ht="15.75" thickBot="1" x14ac:dyDescent="0.3">
      <c r="B82" s="86" t="s">
        <v>125</v>
      </c>
      <c r="C82" s="10">
        <v>1</v>
      </c>
      <c r="D82" s="35">
        <f t="shared" si="3"/>
        <v>4.8543689320388345E-3</v>
      </c>
      <c r="E82" s="36"/>
      <c r="F82" s="10"/>
      <c r="G82" s="10"/>
      <c r="H82" s="33" t="s">
        <v>59</v>
      </c>
      <c r="I82" s="9"/>
      <c r="J82" s="9"/>
      <c r="K82" s="9"/>
      <c r="L82" s="9"/>
      <c r="M82" s="9" t="s">
        <v>99</v>
      </c>
      <c r="N82" s="9"/>
      <c r="O82" s="148">
        <v>0</v>
      </c>
      <c r="P82" s="148"/>
      <c r="Q82" s="147">
        <f>O82/$O$83</f>
        <v>0</v>
      </c>
      <c r="R82" s="147"/>
      <c r="S82" s="9"/>
    </row>
    <row r="83" spans="2:19" x14ac:dyDescent="0.25">
      <c r="B83" s="86" t="s">
        <v>92</v>
      </c>
      <c r="C83" s="10">
        <v>4</v>
      </c>
      <c r="D83" s="35">
        <f t="shared" si="3"/>
        <v>1.9417475728155338E-2</v>
      </c>
      <c r="E83" s="36"/>
      <c r="F83" s="10"/>
      <c r="G83" s="10"/>
      <c r="H83" s="37">
        <f>SUM(D84:D85)</f>
        <v>0.95145631067961167</v>
      </c>
      <c r="I83" s="9"/>
      <c r="J83" s="9"/>
      <c r="K83" s="9"/>
      <c r="L83" s="9"/>
      <c r="M83" s="77" t="s">
        <v>8</v>
      </c>
      <c r="N83" s="38"/>
      <c r="O83" s="133">
        <f>SUM(O80:P82)</f>
        <v>206</v>
      </c>
      <c r="P83" s="133"/>
      <c r="Q83" s="134">
        <f>SUM(Q80:R82)</f>
        <v>1</v>
      </c>
      <c r="R83" s="134"/>
      <c r="S83" s="9"/>
    </row>
    <row r="84" spans="2:19" x14ac:dyDescent="0.25">
      <c r="B84" s="86" t="s">
        <v>93</v>
      </c>
      <c r="C84" s="10">
        <v>92</v>
      </c>
      <c r="D84" s="35">
        <f t="shared" si="3"/>
        <v>0.44660194174757284</v>
      </c>
      <c r="E84" s="36"/>
      <c r="F84" s="10"/>
      <c r="G84" s="10"/>
      <c r="H84" s="33"/>
      <c r="I84" s="9"/>
      <c r="J84" s="9"/>
      <c r="K84" s="9"/>
      <c r="L84" s="9"/>
      <c r="M84" s="40"/>
      <c r="N84" s="9"/>
      <c r="O84" s="9"/>
      <c r="P84" s="9"/>
      <c r="Q84" s="9"/>
      <c r="R84" s="9"/>
      <c r="S84" s="9"/>
    </row>
    <row r="85" spans="2:19" x14ac:dyDescent="0.25">
      <c r="B85" s="86" t="s">
        <v>94</v>
      </c>
      <c r="C85" s="10">
        <v>104</v>
      </c>
      <c r="D85" s="35">
        <f>C85/$C$87</f>
        <v>0.50485436893203883</v>
      </c>
      <c r="E85" s="36"/>
      <c r="F85" s="10"/>
      <c r="G85" s="10"/>
      <c r="H85" s="33"/>
      <c r="I85" s="9"/>
      <c r="J85" s="9"/>
      <c r="K85" s="9"/>
      <c r="L85" s="9"/>
      <c r="M85" s="41" t="s">
        <v>126</v>
      </c>
      <c r="N85" s="21"/>
      <c r="O85" s="21"/>
      <c r="P85" s="9"/>
      <c r="Q85" s="9"/>
      <c r="R85" s="9"/>
      <c r="S85" s="9"/>
    </row>
    <row r="86" spans="2:19" ht="15.75" thickBot="1" x14ac:dyDescent="0.3">
      <c r="B86" s="86" t="s">
        <v>60</v>
      </c>
      <c r="C86" s="10">
        <v>5</v>
      </c>
      <c r="D86" s="35">
        <f t="shared" si="3"/>
        <v>2.4271844660194174E-2</v>
      </c>
      <c r="E86" s="36"/>
      <c r="F86" s="10"/>
      <c r="G86" s="10"/>
      <c r="H86" s="33" t="s">
        <v>61</v>
      </c>
      <c r="I86" s="9"/>
      <c r="J86" s="9"/>
      <c r="K86" s="9"/>
      <c r="L86" s="9"/>
      <c r="M86" s="113" t="s">
        <v>62</v>
      </c>
      <c r="N86" s="34"/>
      <c r="O86" s="136" t="s">
        <v>27</v>
      </c>
      <c r="P86" s="136"/>
      <c r="Q86" s="136" t="s">
        <v>12</v>
      </c>
      <c r="R86" s="136"/>
      <c r="S86" s="9"/>
    </row>
    <row r="87" spans="2:19" x14ac:dyDescent="0.25">
      <c r="B87" s="77" t="s">
        <v>8</v>
      </c>
      <c r="C87" s="77">
        <f>SUM(C80:C86)</f>
        <v>206</v>
      </c>
      <c r="D87" s="88">
        <f>SUM(D80:D86)</f>
        <v>1</v>
      </c>
      <c r="E87" s="42"/>
      <c r="F87" s="10"/>
      <c r="G87" s="10"/>
      <c r="H87" s="37">
        <f>SUM(D86)</f>
        <v>2.4271844660194174E-2</v>
      </c>
      <c r="I87" s="9"/>
      <c r="J87" s="9"/>
      <c r="K87" s="9"/>
      <c r="L87" s="9"/>
      <c r="M87" s="9" t="s">
        <v>63</v>
      </c>
      <c r="N87" s="9"/>
      <c r="O87" s="114">
        <v>29</v>
      </c>
      <c r="P87" s="115"/>
      <c r="Q87" s="147">
        <f>O87/$O$91</f>
        <v>0.14077669902912621</v>
      </c>
      <c r="R87" s="147"/>
      <c r="S87" s="9"/>
    </row>
    <row r="88" spans="2:19" x14ac:dyDescent="0.25">
      <c r="B88" s="9"/>
      <c r="C88" s="9"/>
      <c r="D88" s="9"/>
      <c r="E88" s="9"/>
      <c r="F88" s="10"/>
      <c r="G88" s="10"/>
      <c r="H88" s="10"/>
      <c r="I88" s="9"/>
      <c r="J88" s="9"/>
      <c r="K88" s="9"/>
      <c r="L88" s="9"/>
      <c r="M88" s="9" t="s">
        <v>64</v>
      </c>
      <c r="N88" s="9"/>
      <c r="O88" s="114">
        <v>141</v>
      </c>
      <c r="P88" s="115"/>
      <c r="Q88" s="147">
        <f>O88/$O$91</f>
        <v>0.68446601941747576</v>
      </c>
      <c r="R88" s="147"/>
      <c r="S88" s="9"/>
    </row>
    <row r="89" spans="2:19" x14ac:dyDescent="0.25">
      <c r="B89" s="9"/>
      <c r="C89" s="9"/>
      <c r="D89" s="9"/>
      <c r="E89" s="9"/>
      <c r="F89" s="10"/>
      <c r="G89" s="10"/>
      <c r="H89" s="10"/>
      <c r="I89" s="9"/>
      <c r="J89" s="9"/>
      <c r="K89" s="9"/>
      <c r="L89" s="9"/>
      <c r="M89" s="9" t="s">
        <v>65</v>
      </c>
      <c r="N89" s="9"/>
      <c r="O89" s="114">
        <v>36</v>
      </c>
      <c r="P89" s="115"/>
      <c r="Q89" s="147">
        <f>O89/$O$91</f>
        <v>0.17475728155339806</v>
      </c>
      <c r="R89" s="147"/>
      <c r="S89" s="9"/>
    </row>
    <row r="90" spans="2:19" ht="15" customHeight="1" thickBot="1" x14ac:dyDescent="0.3">
      <c r="B90" s="131" t="s">
        <v>127</v>
      </c>
      <c r="C90" s="131"/>
      <c r="D90" s="131"/>
      <c r="E90" s="131"/>
      <c r="F90" s="131"/>
      <c r="G90" s="131"/>
      <c r="H90" s="131"/>
      <c r="I90" s="9"/>
      <c r="J90" s="9"/>
      <c r="K90" s="9"/>
      <c r="L90" s="9"/>
      <c r="M90" s="9" t="s">
        <v>99</v>
      </c>
      <c r="N90" s="9"/>
      <c r="O90" s="114">
        <v>0</v>
      </c>
      <c r="P90" s="114"/>
      <c r="Q90" s="147">
        <f>O90/$O$91</f>
        <v>0</v>
      </c>
      <c r="R90" s="147"/>
      <c r="S90" s="9"/>
    </row>
    <row r="91" spans="2:19" x14ac:dyDescent="0.25">
      <c r="B91" s="131"/>
      <c r="C91" s="131"/>
      <c r="D91" s="131"/>
      <c r="E91" s="131"/>
      <c r="F91" s="131"/>
      <c r="G91" s="131"/>
      <c r="H91" s="131"/>
      <c r="I91" s="9"/>
      <c r="J91" s="9"/>
      <c r="K91" s="9"/>
      <c r="L91" s="9"/>
      <c r="M91" s="77" t="s">
        <v>8</v>
      </c>
      <c r="N91" s="38"/>
      <c r="O91" s="39">
        <f>SUM(O87:P90)</f>
        <v>206</v>
      </c>
      <c r="P91" s="39"/>
      <c r="Q91" s="134">
        <f>SUM(Q87:R90)</f>
        <v>1</v>
      </c>
      <c r="R91" s="134"/>
      <c r="S91" s="9"/>
    </row>
    <row r="92" spans="2:19" x14ac:dyDescent="0.25">
      <c r="B92" s="129" t="s">
        <v>66</v>
      </c>
      <c r="C92" s="129"/>
      <c r="D92" s="129"/>
      <c r="E92" s="4"/>
      <c r="F92" s="43" t="s">
        <v>27</v>
      </c>
      <c r="G92" s="127" t="s">
        <v>12</v>
      </c>
      <c r="H92" s="127"/>
      <c r="I92" s="135"/>
      <c r="J92" s="135"/>
      <c r="K92" s="135"/>
      <c r="L92" s="9"/>
      <c r="M92" s="40"/>
      <c r="N92" s="9"/>
      <c r="O92" s="9"/>
      <c r="P92" s="9"/>
      <c r="Q92" s="9"/>
      <c r="R92" s="9"/>
      <c r="S92" s="9"/>
    </row>
    <row r="93" spans="2:19" x14ac:dyDescent="0.25">
      <c r="B93" s="45" t="s">
        <v>67</v>
      </c>
      <c r="C93" s="45"/>
      <c r="D93" s="45"/>
      <c r="E93" s="45"/>
      <c r="F93" s="46">
        <v>25</v>
      </c>
      <c r="G93" s="47"/>
      <c r="H93" s="48">
        <f t="shared" ref="H93:H116" si="4">F93/$F$117</f>
        <v>0.12135922330097088</v>
      </c>
      <c r="I93" s="12"/>
      <c r="J93" s="12"/>
      <c r="K93" s="12"/>
      <c r="L93" s="9"/>
      <c r="M93" s="9"/>
      <c r="N93" s="9"/>
      <c r="O93" s="9"/>
      <c r="P93" s="9"/>
      <c r="Q93" s="9"/>
      <c r="R93" s="9"/>
      <c r="S93" s="9"/>
    </row>
    <row r="94" spans="2:19" x14ac:dyDescent="0.25">
      <c r="B94" s="45" t="s">
        <v>19</v>
      </c>
      <c r="C94" s="45"/>
      <c r="D94" s="45"/>
      <c r="E94" s="45"/>
      <c r="F94" s="46">
        <v>66</v>
      </c>
      <c r="G94" s="47"/>
      <c r="H94" s="48">
        <f t="shared" si="4"/>
        <v>0.32038834951456313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2:19" ht="15" customHeight="1" x14ac:dyDescent="0.25">
      <c r="B95" s="45" t="s">
        <v>68</v>
      </c>
      <c r="C95" s="45"/>
      <c r="D95" s="45"/>
      <c r="E95" s="45"/>
      <c r="F95" s="46">
        <v>0</v>
      </c>
      <c r="G95" s="47"/>
      <c r="H95" s="48">
        <f t="shared" si="4"/>
        <v>0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2:19" ht="15" customHeight="1" x14ac:dyDescent="0.25">
      <c r="B96" s="45" t="s">
        <v>69</v>
      </c>
      <c r="C96" s="45"/>
      <c r="D96" s="45"/>
      <c r="E96" s="45"/>
      <c r="F96" s="46">
        <v>6</v>
      </c>
      <c r="G96" s="47"/>
      <c r="H96" s="48">
        <f t="shared" si="4"/>
        <v>2.9126213592233011E-2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2:19" x14ac:dyDescent="0.25">
      <c r="B97" s="49" t="s">
        <v>70</v>
      </c>
      <c r="C97" s="49"/>
      <c r="D97" s="49"/>
      <c r="E97" s="49"/>
      <c r="F97" s="50">
        <v>1</v>
      </c>
      <c r="G97" s="51"/>
      <c r="H97" s="52">
        <f t="shared" si="4"/>
        <v>4.8543689320388345E-3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2:19" x14ac:dyDescent="0.25">
      <c r="B98" s="49" t="s">
        <v>20</v>
      </c>
      <c r="C98" s="49"/>
      <c r="D98" s="49"/>
      <c r="E98" s="49"/>
      <c r="F98" s="50">
        <v>71</v>
      </c>
      <c r="G98" s="51"/>
      <c r="H98" s="52">
        <f t="shared" si="4"/>
        <v>0.3446601941747573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2:19" x14ac:dyDescent="0.25">
      <c r="B99" s="53" t="s">
        <v>71</v>
      </c>
      <c r="C99" s="53"/>
      <c r="D99" s="53"/>
      <c r="E99" s="53"/>
      <c r="F99" s="50">
        <v>17</v>
      </c>
      <c r="G99" s="51"/>
      <c r="H99" s="52">
        <f t="shared" si="4"/>
        <v>8.2524271844660199E-2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2:19" ht="15" customHeight="1" x14ac:dyDescent="0.25">
      <c r="B100" s="49" t="s">
        <v>72</v>
      </c>
      <c r="C100" s="49"/>
      <c r="D100" s="49"/>
      <c r="E100" s="49"/>
      <c r="F100" s="50">
        <v>1</v>
      </c>
      <c r="G100" s="51"/>
      <c r="H100" s="52">
        <f t="shared" si="4"/>
        <v>4.8543689320388345E-3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2:19" x14ac:dyDescent="0.25">
      <c r="B101" s="54" t="s">
        <v>73</v>
      </c>
      <c r="C101" s="54"/>
      <c r="D101" s="54"/>
      <c r="E101" s="54"/>
      <c r="F101" s="55">
        <v>2</v>
      </c>
      <c r="G101" s="56"/>
      <c r="H101" s="57">
        <f t="shared" si="4"/>
        <v>9.7087378640776691E-3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2:19" x14ac:dyDescent="0.25">
      <c r="B102" s="54" t="s">
        <v>74</v>
      </c>
      <c r="C102" s="54"/>
      <c r="D102" s="54"/>
      <c r="E102" s="54"/>
      <c r="F102" s="55">
        <v>0</v>
      </c>
      <c r="G102" s="56"/>
      <c r="H102" s="57">
        <f t="shared" si="4"/>
        <v>0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2:19" x14ac:dyDescent="0.25">
      <c r="B103" s="54" t="s">
        <v>75</v>
      </c>
      <c r="C103" s="54"/>
      <c r="D103" s="54"/>
      <c r="E103" s="54"/>
      <c r="F103" s="55">
        <v>1</v>
      </c>
      <c r="G103" s="56"/>
      <c r="H103" s="57">
        <f t="shared" si="4"/>
        <v>4.8543689320388345E-3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2:19" x14ac:dyDescent="0.25">
      <c r="B104" s="54" t="s">
        <v>76</v>
      </c>
      <c r="C104" s="54"/>
      <c r="D104" s="54"/>
      <c r="E104" s="54"/>
      <c r="F104" s="55">
        <v>0</v>
      </c>
      <c r="G104" s="56"/>
      <c r="H104" s="57">
        <f t="shared" si="4"/>
        <v>0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2:19" x14ac:dyDescent="0.25">
      <c r="B105" s="54" t="s">
        <v>77</v>
      </c>
      <c r="C105" s="54"/>
      <c r="D105" s="54"/>
      <c r="E105" s="54"/>
      <c r="F105" s="55">
        <v>1</v>
      </c>
      <c r="G105" s="56"/>
      <c r="H105" s="57">
        <f t="shared" si="4"/>
        <v>4.8543689320388345E-3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2:19" x14ac:dyDescent="0.25">
      <c r="B106" s="54" t="s">
        <v>78</v>
      </c>
      <c r="C106" s="54"/>
      <c r="D106" s="54"/>
      <c r="E106" s="54"/>
      <c r="F106" s="55">
        <v>0</v>
      </c>
      <c r="G106" s="56"/>
      <c r="H106" s="57">
        <f t="shared" si="4"/>
        <v>0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2:19" ht="15" customHeight="1" x14ac:dyDescent="0.25">
      <c r="B107" s="54" t="s">
        <v>79</v>
      </c>
      <c r="C107" s="54"/>
      <c r="D107" s="54"/>
      <c r="E107" s="54"/>
      <c r="F107" s="55">
        <v>0</v>
      </c>
      <c r="G107" s="56"/>
      <c r="H107" s="57">
        <f t="shared" si="4"/>
        <v>0</v>
      </c>
      <c r="I107" s="9"/>
      <c r="J107" s="9"/>
      <c r="K107" s="128" t="s">
        <v>128</v>
      </c>
      <c r="L107" s="128"/>
      <c r="M107" s="128"/>
      <c r="N107" s="128"/>
      <c r="O107" s="21"/>
      <c r="P107" s="21"/>
      <c r="Q107" s="9"/>
      <c r="R107" s="9"/>
      <c r="S107" s="9"/>
    </row>
    <row r="108" spans="2:19" x14ac:dyDescent="0.25">
      <c r="B108" s="54" t="s">
        <v>80</v>
      </c>
      <c r="C108" s="54"/>
      <c r="D108" s="54"/>
      <c r="E108" s="54"/>
      <c r="F108" s="55">
        <v>0</v>
      </c>
      <c r="G108" s="56"/>
      <c r="H108" s="57">
        <f t="shared" si="4"/>
        <v>0</v>
      </c>
      <c r="I108" s="9"/>
      <c r="J108" s="9"/>
      <c r="K108" s="128"/>
      <c r="L108" s="128"/>
      <c r="M108" s="128"/>
      <c r="N108" s="128"/>
      <c r="O108" s="21"/>
      <c r="P108" s="21"/>
      <c r="Q108" s="9"/>
      <c r="R108" s="9"/>
      <c r="S108" s="9"/>
    </row>
    <row r="109" spans="2:19" x14ac:dyDescent="0.25">
      <c r="B109" s="54" t="s">
        <v>81</v>
      </c>
      <c r="C109" s="54"/>
      <c r="D109" s="54"/>
      <c r="E109" s="54"/>
      <c r="F109" s="55">
        <v>2</v>
      </c>
      <c r="G109" s="56"/>
      <c r="H109" s="57">
        <f t="shared" si="4"/>
        <v>9.7087378640776691E-3</v>
      </c>
      <c r="I109" s="9"/>
      <c r="J109" s="9"/>
      <c r="K109" s="4" t="s">
        <v>82</v>
      </c>
      <c r="L109" s="43" t="s">
        <v>27</v>
      </c>
      <c r="M109" s="43" t="s">
        <v>12</v>
      </c>
      <c r="N109" s="58"/>
      <c r="O109" s="59"/>
      <c r="P109" s="36">
        <f>N109/$F$117</f>
        <v>0</v>
      </c>
      <c r="Q109" s="9"/>
      <c r="R109" s="9"/>
      <c r="S109" s="9"/>
    </row>
    <row r="110" spans="2:19" x14ac:dyDescent="0.25">
      <c r="B110" s="54" t="s">
        <v>83</v>
      </c>
      <c r="C110" s="54"/>
      <c r="D110" s="54"/>
      <c r="E110" s="54"/>
      <c r="F110" s="55">
        <v>1</v>
      </c>
      <c r="G110" s="56"/>
      <c r="H110" s="57">
        <f t="shared" si="4"/>
        <v>4.8543689320388345E-3</v>
      </c>
      <c r="I110" s="9"/>
      <c r="J110" s="9"/>
      <c r="K110" s="45" t="s">
        <v>84</v>
      </c>
      <c r="L110" s="46">
        <f>SUM(F93:F96)</f>
        <v>97</v>
      </c>
      <c r="M110" s="60">
        <f t="shared" ref="M110:M115" si="5">L110/$L$116</f>
        <v>0.470873786407767</v>
      </c>
      <c r="N110" s="58"/>
      <c r="O110" s="59"/>
      <c r="P110" s="36">
        <f>N110/$F$117</f>
        <v>0</v>
      </c>
      <c r="Q110" s="9"/>
      <c r="R110" s="9"/>
      <c r="S110" s="9"/>
    </row>
    <row r="111" spans="2:19" ht="15" customHeight="1" x14ac:dyDescent="0.25">
      <c r="B111" s="61" t="s">
        <v>85</v>
      </c>
      <c r="C111" s="61"/>
      <c r="D111" s="61"/>
      <c r="E111" s="61"/>
      <c r="F111" s="62">
        <v>1</v>
      </c>
      <c r="G111" s="63"/>
      <c r="H111" s="64">
        <f t="shared" si="4"/>
        <v>4.8543689320388345E-3</v>
      </c>
      <c r="I111" s="9"/>
      <c r="J111" s="9"/>
      <c r="K111" s="49" t="s">
        <v>86</v>
      </c>
      <c r="L111" s="50">
        <f>SUM(F97:F100)</f>
        <v>90</v>
      </c>
      <c r="M111" s="65">
        <f t="shared" si="5"/>
        <v>0.43689320388349512</v>
      </c>
      <c r="N111" s="58"/>
      <c r="O111" s="59"/>
      <c r="P111" s="36">
        <f>N111/$F$117</f>
        <v>0</v>
      </c>
      <c r="Q111" s="9"/>
      <c r="R111" s="9"/>
      <c r="S111" s="9"/>
    </row>
    <row r="112" spans="2:19" x14ac:dyDescent="0.25">
      <c r="B112" s="61" t="s">
        <v>87</v>
      </c>
      <c r="C112" s="61"/>
      <c r="D112" s="61"/>
      <c r="E112" s="61"/>
      <c r="F112" s="62">
        <v>0</v>
      </c>
      <c r="G112" s="63"/>
      <c r="H112" s="64">
        <f t="shared" si="4"/>
        <v>0</v>
      </c>
      <c r="I112" s="9"/>
      <c r="J112" s="9"/>
      <c r="K112" s="54" t="s">
        <v>88</v>
      </c>
      <c r="L112" s="55">
        <f>SUM(F101:F110)</f>
        <v>7</v>
      </c>
      <c r="M112" s="66">
        <f t="shared" si="5"/>
        <v>3.3980582524271843E-2</v>
      </c>
      <c r="N112" s="67"/>
      <c r="O112" s="12"/>
      <c r="P112" s="12"/>
      <c r="Q112" s="9"/>
      <c r="R112" s="9"/>
      <c r="S112" s="9"/>
    </row>
    <row r="113" spans="2:19" x14ac:dyDescent="0.25">
      <c r="B113" s="61" t="s">
        <v>89</v>
      </c>
      <c r="C113" s="61"/>
      <c r="D113" s="61"/>
      <c r="E113" s="61"/>
      <c r="F113" s="62">
        <v>0</v>
      </c>
      <c r="G113" s="63"/>
      <c r="H113" s="64">
        <f t="shared" si="4"/>
        <v>0</v>
      </c>
      <c r="I113" s="9"/>
      <c r="J113" s="9"/>
      <c r="K113" s="61" t="s">
        <v>90</v>
      </c>
      <c r="L113" s="62">
        <f>SUM(F111:F113)</f>
        <v>1</v>
      </c>
      <c r="M113" s="68">
        <f t="shared" si="5"/>
        <v>4.8543689320388345E-3</v>
      </c>
      <c r="N113" s="67"/>
      <c r="O113" s="12"/>
      <c r="P113" s="12"/>
      <c r="Q113" s="9"/>
      <c r="R113" s="9"/>
      <c r="S113" s="9"/>
    </row>
    <row r="114" spans="2:19" x14ac:dyDescent="0.25">
      <c r="B114" s="116" t="s">
        <v>11</v>
      </c>
      <c r="C114" s="82"/>
      <c r="D114" s="82"/>
      <c r="E114" s="82"/>
      <c r="F114" s="82">
        <v>8</v>
      </c>
      <c r="G114" s="10"/>
      <c r="H114" s="35">
        <f t="shared" si="4"/>
        <v>3.8834951456310676E-2</v>
      </c>
      <c r="I114" s="9"/>
      <c r="J114" s="9"/>
      <c r="K114" s="69" t="s">
        <v>91</v>
      </c>
      <c r="L114" s="70">
        <f>F115</f>
        <v>3</v>
      </c>
      <c r="M114" s="71">
        <f t="shared" si="5"/>
        <v>1.4563106796116505E-2</v>
      </c>
      <c r="N114" s="72"/>
      <c r="O114" s="12"/>
      <c r="P114" s="12"/>
      <c r="Q114" s="9"/>
      <c r="R114" s="9"/>
      <c r="S114" s="9"/>
    </row>
    <row r="115" spans="2:19" ht="15.75" thickBot="1" x14ac:dyDescent="0.3">
      <c r="B115" s="69" t="s">
        <v>91</v>
      </c>
      <c r="C115" s="69"/>
      <c r="D115" s="69"/>
      <c r="E115" s="69"/>
      <c r="F115" s="73">
        <v>3</v>
      </c>
      <c r="G115" s="70"/>
      <c r="H115" s="74">
        <f t="shared" si="4"/>
        <v>1.4563106796116505E-2</v>
      </c>
      <c r="I115" s="9"/>
      <c r="J115" s="9"/>
      <c r="K115" s="75" t="s">
        <v>11</v>
      </c>
      <c r="L115" s="59">
        <f>F114</f>
        <v>8</v>
      </c>
      <c r="M115" s="76">
        <f t="shared" si="5"/>
        <v>3.8834951456310676E-2</v>
      </c>
      <c r="N115" s="9"/>
      <c r="O115" s="9"/>
      <c r="P115" s="9"/>
      <c r="Q115" s="9"/>
      <c r="R115" s="9"/>
      <c r="S115" s="9"/>
    </row>
    <row r="116" spans="2:19" ht="15.75" thickBot="1" x14ac:dyDescent="0.3">
      <c r="B116" s="69" t="s">
        <v>98</v>
      </c>
      <c r="C116" s="69"/>
      <c r="D116" s="69"/>
      <c r="E116" s="69"/>
      <c r="F116" s="73">
        <v>0</v>
      </c>
      <c r="G116" s="70"/>
      <c r="H116" s="74">
        <f t="shared" si="4"/>
        <v>0</v>
      </c>
      <c r="I116" s="9"/>
      <c r="J116" s="9"/>
      <c r="K116" s="83" t="s">
        <v>8</v>
      </c>
      <c r="L116" s="77">
        <f>SUM(L110:L115)</f>
        <v>206</v>
      </c>
      <c r="M116" s="79">
        <f>SUM(M110:M115)</f>
        <v>1</v>
      </c>
      <c r="N116" s="9"/>
      <c r="O116" s="9"/>
      <c r="P116" s="9"/>
      <c r="Q116" s="9"/>
      <c r="R116" s="9"/>
      <c r="S116" s="9"/>
    </row>
    <row r="117" spans="2:19" x14ac:dyDescent="0.25">
      <c r="B117" s="125" t="s">
        <v>8</v>
      </c>
      <c r="C117" s="125"/>
      <c r="D117" s="125"/>
      <c r="E117" s="77"/>
      <c r="F117" s="77">
        <f>SUM(F93:F116)</f>
        <v>206</v>
      </c>
      <c r="G117" s="78"/>
      <c r="H117" s="88">
        <f>SUM(H93:H116)</f>
        <v>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2:19" x14ac:dyDescent="0.25">
      <c r="B118" s="9"/>
      <c r="C118" s="9"/>
      <c r="D118" s="9"/>
      <c r="E118" s="9"/>
      <c r="F118" s="10"/>
      <c r="G118" s="10"/>
      <c r="H118" s="10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2:19" x14ac:dyDescent="0.25">
      <c r="B119" s="112" t="s">
        <v>129</v>
      </c>
      <c r="C119" s="30"/>
      <c r="D119" s="30"/>
      <c r="E119" s="30"/>
      <c r="F119" s="31"/>
      <c r="G119" s="31"/>
      <c r="H119" s="31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2:19" ht="24.75" customHeight="1" x14ac:dyDescent="0.25">
      <c r="B120" s="128" t="s">
        <v>130</v>
      </c>
      <c r="C120" s="128"/>
      <c r="D120" s="128"/>
      <c r="E120" s="128"/>
      <c r="F120" s="128"/>
      <c r="G120" s="10"/>
      <c r="H120" s="10"/>
      <c r="I120" s="9"/>
      <c r="J120" s="9"/>
      <c r="K120" s="128" t="s">
        <v>131</v>
      </c>
      <c r="L120" s="128"/>
      <c r="M120" s="128"/>
      <c r="N120" s="27"/>
      <c r="O120" s="27"/>
      <c r="P120" s="9"/>
      <c r="Q120" s="9"/>
      <c r="R120" s="9"/>
      <c r="S120" s="9"/>
    </row>
    <row r="121" spans="2:19" x14ac:dyDescent="0.25">
      <c r="B121" s="128"/>
      <c r="C121" s="128"/>
      <c r="D121" s="128"/>
      <c r="E121" s="128"/>
      <c r="F121" s="128"/>
      <c r="G121" s="10"/>
      <c r="H121" s="10"/>
      <c r="I121" s="9"/>
      <c r="J121" s="9"/>
      <c r="K121" s="128"/>
      <c r="L121" s="128"/>
      <c r="M121" s="128"/>
      <c r="N121" s="27"/>
      <c r="O121" s="27"/>
      <c r="P121" s="9"/>
      <c r="Q121" s="9"/>
      <c r="R121" s="9"/>
      <c r="S121" s="9"/>
    </row>
    <row r="122" spans="2:19" x14ac:dyDescent="0.25">
      <c r="B122" s="85" t="s">
        <v>102</v>
      </c>
      <c r="C122" s="43" t="s">
        <v>27</v>
      </c>
      <c r="D122" s="43" t="s">
        <v>12</v>
      </c>
      <c r="E122" s="9"/>
      <c r="F122" s="10"/>
      <c r="G122" s="10"/>
      <c r="H122" s="10"/>
      <c r="I122" s="9"/>
      <c r="J122" s="9"/>
      <c r="K122" s="43" t="s">
        <v>132</v>
      </c>
      <c r="L122" s="43" t="s">
        <v>27</v>
      </c>
      <c r="M122" s="43" t="s">
        <v>12</v>
      </c>
      <c r="N122" s="9"/>
      <c r="O122" s="10"/>
      <c r="P122" s="9"/>
      <c r="Q122" s="9"/>
      <c r="R122" s="9"/>
      <c r="S122" s="9"/>
    </row>
    <row r="123" spans="2:19" x14ac:dyDescent="0.25">
      <c r="B123" s="86" t="s">
        <v>133</v>
      </c>
      <c r="C123" s="10">
        <v>2</v>
      </c>
      <c r="D123" s="35">
        <f>C123/$C$87</f>
        <v>9.7087378640776691E-3</v>
      </c>
      <c r="E123" s="9"/>
      <c r="F123" s="10"/>
      <c r="G123" s="10"/>
      <c r="H123" s="10"/>
      <c r="I123" s="9"/>
      <c r="J123" s="9"/>
      <c r="K123" s="92" t="s">
        <v>134</v>
      </c>
      <c r="L123" s="10">
        <v>107</v>
      </c>
      <c r="M123" s="35">
        <f>L123/$C$87</f>
        <v>0.51941747572815533</v>
      </c>
      <c r="N123" s="9"/>
      <c r="O123" s="10"/>
      <c r="P123" s="9"/>
      <c r="Q123" s="9"/>
      <c r="R123" s="9"/>
      <c r="S123" s="9"/>
    </row>
    <row r="124" spans="2:19" x14ac:dyDescent="0.25">
      <c r="B124" s="86" t="s">
        <v>93</v>
      </c>
      <c r="C124" s="10">
        <v>59</v>
      </c>
      <c r="D124" s="35">
        <f>C124/$C$87</f>
        <v>0.28640776699029125</v>
      </c>
      <c r="E124" s="9"/>
      <c r="F124" s="10"/>
      <c r="G124" s="10"/>
      <c r="H124" s="10"/>
      <c r="I124" s="9"/>
      <c r="J124" s="9"/>
      <c r="K124" s="92" t="s">
        <v>135</v>
      </c>
      <c r="L124" s="10">
        <v>87</v>
      </c>
      <c r="M124" s="35">
        <f>L124/$C$87</f>
        <v>0.42233009708737862</v>
      </c>
      <c r="N124" s="9"/>
      <c r="O124" s="10"/>
      <c r="P124" s="9"/>
      <c r="Q124" s="9"/>
      <c r="R124" s="9"/>
      <c r="S124" s="9"/>
    </row>
    <row r="125" spans="2:19" x14ac:dyDescent="0.25">
      <c r="B125" s="86" t="s">
        <v>94</v>
      </c>
      <c r="C125" s="10">
        <v>133</v>
      </c>
      <c r="D125" s="35">
        <f>C125/$C$87</f>
        <v>0.64563106796116509</v>
      </c>
      <c r="E125" s="9"/>
      <c r="F125" s="10"/>
      <c r="G125" s="10"/>
      <c r="H125" s="107" t="s">
        <v>95</v>
      </c>
      <c r="I125" s="9"/>
      <c r="J125" s="9"/>
      <c r="K125" s="92" t="s">
        <v>136</v>
      </c>
      <c r="L125" s="10">
        <v>5</v>
      </c>
      <c r="M125" s="35">
        <f>L125/$C$87</f>
        <v>2.4271844660194174E-2</v>
      </c>
      <c r="N125" s="9"/>
      <c r="O125" s="10"/>
      <c r="P125" s="9"/>
      <c r="Q125" s="9"/>
      <c r="R125" s="9"/>
      <c r="S125" s="9"/>
    </row>
    <row r="126" spans="2:19" ht="15.75" thickBot="1" x14ac:dyDescent="0.3">
      <c r="B126" s="86" t="s">
        <v>60</v>
      </c>
      <c r="C126" s="10">
        <v>10</v>
      </c>
      <c r="D126" s="35">
        <f>C126/$C$87</f>
        <v>4.8543689320388349E-2</v>
      </c>
      <c r="E126" s="9"/>
      <c r="F126" s="10"/>
      <c r="G126" s="10"/>
      <c r="H126" s="117">
        <f>SUM(D124:D125)</f>
        <v>0.93203883495145634</v>
      </c>
      <c r="I126" s="9"/>
      <c r="J126" s="9"/>
      <c r="K126" s="92" t="s">
        <v>137</v>
      </c>
      <c r="L126" s="10">
        <v>7</v>
      </c>
      <c r="M126" s="35">
        <f>L126/$C$87</f>
        <v>3.3980582524271843E-2</v>
      </c>
      <c r="N126" s="9"/>
      <c r="O126" s="10"/>
      <c r="P126" s="9"/>
      <c r="Q126" s="9"/>
      <c r="R126" s="9"/>
      <c r="S126" s="9"/>
    </row>
    <row r="127" spans="2:19" ht="15.75" thickBot="1" x14ac:dyDescent="0.3">
      <c r="B127" s="86" t="s">
        <v>99</v>
      </c>
      <c r="C127" s="10">
        <v>2</v>
      </c>
      <c r="D127" s="35">
        <f>C127/$C$87</f>
        <v>9.7087378640776691E-3</v>
      </c>
      <c r="E127" s="9"/>
      <c r="F127" s="10"/>
      <c r="G127" s="10"/>
      <c r="H127" s="10"/>
      <c r="I127" s="9"/>
      <c r="J127" s="9"/>
      <c r="K127" s="77" t="s">
        <v>8</v>
      </c>
      <c r="L127" s="77">
        <f>SUM(L123:L126)</f>
        <v>206</v>
      </c>
      <c r="M127" s="88">
        <f>SUM(M123:M126)</f>
        <v>1</v>
      </c>
      <c r="N127" s="9"/>
      <c r="O127" s="10"/>
      <c r="P127" s="9"/>
      <c r="Q127" s="9"/>
      <c r="R127" s="9"/>
      <c r="S127" s="9"/>
    </row>
    <row r="128" spans="2:19" x14ac:dyDescent="0.25">
      <c r="B128" s="77" t="s">
        <v>8</v>
      </c>
      <c r="C128" s="77">
        <f>SUM(C123:C127)</f>
        <v>206</v>
      </c>
      <c r="D128" s="88">
        <f>SUM(D123:D127)</f>
        <v>1</v>
      </c>
      <c r="E128" s="9"/>
      <c r="F128" s="10"/>
      <c r="G128" s="10"/>
      <c r="H128" s="10"/>
      <c r="I128" s="9"/>
      <c r="J128" s="9"/>
      <c r="N128" s="9"/>
      <c r="O128" s="10"/>
      <c r="P128" s="9"/>
      <c r="Q128" s="9"/>
      <c r="R128" s="9"/>
      <c r="S128" s="9"/>
    </row>
    <row r="129" spans="2:15" ht="15" customHeight="1" x14ac:dyDescent="0.25">
      <c r="K129" s="131" t="s">
        <v>138</v>
      </c>
      <c r="L129" s="131"/>
      <c r="M129" s="131"/>
      <c r="N129" s="131"/>
      <c r="O129" s="131"/>
    </row>
    <row r="130" spans="2:15" ht="15" customHeight="1" x14ac:dyDescent="0.25">
      <c r="B130" s="22" t="s">
        <v>139</v>
      </c>
      <c r="C130" s="22"/>
      <c r="D130" s="22"/>
      <c r="K130" s="131"/>
      <c r="L130" s="131"/>
      <c r="M130" s="131"/>
      <c r="N130" s="131"/>
      <c r="O130" s="131"/>
    </row>
    <row r="131" spans="2:15" ht="15.75" customHeight="1" x14ac:dyDescent="0.25">
      <c r="B131" s="118" t="s">
        <v>18</v>
      </c>
      <c r="C131" s="43" t="s">
        <v>27</v>
      </c>
      <c r="D131" s="127" t="s">
        <v>12</v>
      </c>
      <c r="E131" s="127"/>
      <c r="K131" s="127" t="s">
        <v>96</v>
      </c>
      <c r="L131" s="127"/>
      <c r="M131" s="43" t="s">
        <v>27</v>
      </c>
      <c r="N131" s="43"/>
      <c r="O131" s="43" t="s">
        <v>12</v>
      </c>
    </row>
    <row r="132" spans="2:15" x14ac:dyDescent="0.25">
      <c r="B132" s="119" t="s">
        <v>140</v>
      </c>
      <c r="C132" s="120">
        <v>148</v>
      </c>
      <c r="D132" s="130">
        <f>C132/$C$135</f>
        <v>0.71844660194174759</v>
      </c>
      <c r="E132" s="130"/>
      <c r="K132" s="121" t="s">
        <v>97</v>
      </c>
      <c r="L132" s="121"/>
      <c r="M132" s="10">
        <v>93</v>
      </c>
      <c r="N132" s="35"/>
      <c r="O132" s="35">
        <f>M132/$M$138</f>
        <v>0.45145631067961167</v>
      </c>
    </row>
    <row r="133" spans="2:15" x14ac:dyDescent="0.25">
      <c r="B133" s="119" t="s">
        <v>141</v>
      </c>
      <c r="C133" s="120">
        <v>54</v>
      </c>
      <c r="D133" s="130">
        <f>C133/$C$135</f>
        <v>0.26213592233009708</v>
      </c>
      <c r="E133" s="130"/>
      <c r="K133" s="121" t="s">
        <v>142</v>
      </c>
      <c r="L133" s="121"/>
      <c r="M133" s="10">
        <v>24</v>
      </c>
      <c r="N133" s="35"/>
      <c r="O133" s="35">
        <f>M133/$M$138</f>
        <v>0.11650485436893204</v>
      </c>
    </row>
    <row r="134" spans="2:15" ht="15.75" thickBot="1" x14ac:dyDescent="0.3">
      <c r="B134" s="119" t="s">
        <v>99</v>
      </c>
      <c r="C134" s="120">
        <v>4</v>
      </c>
      <c r="D134" s="130">
        <f>C134/$C$135</f>
        <v>1.9417475728155338E-2</v>
      </c>
      <c r="E134" s="130"/>
      <c r="K134" s="121" t="s">
        <v>143</v>
      </c>
      <c r="L134" s="121"/>
      <c r="M134" s="10">
        <v>70</v>
      </c>
      <c r="N134" s="35"/>
      <c r="O134" s="35">
        <f t="shared" ref="O134" si="6">M134/$M$138</f>
        <v>0.33980582524271846</v>
      </c>
    </row>
    <row r="135" spans="2:15" x14ac:dyDescent="0.25">
      <c r="B135" s="122" t="s">
        <v>8</v>
      </c>
      <c r="C135" s="87">
        <f>SUM(C132:C134)</f>
        <v>206</v>
      </c>
      <c r="D135" s="126">
        <f>SUM(D132:E134)</f>
        <v>1</v>
      </c>
      <c r="E135" s="126"/>
      <c r="K135" s="121" t="s">
        <v>144</v>
      </c>
      <c r="L135" s="121"/>
      <c r="M135" s="10">
        <v>11</v>
      </c>
      <c r="N135" s="35"/>
      <c r="O135" s="35">
        <f>M135/$M$138</f>
        <v>5.3398058252427182E-2</v>
      </c>
    </row>
    <row r="136" spans="2:15" x14ac:dyDescent="0.25">
      <c r="B136" s="119"/>
      <c r="C136" s="120"/>
      <c r="D136" s="130"/>
      <c r="E136" s="130"/>
      <c r="K136" s="121" t="s">
        <v>145</v>
      </c>
      <c r="L136" s="121"/>
      <c r="M136" s="10">
        <v>5</v>
      </c>
      <c r="N136" s="35"/>
      <c r="O136" s="35">
        <f>M136/$M$138</f>
        <v>2.4271844660194174E-2</v>
      </c>
    </row>
    <row r="137" spans="2:15" ht="15.75" thickBot="1" x14ac:dyDescent="0.3">
      <c r="B137" s="124" t="s">
        <v>146</v>
      </c>
      <c r="C137" s="124"/>
      <c r="D137" s="124"/>
      <c r="E137" s="124"/>
      <c r="F137" s="124"/>
      <c r="G137" s="124"/>
      <c r="H137" s="124"/>
      <c r="I137" s="124"/>
      <c r="K137" s="121" t="s">
        <v>99</v>
      </c>
      <c r="L137" s="121"/>
      <c r="M137" s="10">
        <v>3</v>
      </c>
      <c r="N137" s="35"/>
      <c r="O137" s="35">
        <f>M137/$M$138</f>
        <v>1.4563106796116505E-2</v>
      </c>
    </row>
    <row r="138" spans="2:15" x14ac:dyDescent="0.25">
      <c r="B138" s="149" t="s">
        <v>147</v>
      </c>
      <c r="C138" s="149"/>
      <c r="D138" s="149"/>
      <c r="E138" s="149"/>
      <c r="F138" s="149"/>
      <c r="G138" s="149"/>
      <c r="H138" s="149"/>
      <c r="I138" s="149"/>
      <c r="K138" s="125" t="s">
        <v>8</v>
      </c>
      <c r="L138" s="125"/>
      <c r="M138" s="87">
        <f>SUM(M132:M137)</f>
        <v>206</v>
      </c>
      <c r="N138" s="88"/>
      <c r="O138" s="88">
        <f>SUM(O132:O137)</f>
        <v>1</v>
      </c>
    </row>
    <row r="140" spans="2:15" x14ac:dyDescent="0.25">
      <c r="B140" s="123" t="s">
        <v>148</v>
      </c>
    </row>
    <row r="141" spans="2:15" ht="15" customHeight="1" x14ac:dyDescent="0.25">
      <c r="B141" s="123" t="s">
        <v>149</v>
      </c>
    </row>
  </sheetData>
  <mergeCells count="54">
    <mergeCell ref="B138:I138"/>
    <mergeCell ref="K138:L138"/>
    <mergeCell ref="D132:E132"/>
    <mergeCell ref="D133:E133"/>
    <mergeCell ref="D134:E134"/>
    <mergeCell ref="D135:E135"/>
    <mergeCell ref="D136:E136"/>
    <mergeCell ref="B137:I137"/>
    <mergeCell ref="D131:E131"/>
    <mergeCell ref="K131:L131"/>
    <mergeCell ref="Q89:R89"/>
    <mergeCell ref="B90:H91"/>
    <mergeCell ref="Q90:R90"/>
    <mergeCell ref="Q91:R91"/>
    <mergeCell ref="B92:D92"/>
    <mergeCell ref="G92:H92"/>
    <mergeCell ref="I92:K92"/>
    <mergeCell ref="K107:N108"/>
    <mergeCell ref="B117:D117"/>
    <mergeCell ref="B120:F121"/>
    <mergeCell ref="K120:M121"/>
    <mergeCell ref="K129:O130"/>
    <mergeCell ref="Q88:R88"/>
    <mergeCell ref="O80:P80"/>
    <mergeCell ref="Q80:R80"/>
    <mergeCell ref="O81:P81"/>
    <mergeCell ref="Q81:R81"/>
    <mergeCell ref="O82:P82"/>
    <mergeCell ref="Q82:R82"/>
    <mergeCell ref="O83:P83"/>
    <mergeCell ref="Q83:R83"/>
    <mergeCell ref="O86:P86"/>
    <mergeCell ref="Q86:R86"/>
    <mergeCell ref="Q87:R87"/>
    <mergeCell ref="O79:P79"/>
    <mergeCell ref="Q79:R79"/>
    <mergeCell ref="J30:K30"/>
    <mergeCell ref="B44:H44"/>
    <mergeCell ref="B45:C45"/>
    <mergeCell ref="K50:Q51"/>
    <mergeCell ref="K52:K53"/>
    <mergeCell ref="L52:M52"/>
    <mergeCell ref="O52:Q52"/>
    <mergeCell ref="K60:L60"/>
    <mergeCell ref="M60:N60"/>
    <mergeCell ref="Q63:R63"/>
    <mergeCell ref="B77:D78"/>
    <mergeCell ref="M77:R78"/>
    <mergeCell ref="I29:K29"/>
    <mergeCell ref="B5:S6"/>
    <mergeCell ref="B8:S8"/>
    <mergeCell ref="B10:S11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2018-09-14T00:34:49Z</dcterms:modified>
</cp:coreProperties>
</file>