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4000" windowHeight="9735" tabRatio="287"/>
  </bookViews>
  <sheets>
    <sheet name="Casos CEM" sheetId="3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CEM'!$A$1:$Q$306</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JULIO">[10]Casos!#REF!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[5]Casos!#REF!</definedName>
  </definedNames>
  <calcPr calcId="152511"/>
</workbook>
</file>

<file path=xl/calcChain.xml><?xml version="1.0" encoding="utf-8"?>
<calcChain xmlns="http://schemas.openxmlformats.org/spreadsheetml/2006/main">
  <c r="J305" i="38" l="1"/>
  <c r="D163" i="38" l="1"/>
  <c r="D164" i="38"/>
  <c r="C169" i="38"/>
  <c r="B169" i="38"/>
  <c r="D169" i="38" l="1"/>
  <c r="H78" i="38"/>
  <c r="G78" i="38"/>
  <c r="F78" i="38"/>
  <c r="E78" i="38"/>
  <c r="D78" i="38"/>
  <c r="C78" i="38"/>
  <c r="G54" i="38"/>
  <c r="F54" i="38"/>
  <c r="D54" i="38"/>
  <c r="D35" i="38" l="1"/>
  <c r="C35" i="38"/>
  <c r="I305" i="38" l="1"/>
  <c r="H305" i="38"/>
  <c r="G305" i="38"/>
  <c r="F305" i="38"/>
  <c r="E305" i="38"/>
  <c r="D305" i="38"/>
  <c r="C305" i="38"/>
  <c r="B304" i="38"/>
  <c r="B303" i="38"/>
  <c r="B302" i="38"/>
  <c r="B301" i="38"/>
  <c r="F296" i="38"/>
  <c r="J241" i="38"/>
  <c r="I241" i="38"/>
  <c r="H241" i="38"/>
  <c r="G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N201" i="38"/>
  <c r="M201" i="38"/>
  <c r="L201" i="38"/>
  <c r="K201" i="38"/>
  <c r="J201" i="38"/>
  <c r="I201" i="38"/>
  <c r="H201" i="38"/>
  <c r="G201" i="38"/>
  <c r="F201" i="38"/>
  <c r="E201" i="38"/>
  <c r="D201" i="38"/>
  <c r="C201" i="38"/>
  <c r="B200" i="38"/>
  <c r="B199" i="38"/>
  <c r="B198" i="38"/>
  <c r="B197" i="38"/>
  <c r="B196" i="38"/>
  <c r="B195" i="38"/>
  <c r="B194" i="38"/>
  <c r="B193" i="38"/>
  <c r="B192" i="38"/>
  <c r="B191" i="38"/>
  <c r="B190" i="38"/>
  <c r="B189" i="38"/>
  <c r="B188" i="38"/>
  <c r="B187" i="38"/>
  <c r="B186" i="38"/>
  <c r="B185" i="38"/>
  <c r="B184" i="38"/>
  <c r="B183" i="38"/>
  <c r="B182" i="38"/>
  <c r="B181" i="38"/>
  <c r="B180" i="38"/>
  <c r="B179" i="38"/>
  <c r="B178" i="38"/>
  <c r="B177" i="38"/>
  <c r="B176" i="38"/>
  <c r="D168" i="38"/>
  <c r="D167" i="38"/>
  <c r="D166" i="38"/>
  <c r="D165" i="38"/>
  <c r="D162" i="38"/>
  <c r="D161" i="38"/>
  <c r="D160" i="38"/>
  <c r="D159" i="38"/>
  <c r="D158" i="38"/>
  <c r="D157" i="38"/>
  <c r="I157" i="38" s="1"/>
  <c r="J150" i="38"/>
  <c r="I150" i="38"/>
  <c r="H150" i="38"/>
  <c r="G150" i="38"/>
  <c r="F150" i="38"/>
  <c r="E150" i="38"/>
  <c r="D150" i="38"/>
  <c r="C150" i="38"/>
  <c r="B149" i="38"/>
  <c r="B148" i="38"/>
  <c r="B147" i="38"/>
  <c r="B146" i="38"/>
  <c r="N138" i="38"/>
  <c r="M138" i="38"/>
  <c r="D138" i="38"/>
  <c r="C138" i="38"/>
  <c r="L137" i="38"/>
  <c r="B137" i="38"/>
  <c r="L136" i="38"/>
  <c r="B136" i="38"/>
  <c r="L135" i="38"/>
  <c r="B135" i="38"/>
  <c r="L134" i="38"/>
  <c r="B134" i="38"/>
  <c r="P126" i="38"/>
  <c r="O126" i="38"/>
  <c r="N126" i="38"/>
  <c r="M126" i="38"/>
  <c r="J126" i="38"/>
  <c r="I126" i="38"/>
  <c r="H126" i="38"/>
  <c r="G126" i="38"/>
  <c r="F126" i="38"/>
  <c r="E126" i="38"/>
  <c r="D126" i="38"/>
  <c r="C126" i="38"/>
  <c r="P125" i="38"/>
  <c r="O125" i="38"/>
  <c r="N125" i="38"/>
  <c r="M125" i="38"/>
  <c r="B125" i="38"/>
  <c r="P124" i="38"/>
  <c r="O124" i="38"/>
  <c r="N124" i="38"/>
  <c r="M124" i="38"/>
  <c r="B124" i="38"/>
  <c r="P123" i="38"/>
  <c r="O123" i="38"/>
  <c r="N123" i="38"/>
  <c r="M123" i="38"/>
  <c r="B123" i="38"/>
  <c r="B122" i="38"/>
  <c r="Q110" i="38"/>
  <c r="P110" i="38"/>
  <c r="O110" i="38"/>
  <c r="M110" i="38"/>
  <c r="L110" i="38"/>
  <c r="K110" i="38"/>
  <c r="I110" i="38"/>
  <c r="F110" i="38"/>
  <c r="E110" i="38"/>
  <c r="D110" i="38"/>
  <c r="C110" i="38"/>
  <c r="N109" i="38"/>
  <c r="J109" i="38"/>
  <c r="B109" i="38"/>
  <c r="N108" i="38"/>
  <c r="J108" i="38"/>
  <c r="B108" i="38"/>
  <c r="N107" i="38"/>
  <c r="J107" i="38"/>
  <c r="B107" i="38"/>
  <c r="N106" i="38"/>
  <c r="J106" i="38"/>
  <c r="B106" i="38"/>
  <c r="N105" i="38"/>
  <c r="J105" i="38"/>
  <c r="B105" i="38"/>
  <c r="N104" i="38"/>
  <c r="J104" i="38"/>
  <c r="B104" i="38"/>
  <c r="N103" i="38"/>
  <c r="J103" i="38"/>
  <c r="B103" i="38"/>
  <c r="N102" i="38"/>
  <c r="J102" i="38"/>
  <c r="B102" i="38"/>
  <c r="N101" i="38"/>
  <c r="J101" i="38"/>
  <c r="B101" i="38"/>
  <c r="N100" i="38"/>
  <c r="J100" i="38"/>
  <c r="B100" i="38"/>
  <c r="N99" i="38"/>
  <c r="J99" i="38"/>
  <c r="B99" i="38"/>
  <c r="N98" i="38"/>
  <c r="J98" i="38"/>
  <c r="B98" i="38"/>
  <c r="J78" i="38"/>
  <c r="I78" i="38"/>
  <c r="N66" i="38"/>
  <c r="B77" i="38"/>
  <c r="B76" i="38"/>
  <c r="B75" i="38"/>
  <c r="B74" i="38"/>
  <c r="B73" i="38"/>
  <c r="B72" i="38"/>
  <c r="B71" i="38"/>
  <c r="B70" i="38"/>
  <c r="B69" i="38"/>
  <c r="B68" i="38"/>
  <c r="B67" i="38"/>
  <c r="B66" i="38"/>
  <c r="E54" i="38"/>
  <c r="C54" i="38"/>
  <c r="B53" i="38"/>
  <c r="B52" i="38"/>
  <c r="B51" i="38"/>
  <c r="B50" i="38"/>
  <c r="B49" i="38"/>
  <c r="B48" i="38"/>
  <c r="B47" i="38"/>
  <c r="B46" i="38"/>
  <c r="B45" i="38"/>
  <c r="K44" i="38"/>
  <c r="L43" i="38" s="1"/>
  <c r="B44" i="38"/>
  <c r="B43" i="38"/>
  <c r="B42" i="38"/>
  <c r="B34" i="38"/>
  <c r="B33" i="38"/>
  <c r="B32" i="38"/>
  <c r="B31" i="38"/>
  <c r="B30" i="38"/>
  <c r="B29" i="38"/>
  <c r="B28" i="38"/>
  <c r="I27" i="38"/>
  <c r="H27" i="38"/>
  <c r="G27" i="38"/>
  <c r="B27" i="38"/>
  <c r="J26" i="38"/>
  <c r="B26" i="38"/>
  <c r="J25" i="38"/>
  <c r="B25" i="38"/>
  <c r="J24" i="38"/>
  <c r="B24" i="38"/>
  <c r="J23" i="38"/>
  <c r="B23" i="38"/>
  <c r="I111" i="38" l="1"/>
  <c r="N68" i="38"/>
  <c r="I169" i="38"/>
  <c r="B305" i="38"/>
  <c r="B35" i="38"/>
  <c r="B150" i="38"/>
  <c r="H151" i="38" s="1"/>
  <c r="L138" i="38"/>
  <c r="N139" i="38" s="1"/>
  <c r="J110" i="38"/>
  <c r="K111" i="38" s="1"/>
  <c r="B36" i="38"/>
  <c r="N127" i="38"/>
  <c r="N67" i="38"/>
  <c r="O127" i="38"/>
  <c r="F241" i="38"/>
  <c r="H242" i="38" s="1"/>
  <c r="B78" i="38"/>
  <c r="B201" i="38"/>
  <c r="B202" i="38" s="1"/>
  <c r="M127" i="38"/>
  <c r="P127" i="38"/>
  <c r="N110" i="38"/>
  <c r="N111" i="38" s="1"/>
  <c r="J27" i="38"/>
  <c r="B54" i="38"/>
  <c r="N65" i="38"/>
  <c r="B110" i="38"/>
  <c r="C111" i="38" s="1"/>
  <c r="B126" i="38"/>
  <c r="I127" i="38" s="1"/>
  <c r="B138" i="38"/>
  <c r="C139" i="38" s="1"/>
  <c r="L42" i="38"/>
  <c r="L44" i="38" s="1"/>
  <c r="C151" i="38" l="1"/>
  <c r="F151" i="38"/>
  <c r="J151" i="38"/>
  <c r="G242" i="38"/>
  <c r="E151" i="38"/>
  <c r="B151" i="38"/>
  <c r="D151" i="38"/>
  <c r="B111" i="38"/>
  <c r="D111" i="38"/>
  <c r="F111" i="38"/>
  <c r="E111" i="38"/>
  <c r="E127" i="38"/>
  <c r="F56" i="38"/>
  <c r="D56" i="38"/>
  <c r="C56" i="38"/>
  <c r="E56" i="38"/>
  <c r="F79" i="38"/>
  <c r="E79" i="38"/>
  <c r="J79" i="38"/>
  <c r="I79" i="38"/>
  <c r="H79" i="38"/>
  <c r="N80" i="38"/>
  <c r="O65" i="38" s="1"/>
  <c r="M139" i="38"/>
  <c r="L139" i="38" s="1"/>
  <c r="C36" i="38"/>
  <c r="D36" i="38"/>
  <c r="P111" i="38"/>
  <c r="D139" i="38"/>
  <c r="B139" i="38" s="1"/>
  <c r="J242" i="38"/>
  <c r="B56" i="38"/>
  <c r="O111" i="38"/>
  <c r="I242" i="38"/>
  <c r="J127" i="38"/>
  <c r="G56" i="38"/>
  <c r="Q111" i="38"/>
  <c r="D127" i="38"/>
  <c r="H202" i="38"/>
  <c r="N202" i="38"/>
  <c r="M111" i="38"/>
  <c r="G127" i="38"/>
  <c r="J202" i="38"/>
  <c r="G151" i="38"/>
  <c r="F202" i="38"/>
  <c r="B79" i="38"/>
  <c r="I151" i="38"/>
  <c r="B127" i="38"/>
  <c r="F127" i="38"/>
  <c r="C79" i="38"/>
  <c r="L111" i="38"/>
  <c r="L202" i="38"/>
  <c r="G202" i="38"/>
  <c r="D79" i="38"/>
  <c r="G79" i="38"/>
  <c r="H127" i="38"/>
  <c r="D202" i="38"/>
  <c r="I202" i="38"/>
  <c r="C202" i="38"/>
  <c r="M202" i="38"/>
  <c r="K202" i="38"/>
  <c r="J111" i="38"/>
  <c r="E202" i="38"/>
  <c r="C127" i="38"/>
  <c r="O66" i="38"/>
  <c r="O68" i="38" l="1"/>
  <c r="F242" i="38"/>
  <c r="O80" i="38"/>
  <c r="O67" i="38"/>
</calcChain>
</file>

<file path=xl/sharedStrings.xml><?xml version="1.0" encoding="utf-8"?>
<sst xmlns="http://schemas.openxmlformats.org/spreadsheetml/2006/main" count="396" uniqueCount="240">
  <si>
    <t>%</t>
  </si>
  <si>
    <t>Total</t>
  </si>
  <si>
    <t>Amazonas</t>
  </si>
  <si>
    <t>Ancash</t>
  </si>
  <si>
    <t>Apurimac</t>
  </si>
  <si>
    <t>Arequipa</t>
  </si>
  <si>
    <t>Ayacucho</t>
  </si>
  <si>
    <t>Cajamarca</t>
  </si>
  <si>
    <t>Cusco</t>
  </si>
  <si>
    <t>Huancavelica</t>
  </si>
  <si>
    <t>Huanuco</t>
  </si>
  <si>
    <t>Ica</t>
  </si>
  <si>
    <t>La Libertad</t>
  </si>
  <si>
    <t>Lambayeque</t>
  </si>
  <si>
    <t>Loreto</t>
  </si>
  <si>
    <t>Pasco</t>
  </si>
  <si>
    <t>Piura</t>
  </si>
  <si>
    <t>Puno</t>
  </si>
  <si>
    <t>San Martin</t>
  </si>
  <si>
    <t>Tacna</t>
  </si>
  <si>
    <t>Tumbes</t>
  </si>
  <si>
    <t>Ucayali</t>
  </si>
  <si>
    <t>Departamento</t>
  </si>
  <si>
    <t>Enero</t>
  </si>
  <si>
    <t>Febrero</t>
  </si>
  <si>
    <t>Marzo</t>
  </si>
  <si>
    <t>Abril</t>
  </si>
  <si>
    <t>Mayo</t>
  </si>
  <si>
    <t>Junio</t>
  </si>
  <si>
    <t>Julio</t>
  </si>
  <si>
    <t>Callao</t>
  </si>
  <si>
    <t>Moquegua</t>
  </si>
  <si>
    <t>Si</t>
  </si>
  <si>
    <t>No</t>
  </si>
  <si>
    <t>PROGRAMA NACIONAL CONTRA LA VIOLENCIA FAMILIAR Y SEXUAL</t>
  </si>
  <si>
    <t>Ene</t>
  </si>
  <si>
    <t>Feb</t>
  </si>
  <si>
    <t>Mar</t>
  </si>
  <si>
    <t>Abr</t>
  </si>
  <si>
    <t>May</t>
  </si>
  <si>
    <t>Jun</t>
  </si>
  <si>
    <t>Jul</t>
  </si>
  <si>
    <t>Ago</t>
  </si>
  <si>
    <t>Oct</t>
  </si>
  <si>
    <t>Nov</t>
  </si>
  <si>
    <t>Dic</t>
  </si>
  <si>
    <t>Hombre</t>
  </si>
  <si>
    <t>Mujer</t>
  </si>
  <si>
    <t>Niños y niñas</t>
  </si>
  <si>
    <t>Adolescentes</t>
  </si>
  <si>
    <t>Adultos/as</t>
  </si>
  <si>
    <t>Tipo de Violencia</t>
  </si>
  <si>
    <t>Casos atendidos por meses y tipo de violencia</t>
  </si>
  <si>
    <t>Económica o patrimonial</t>
  </si>
  <si>
    <t>Psicológica</t>
  </si>
  <si>
    <t>Física</t>
  </si>
  <si>
    <t>Sexual</t>
  </si>
  <si>
    <t>Violación sexual</t>
  </si>
  <si>
    <t>Lima</t>
  </si>
  <si>
    <t xml:space="preserve">Mes </t>
  </si>
  <si>
    <t>60 + años</t>
  </si>
  <si>
    <t>Variación %</t>
  </si>
  <si>
    <t>Agosto</t>
  </si>
  <si>
    <t>Octubre</t>
  </si>
  <si>
    <t>Noviembre</t>
  </si>
  <si>
    <t>Diciembre</t>
  </si>
  <si>
    <t>Admisión</t>
  </si>
  <si>
    <t>Psicología</t>
  </si>
  <si>
    <t>Social</t>
  </si>
  <si>
    <t>Setiembre</t>
  </si>
  <si>
    <t>Madre De Dios</t>
  </si>
  <si>
    <t>Set</t>
  </si>
  <si>
    <t>0-17 años</t>
  </si>
  <si>
    <t>Leve</t>
  </si>
  <si>
    <t>Moderado</t>
  </si>
  <si>
    <t>No especifica</t>
  </si>
  <si>
    <t>Junin</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</si>
  <si>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</si>
  <si>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</si>
  <si>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</si>
  <si>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</si>
  <si>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</si>
  <si>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</si>
  <si>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</si>
  <si>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</si>
  <si>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</si>
  <si>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</si>
  <si>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</si>
  <si>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</si>
  <si>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</si>
  <si>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</si>
  <si>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</si>
  <si>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</si>
  <si>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</si>
  <si>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</si>
  <si>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</si>
  <si>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</si>
  <si>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</si>
  <si>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</si>
  <si>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</si>
  <si>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</si>
  <si>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</si>
  <si>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</si>
  <si>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</si>
  <si>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</si>
  <si>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</si>
  <si>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</si>
  <si>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</si>
  <si>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</si>
  <si>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</si>
  <si>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</si>
  <si>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</si>
  <si>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</si>
  <si>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</si>
  <si>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</si>
  <si>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</si>
  <si>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</si>
  <si>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</si>
  <si>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</si>
  <si>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</si>
  <si>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</si>
  <si>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</si>
  <si>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</si>
  <si>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</si>
  <si>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</si>
  <si>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</si>
  <si>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</si>
  <si>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</si>
  <si>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</si>
  <si>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</si>
  <si>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</si>
  <si>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</si>
  <si>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</si>
  <si>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</si>
  <si>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</si>
  <si>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</si>
  <si>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</si>
  <si>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</si>
  <si>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</si>
  <si>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</si>
  <si>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</si>
  <si>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</si>
  <si>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</si>
  <si>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</si>
  <si>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</si>
  <si>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</si>
  <si>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</si>
  <si>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</si>
  <si>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</si>
  <si>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</si>
  <si>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</si>
  <si>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</si>
  <si>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</si>
  <si>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</si>
  <si>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</si>
  <si>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</si>
  <si>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</si>
  <si>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</si>
  <si>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</si>
  <si>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</si>
  <si>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</si>
  <si>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</si>
  <si>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</si>
  <si>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</si>
  <si>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</si>
  <si>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</si>
  <si>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</si>
  <si>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</si>
  <si>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</si>
  <si>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</si>
  <si>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</si>
  <si>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</si>
  <si>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</si>
  <si>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</si>
  <si>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</si>
  <si>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</si>
  <si>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</si>
  <si>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</si>
  <si>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</si>
  <si>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</si>
  <si>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</si>
  <si>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</si>
  <si>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</si>
  <si>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</si>
  <si>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</si>
  <si>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</si>
  <si>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</si>
  <si>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</si>
  <si>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</si>
  <si>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</si>
  <si>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</si>
  <si>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</si>
  <si>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</si>
  <si>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</si>
  <si>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</si>
  <si>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</si>
  <si>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</si>
  <si>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</si>
  <si>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</si>
  <si>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</si>
  <si>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</si>
  <si>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</si>
  <si>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</si>
  <si>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</si>
  <si>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</si>
  <si>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</si>
  <si>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</si>
  <si>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</si>
  <si>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</si>
  <si>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</si>
  <si>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</si>
  <si>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</si>
  <si>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</si>
  <si>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</si>
  <si>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</si>
  <si>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</si>
  <si>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</si>
  <si>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</si>
  <si>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</si>
  <si>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</si>
  <si>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</si>
  <si>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</si>
  <si>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</si>
  <si>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</si>
  <si>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</si>
  <si>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</si>
  <si>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</si>
  <si>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</si>
  <si>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</si>
  <si>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</si>
  <si>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</si>
  <si>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</si>
  <si>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</si>
  <si>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</si>
  <si>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</si>
  <si>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</si>
  <si>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</si>
  <si>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</si>
  <si>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</si>
  <si>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Agosto 2018 (Preliminar)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</si>
</sst>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
  </numFmts>
  <fonts count="36" x14ac:knownFonts="1">
    <font>
      <sz val="11"/>
      <color theme="1"/>
      <name val="Calibri"/>
      <family val="2"/>
      <scheme val="minor"/>
    </font>
    <font>
      <sz val="11"/>
      <color theme="1"/>
      <name val="Calibri"/>
      <family val="2"/>
      <scheme val="minor"/>
    </font>
    <font>
      <sz val="10"/>
      <name val="Arial"/>
      <family val="2"/>
    </font>
    <font>
      <b/>
      <sz val="9"/>
      <color theme="0"/>
      <name val="Arial"/>
      <family val="2"/>
    </font>
    <font>
      <b/>
      <sz val="11"/>
      <color theme="0"/>
      <name val="Arial"/>
      <family val="2"/>
    </font>
    <font>
      <sz val="9"/>
      <color indexed="8"/>
      <name val="Arial"/>
      <family val="2"/>
    </font>
    <font>
      <sz val="11"/>
      <color indexed="8"/>
      <name val="Calibri"/>
      <family val="2"/>
    </font>
    <font>
      <b/>
      <sz val="12"/>
      <color theme="1"/>
      <name val="Arial"/>
      <family val="2"/>
    </font>
    <font>
      <b/>
      <sz val="14"/>
      <color theme="0"/>
      <name val="Arial"/>
      <family val="2"/>
    </font>
    <font>
      <b/>
      <sz val="1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sz val="10"/>
      <name val="Arial Narrow"/>
      <family val="2"/>
    </font>
    <font>
      <b/>
      <sz val="17"/>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indexed="65"/>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7">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vertical="center"/>
    </xf>
    <xf numFmtId="9"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cellStyleXfs>
  <cellXfs count="209">
    <xf numFmtId="0" fontId="0" fillId="0" borderId="0" xfId="0"/>
    <xf numFmtId="0" fontId="2" fillId="5" borderId="0" xfId="13" applyFill="1"/>
    <xf numFmtId="0" fontId="21" fillId="5" borderId="0" xfId="13" applyFont="1" applyFill="1" applyAlignment="1">
      <alignment horizontal="centerContinuous" vertical="center" wrapText="1"/>
    </xf>
    <xf numFmtId="0" fontId="22" fillId="5" borderId="0" xfId="13" applyFont="1" applyFill="1" applyAlignment="1">
      <alignment horizontal="centerContinuous" vertical="center" wrapText="1"/>
    </xf>
    <xf numFmtId="0" fontId="22" fillId="5" borderId="0" xfId="13" applyFont="1" applyFill="1"/>
    <xf numFmtId="0" fontId="9" fillId="5" borderId="0" xfId="15" applyFont="1" applyFill="1" applyAlignment="1">
      <alignment horizontal="centerContinuous" vertical="center"/>
    </xf>
    <xf numFmtId="0" fontId="2" fillId="5" borderId="0" xfId="13" applyFont="1" applyFill="1" applyAlignment="1">
      <alignment horizontal="centerContinuous" vertical="center"/>
    </xf>
    <xf numFmtId="0" fontId="18" fillId="7" borderId="0" xfId="13" applyFont="1" applyFill="1" applyBorder="1" applyAlignment="1">
      <alignment horizontal="centerContinuous" vertical="center"/>
    </xf>
    <xf numFmtId="0" fontId="2" fillId="7" borderId="0" xfId="13" applyFill="1"/>
    <xf numFmtId="0" fontId="12" fillId="7" borderId="0" xfId="13" applyFont="1" applyFill="1" applyBorder="1" applyAlignment="1">
      <alignment horizontal="centerContinuous" vertical="center"/>
    </xf>
    <xf numFmtId="0" fontId="14" fillId="7" borderId="0" xfId="13" applyFont="1" applyFill="1" applyBorder="1" applyAlignment="1">
      <alignment horizontal="centerContinuous" vertical="center"/>
    </xf>
    <xf numFmtId="0" fontId="8" fillId="3" borderId="12" xfId="13" applyFont="1" applyFill="1" applyBorder="1" applyAlignment="1" applyProtection="1">
      <alignment vertical="center"/>
      <protection hidden="1"/>
    </xf>
    <xf numFmtId="0" fontId="26" fillId="5" borderId="12" xfId="13" applyFont="1" applyFill="1" applyBorder="1" applyAlignment="1"/>
    <xf numFmtId="0" fontId="27" fillId="5" borderId="12" xfId="13" applyFont="1" applyFill="1" applyBorder="1" applyAlignment="1"/>
    <xf numFmtId="0" fontId="9" fillId="5" borderId="0" xfId="13" applyFont="1" applyFill="1"/>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14" fillId="3" borderId="0" xfId="13" applyFont="1" applyFill="1" applyBorder="1" applyAlignment="1">
      <alignment horizontal="center" vertical="center" wrapText="1"/>
    </xf>
    <xf numFmtId="0" fontId="4" fillId="3" borderId="0" xfId="13" applyFont="1" applyFill="1" applyBorder="1" applyAlignment="1">
      <alignment horizontal="center" vertical="center" wrapText="1"/>
    </xf>
    <xf numFmtId="0" fontId="10" fillId="4" borderId="1" xfId="13" applyFont="1" applyFill="1" applyBorder="1" applyAlignment="1">
      <alignment horizontal="left" vertical="center"/>
    </xf>
    <xf numFmtId="3" fontId="10" fillId="4" borderId="1" xfId="13" applyNumberFormat="1" applyFont="1" applyFill="1" applyBorder="1" applyAlignment="1">
      <alignment horizontal="center" vertical="center"/>
    </xf>
    <xf numFmtId="3" fontId="11" fillId="4" borderId="1" xfId="13" applyNumberFormat="1" applyFont="1" applyFill="1" applyBorder="1" applyAlignment="1">
      <alignment horizontal="center" vertical="center"/>
    </xf>
    <xf numFmtId="0" fontId="2" fillId="5" borderId="0" xfId="13" applyFill="1" applyAlignment="1">
      <alignment horizontal="center" vertical="center"/>
    </xf>
    <xf numFmtId="0" fontId="17" fillId="4" borderId="1" xfId="13" applyFont="1" applyFill="1" applyBorder="1" applyAlignment="1">
      <alignment horizontal="left" vertical="center"/>
    </xf>
    <xf numFmtId="0" fontId="10" fillId="4" borderId="2" xfId="13" applyFont="1" applyFill="1" applyBorder="1" applyAlignment="1">
      <alignment horizontal="left" vertical="center"/>
    </xf>
    <xf numFmtId="3" fontId="10" fillId="4" borderId="2" xfId="13" applyNumberFormat="1" applyFont="1" applyFill="1" applyBorder="1" applyAlignment="1">
      <alignment horizontal="center" vertical="center"/>
    </xf>
    <xf numFmtId="0" fontId="17" fillId="4" borderId="2" xfId="13" applyFont="1" applyFill="1" applyBorder="1" applyAlignment="1">
      <alignment horizontal="left" vertical="center"/>
    </xf>
    <xf numFmtId="3" fontId="11" fillId="4" borderId="2" xfId="13" applyNumberFormat="1" applyFont="1" applyFill="1" applyBorder="1" applyAlignment="1">
      <alignment horizontal="center" vertical="center"/>
    </xf>
    <xf numFmtId="0" fontId="17" fillId="4" borderId="3" xfId="13" applyFont="1" applyFill="1" applyBorder="1" applyAlignment="1">
      <alignment horizontal="left" vertical="center"/>
    </xf>
    <xf numFmtId="3" fontId="11" fillId="4" borderId="3" xfId="13" applyNumberFormat="1" applyFont="1" applyFill="1" applyBorder="1" applyAlignment="1">
      <alignment horizontal="center" vertical="center"/>
    </xf>
    <xf numFmtId="3" fontId="10" fillId="4" borderId="3" xfId="13" applyNumberFormat="1" applyFont="1" applyFill="1" applyBorder="1" applyAlignment="1">
      <alignment horizontal="center" vertical="center"/>
    </xf>
    <xf numFmtId="3" fontId="4" fillId="3" borderId="0" xfId="13" applyNumberFormat="1" applyFont="1" applyFill="1" applyBorder="1" applyAlignment="1">
      <alignment horizontal="center" vertical="center"/>
    </xf>
    <xf numFmtId="0" fontId="10" fillId="4" borderId="3" xfId="13" applyFont="1" applyFill="1" applyBorder="1" applyAlignment="1">
      <alignment horizontal="left" vertical="center"/>
    </xf>
    <xf numFmtId="0" fontId="10" fillId="4" borderId="12" xfId="13" applyFont="1" applyFill="1" applyBorder="1" applyAlignment="1">
      <alignment vertical="center"/>
    </xf>
    <xf numFmtId="165" fontId="10" fillId="4" borderId="12" xfId="4" applyNumberFormat="1" applyFont="1" applyFill="1" applyBorder="1" applyAlignment="1">
      <alignment horizontal="center" vertical="center"/>
    </xf>
    <xf numFmtId="0" fontId="10" fillId="2" borderId="0" xfId="13" applyFont="1" applyFill="1" applyBorder="1" applyAlignment="1">
      <alignment vertical="center"/>
    </xf>
    <xf numFmtId="165" fontId="10" fillId="2" borderId="0" xfId="4" applyNumberFormat="1" applyFont="1" applyFill="1" applyBorder="1" applyAlignment="1">
      <alignment horizontal="center" vertical="center"/>
    </xf>
    <xf numFmtId="0" fontId="2" fillId="2" borderId="0" xfId="13" applyFill="1"/>
    <xf numFmtId="0" fontId="4" fillId="2" borderId="0" xfId="13" applyFont="1" applyFill="1" applyBorder="1" applyAlignment="1">
      <alignment horizontal="left" vertical="center"/>
    </xf>
    <xf numFmtId="3" fontId="4" fillId="2" borderId="0" xfId="13" applyNumberFormat="1" applyFont="1" applyFill="1" applyBorder="1" applyAlignment="1">
      <alignment horizontal="center" vertical="center"/>
    </xf>
    <xf numFmtId="0" fontId="2" fillId="2" borderId="0" xfId="13" applyFont="1" applyFill="1"/>
    <xf numFmtId="0" fontId="28" fillId="5" borderId="0" xfId="13" applyFont="1" applyFill="1"/>
    <xf numFmtId="0" fontId="27" fillId="5" borderId="0" xfId="13" applyFont="1" applyFill="1" applyBorder="1" applyAlignment="1">
      <alignment horizontal="left"/>
    </xf>
    <xf numFmtId="0" fontId="3" fillId="3" borderId="0" xfId="13" applyFont="1" applyFill="1" applyBorder="1" applyAlignment="1">
      <alignment horizontal="center" vertical="center"/>
    </xf>
    <xf numFmtId="0" fontId="14" fillId="2" borderId="0" xfId="13" applyFont="1" applyFill="1" applyBorder="1" applyAlignment="1">
      <alignment vertical="center" wrapText="1"/>
    </xf>
    <xf numFmtId="0" fontId="9" fillId="2" borderId="0" xfId="13" applyFont="1" applyFill="1" applyBorder="1" applyAlignment="1">
      <alignment horizontal="left" vertical="center"/>
    </xf>
    <xf numFmtId="0" fontId="2" fillId="5" borderId="0" xfId="13" applyFont="1" applyFill="1"/>
    <xf numFmtId="0" fontId="10" fillId="2" borderId="0" xfId="13" applyFont="1" applyFill="1" applyBorder="1" applyAlignment="1">
      <alignment horizontal="left" vertical="center"/>
    </xf>
    <xf numFmtId="0" fontId="2" fillId="5" borderId="0" xfId="13" applyFont="1" applyFill="1" applyAlignment="1">
      <alignment horizontal="center" vertical="center"/>
    </xf>
    <xf numFmtId="0" fontId="2" fillId="2" borderId="0" xfId="13" applyFill="1" applyBorder="1" applyAlignment="1">
      <alignment horizontal="center" vertical="center"/>
    </xf>
    <xf numFmtId="165" fontId="4" fillId="3" borderId="0" xfId="9"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3" fontId="2" fillId="2" borderId="0" xfId="13" applyNumberFormat="1" applyFont="1" applyFill="1" applyBorder="1" applyAlignment="1">
      <alignment horizontal="center" vertical="center"/>
    </xf>
    <xf numFmtId="0" fontId="9" fillId="5" borderId="0" xfId="13" applyFont="1" applyFill="1" applyBorder="1" applyAlignment="1">
      <alignment vertical="center"/>
    </xf>
    <xf numFmtId="9" fontId="2" fillId="5" borderId="0" xfId="4" applyFont="1" applyFill="1" applyBorder="1" applyAlignment="1">
      <alignment horizontal="center" vertical="center"/>
    </xf>
    <xf numFmtId="0" fontId="2" fillId="2" borderId="0" xfId="13" applyFill="1" applyBorder="1"/>
    <xf numFmtId="0" fontId="9" fillId="4" borderId="12" xfId="13" applyFont="1" applyFill="1" applyBorder="1" applyAlignment="1">
      <alignment vertical="center"/>
    </xf>
    <xf numFmtId="165" fontId="9" fillId="4" borderId="12" xfId="4" applyNumberFormat="1" applyFont="1" applyFill="1" applyBorder="1" applyAlignment="1">
      <alignment horizontal="center" vertical="center"/>
    </xf>
    <xf numFmtId="9" fontId="9" fillId="5" borderId="0" xfId="4" applyFont="1" applyFill="1" applyBorder="1" applyAlignment="1">
      <alignment horizontal="center" vertical="center"/>
    </xf>
    <xf numFmtId="0" fontId="19" fillId="5" borderId="0" xfId="13" applyFont="1" applyFill="1" applyProtection="1"/>
    <xf numFmtId="0" fontId="2" fillId="2" borderId="0" xfId="13" applyFill="1" applyAlignment="1">
      <alignment horizontal="left" vertical="center"/>
    </xf>
    <xf numFmtId="0" fontId="18" fillId="5" borderId="0" xfId="13" applyFont="1" applyFill="1"/>
    <xf numFmtId="0" fontId="4" fillId="3" borderId="0" xfId="13" applyFont="1" applyFill="1" applyBorder="1" applyAlignment="1">
      <alignment vertical="center" wrapText="1"/>
    </xf>
    <xf numFmtId="0" fontId="2" fillId="5" borderId="0" xfId="13" applyFont="1" applyFill="1" applyBorder="1" applyAlignment="1">
      <alignment horizontal="left" vertical="center"/>
    </xf>
    <xf numFmtId="3" fontId="2" fillId="5" borderId="0" xfId="13" applyNumberFormat="1" applyFont="1" applyFill="1" applyBorder="1" applyAlignment="1">
      <alignment horizontal="center" vertical="center"/>
    </xf>
    <xf numFmtId="165" fontId="2" fillId="5" borderId="0" xfId="4" applyNumberFormat="1" applyFont="1" applyFill="1" applyBorder="1" applyAlignment="1">
      <alignment horizontal="center" vertical="center"/>
    </xf>
    <xf numFmtId="0" fontId="2" fillId="5" borderId="0" xfId="13" applyFill="1" applyAlignment="1">
      <alignment horizontal="left" vertical="center"/>
    </xf>
    <xf numFmtId="0" fontId="2" fillId="5" borderId="0" xfId="13" applyFont="1" applyFill="1" applyAlignment="1">
      <alignment horizontal="left" vertical="center"/>
    </xf>
    <xf numFmtId="0" fontId="2" fillId="5" borderId="0" xfId="13" applyFont="1" applyFill="1" applyBorder="1" applyAlignment="1">
      <alignment horizontal="center" vertical="center"/>
    </xf>
    <xf numFmtId="3" fontId="2" fillId="5" borderId="0" xfId="13" applyNumberFormat="1" applyFill="1"/>
    <xf numFmtId="0" fontId="18" fillId="5" borderId="0" xfId="13" applyFont="1" applyFill="1" applyBorder="1" applyAlignment="1">
      <alignment horizontal="center" vertical="center"/>
    </xf>
    <xf numFmtId="3" fontId="18" fillId="5" borderId="0" xfId="13" applyNumberFormat="1" applyFont="1" applyFill="1" applyBorder="1" applyAlignment="1">
      <alignment horizontal="center" vertical="center"/>
    </xf>
    <xf numFmtId="9" fontId="18" fillId="5" borderId="0" xfId="4" applyNumberFormat="1" applyFont="1" applyFill="1" applyBorder="1" applyAlignment="1">
      <alignment horizontal="center" vertical="center"/>
    </xf>
    <xf numFmtId="0" fontId="2" fillId="5" borderId="0" xfId="13" applyFont="1" applyFill="1" applyAlignment="1">
      <alignment horizontal="center"/>
    </xf>
    <xf numFmtId="0" fontId="7" fillId="5" borderId="12" xfId="13" applyFont="1" applyFill="1" applyBorder="1" applyAlignment="1"/>
    <xf numFmtId="0" fontId="12" fillId="5" borderId="12" xfId="13" applyFont="1" applyFill="1" applyBorder="1" applyAlignment="1"/>
    <xf numFmtId="0" fontId="15" fillId="5" borderId="0" xfId="13" applyFont="1" applyFill="1" applyAlignment="1">
      <alignment horizontal="center"/>
    </xf>
    <xf numFmtId="0" fontId="11" fillId="5" borderId="0" xfId="13" applyFont="1" applyFill="1"/>
    <xf numFmtId="0" fontId="30" fillId="3" borderId="4" xfId="13" applyFont="1" applyFill="1" applyBorder="1" applyAlignment="1">
      <alignment horizontal="center" vertical="center" wrapText="1"/>
    </xf>
    <xf numFmtId="0" fontId="30" fillId="3" borderId="13" xfId="13" applyFont="1" applyFill="1" applyBorder="1" applyAlignment="1">
      <alignment horizontal="center" vertical="center" wrapText="1"/>
    </xf>
    <xf numFmtId="0" fontId="10" fillId="4" borderId="1" xfId="13" applyFont="1" applyFill="1" applyBorder="1" applyAlignment="1">
      <alignment horizontal="justify" vertical="center"/>
    </xf>
    <xf numFmtId="3" fontId="11" fillId="5" borderId="0" xfId="13" applyNumberFormat="1" applyFont="1" applyFill="1" applyAlignment="1">
      <alignment horizontal="left"/>
    </xf>
    <xf numFmtId="3" fontId="10" fillId="4" borderId="14" xfId="13" applyNumberFormat="1" applyFont="1" applyFill="1" applyBorder="1" applyAlignment="1">
      <alignment horizontal="center" vertical="center"/>
    </xf>
    <xf numFmtId="3" fontId="11" fillId="4" borderId="14" xfId="13" applyNumberFormat="1" applyFont="1" applyFill="1" applyBorder="1" applyAlignment="1">
      <alignment horizontal="center" vertical="center"/>
    </xf>
    <xf numFmtId="0" fontId="10" fillId="4" borderId="2" xfId="13" applyFont="1" applyFill="1" applyBorder="1" applyAlignment="1">
      <alignment horizontal="justify" vertical="center"/>
    </xf>
    <xf numFmtId="0" fontId="10" fillId="4" borderId="2" xfId="13" applyFont="1" applyFill="1" applyBorder="1" applyAlignment="1">
      <alignment horizontal="center" vertical="center"/>
    </xf>
    <xf numFmtId="0" fontId="10" fillId="4" borderId="15" xfId="13" applyFont="1" applyFill="1" applyBorder="1" applyAlignment="1">
      <alignment horizontal="left" vertical="center"/>
    </xf>
    <xf numFmtId="3" fontId="10" fillId="4" borderId="15" xfId="13" applyNumberFormat="1" applyFont="1" applyFill="1" applyBorder="1" applyAlignment="1">
      <alignment horizontal="center" vertical="center"/>
    </xf>
    <xf numFmtId="3" fontId="10" fillId="4" borderId="16"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0" fontId="4" fillId="3" borderId="11" xfId="13" applyFont="1" applyFill="1" applyBorder="1" applyAlignment="1">
      <alignment horizontal="left" vertical="center"/>
    </xf>
    <xf numFmtId="3" fontId="4" fillId="3" borderId="11" xfId="13" applyNumberFormat="1" applyFont="1" applyFill="1" applyBorder="1" applyAlignment="1">
      <alignment horizontal="center" vertical="center"/>
    </xf>
    <xf numFmtId="0" fontId="4" fillId="3" borderId="0" xfId="13" applyFont="1" applyFill="1" applyBorder="1" applyAlignment="1">
      <alignment horizontal="justify" vertical="center"/>
    </xf>
    <xf numFmtId="0" fontId="10" fillId="4" borderId="17" xfId="13" applyFont="1" applyFill="1" applyBorder="1" applyAlignment="1">
      <alignment horizontal="left" vertical="center"/>
    </xf>
    <xf numFmtId="165" fontId="10" fillId="4" borderId="17" xfId="4" applyNumberFormat="1" applyFont="1" applyFill="1" applyBorder="1" applyAlignment="1">
      <alignment horizontal="center" vertical="center"/>
    </xf>
    <xf numFmtId="0" fontId="10" fillId="4" borderId="12" xfId="13" applyFont="1" applyFill="1" applyBorder="1" applyAlignment="1">
      <alignment horizontal="left" vertical="center"/>
    </xf>
    <xf numFmtId="0" fontId="31" fillId="5" borderId="0" xfId="13" applyFont="1" applyFill="1" applyAlignment="1">
      <alignment horizontal="center" vertical="center" wrapText="1"/>
    </xf>
    <xf numFmtId="0" fontId="10" fillId="4" borderId="1" xfId="13" applyFont="1" applyFill="1" applyBorder="1" applyAlignment="1">
      <alignment horizontal="left" vertical="center" wrapText="1"/>
    </xf>
    <xf numFmtId="0" fontId="10" fillId="4" borderId="1" xfId="13" applyFont="1" applyFill="1" applyBorder="1" applyAlignment="1">
      <alignment horizontal="center" vertical="center" wrapText="1"/>
    </xf>
    <xf numFmtId="3" fontId="2" fillId="2" borderId="0" xfId="13" applyNumberFormat="1" applyFill="1" applyBorder="1" applyAlignment="1">
      <alignment horizontal="center" vertical="center"/>
    </xf>
    <xf numFmtId="3" fontId="2" fillId="2" borderId="0" xfId="13" applyNumberFormat="1" applyFill="1" applyBorder="1" applyAlignment="1">
      <alignment horizontal="center"/>
    </xf>
    <xf numFmtId="0" fontId="10" fillId="4" borderId="3" xfId="13" applyFont="1" applyFill="1" applyBorder="1" applyAlignment="1">
      <alignment horizontal="justify" vertical="center"/>
    </xf>
    <xf numFmtId="3" fontId="11" fillId="4" borderId="0" xfId="13" applyNumberFormat="1" applyFont="1" applyFill="1" applyBorder="1" applyAlignment="1">
      <alignment horizontal="center" vertical="center"/>
    </xf>
    <xf numFmtId="0" fontId="2" fillId="5" borderId="0" xfId="13" applyFill="1" applyBorder="1"/>
    <xf numFmtId="0" fontId="17" fillId="5" borderId="0" xfId="13" applyFont="1" applyFill="1" applyBorder="1" applyAlignment="1">
      <alignment horizontal="center" vertical="center" wrapText="1"/>
    </xf>
    <xf numFmtId="0" fontId="32" fillId="4" borderId="1" xfId="13" applyFont="1" applyFill="1" applyBorder="1" applyAlignment="1">
      <alignment horizontal="left" vertical="center" wrapText="1"/>
    </xf>
    <xf numFmtId="3" fontId="2" fillId="5" borderId="0" xfId="13" applyNumberFormat="1" applyFill="1" applyBorder="1" applyAlignment="1">
      <alignment horizontal="center"/>
    </xf>
    <xf numFmtId="0" fontId="32" fillId="4" borderId="3" xfId="13" applyFont="1" applyFill="1" applyBorder="1" applyAlignment="1">
      <alignment horizontal="justify" vertical="center"/>
    </xf>
    <xf numFmtId="3" fontId="10" fillId="4" borderId="0" xfId="13" applyNumberFormat="1" applyFont="1" applyFill="1" applyBorder="1" applyAlignment="1">
      <alignment horizontal="center" vertical="center"/>
    </xf>
    <xf numFmtId="3" fontId="9" fillId="5" borderId="0" xfId="13" applyNumberFormat="1" applyFont="1" applyFill="1" applyBorder="1" applyAlignment="1">
      <alignment horizontal="center"/>
    </xf>
    <xf numFmtId="0" fontId="10" fillId="6" borderId="5" xfId="13" applyFont="1" applyFill="1" applyBorder="1" applyAlignment="1">
      <alignment horizontal="justify" vertical="center"/>
    </xf>
    <xf numFmtId="9" fontId="10" fillId="6" borderId="5" xfId="9" applyFont="1" applyFill="1" applyBorder="1" applyAlignment="1">
      <alignment horizontal="center" vertical="center"/>
    </xf>
    <xf numFmtId="3" fontId="9" fillId="2" borderId="0" xfId="13" applyNumberFormat="1" applyFont="1" applyFill="1" applyBorder="1" applyAlignment="1">
      <alignment horizontal="center"/>
    </xf>
    <xf numFmtId="0" fontId="16" fillId="5" borderId="0" xfId="13" applyFont="1" applyFill="1"/>
    <xf numFmtId="0" fontId="30" fillId="3" borderId="0" xfId="13" applyFont="1" applyFill="1" applyBorder="1" applyAlignment="1">
      <alignment horizontal="center" vertical="center" wrapText="1"/>
    </xf>
    <xf numFmtId="0" fontId="2" fillId="2" borderId="0" xfId="14" applyFill="1"/>
    <xf numFmtId="0" fontId="4" fillId="3" borderId="18" xfId="13" applyFont="1" applyFill="1" applyBorder="1" applyAlignment="1">
      <alignment horizontal="justify" vertical="center"/>
    </xf>
    <xf numFmtId="3" fontId="4" fillId="3" borderId="19" xfId="13" applyNumberFormat="1" applyFont="1" applyFill="1" applyBorder="1" applyAlignment="1">
      <alignment horizontal="center" vertical="center"/>
    </xf>
    <xf numFmtId="0" fontId="4" fillId="3" borderId="0" xfId="13" applyFont="1" applyFill="1" applyBorder="1" applyAlignment="1">
      <alignment horizontal="right" vertical="center" wrapText="1"/>
    </xf>
    <xf numFmtId="0" fontId="33" fillId="5" borderId="0" xfId="13" applyFont="1" applyFill="1"/>
    <xf numFmtId="165" fontId="11" fillId="4" borderId="1" xfId="4" applyNumberFormat="1" applyFont="1" applyFill="1" applyBorder="1" applyAlignment="1">
      <alignment horizontal="right" vertical="center"/>
    </xf>
    <xf numFmtId="165" fontId="18" fillId="5" borderId="0" xfId="4" applyNumberFormat="1" applyFont="1" applyFill="1"/>
    <xf numFmtId="165" fontId="11" fillId="4" borderId="3" xfId="4" applyNumberFormat="1" applyFont="1" applyFill="1" applyBorder="1" applyAlignment="1">
      <alignment horizontal="right" vertical="center"/>
    </xf>
    <xf numFmtId="165" fontId="4" fillId="3" borderId="0" xfId="4" applyNumberFormat="1" applyFont="1" applyFill="1" applyBorder="1" applyAlignment="1">
      <alignment horizontal="right" vertical="center"/>
    </xf>
    <xf numFmtId="0" fontId="18" fillId="5" borderId="0" xfId="13" applyFont="1" applyFill="1" applyAlignment="1">
      <alignment wrapText="1"/>
    </xf>
    <xf numFmtId="0" fontId="26" fillId="5" borderId="12" xfId="13" applyFont="1" applyFill="1" applyBorder="1" applyAlignment="1">
      <alignment horizontal="left"/>
    </xf>
    <xf numFmtId="0" fontId="4" fillId="2" borderId="0" xfId="13" applyFont="1" applyFill="1" applyBorder="1" applyAlignment="1">
      <alignment vertical="center" wrapText="1"/>
    </xf>
    <xf numFmtId="0" fontId="3" fillId="3" borderId="21" xfId="13" applyFont="1" applyFill="1" applyBorder="1" applyAlignment="1">
      <alignment horizontal="center" vertical="center" wrapText="1"/>
    </xf>
    <xf numFmtId="0" fontId="3" fillId="3" borderId="22" xfId="13" applyFont="1" applyFill="1" applyBorder="1" applyAlignment="1">
      <alignment horizontal="center" vertical="center" wrapText="1"/>
    </xf>
    <xf numFmtId="0" fontId="3" fillId="3" borderId="21" xfId="13" applyFont="1" applyFill="1" applyBorder="1" applyAlignment="1">
      <alignment vertical="center" wrapText="1"/>
    </xf>
    <xf numFmtId="0" fontId="3" fillId="2" borderId="0" xfId="13" applyFont="1" applyFill="1" applyBorder="1" applyAlignment="1">
      <alignment vertical="center" wrapText="1"/>
    </xf>
    <xf numFmtId="3" fontId="11" fillId="4" borderId="23" xfId="13" applyNumberFormat="1" applyFont="1" applyFill="1" applyBorder="1" applyAlignment="1">
      <alignment vertical="center"/>
    </xf>
    <xf numFmtId="3" fontId="10" fillId="4" borderId="23" xfId="13" applyNumberFormat="1" applyFont="1" applyFill="1" applyBorder="1" applyAlignment="1">
      <alignment horizontal="right" vertical="center"/>
    </xf>
    <xf numFmtId="3" fontId="11" fillId="4" borderId="23" xfId="13" applyNumberFormat="1" applyFont="1" applyFill="1" applyBorder="1" applyAlignment="1">
      <alignment horizontal="center" vertical="center"/>
    </xf>
    <xf numFmtId="3" fontId="10" fillId="2" borderId="0" xfId="13" applyNumberFormat="1" applyFont="1" applyFill="1" applyBorder="1" applyAlignment="1">
      <alignment vertical="center"/>
    </xf>
    <xf numFmtId="3" fontId="11" fillId="4" borderId="24" xfId="13" applyNumberFormat="1" applyFont="1" applyFill="1" applyBorder="1" applyAlignment="1">
      <alignment vertical="center"/>
    </xf>
    <xf numFmtId="3" fontId="10" fillId="4" borderId="24" xfId="13" applyNumberFormat="1" applyFont="1" applyFill="1" applyBorder="1" applyAlignment="1">
      <alignment horizontal="right" vertical="center"/>
    </xf>
    <xf numFmtId="3" fontId="11" fillId="4" borderId="25" xfId="13" applyNumberFormat="1" applyFont="1" applyFill="1" applyBorder="1" applyAlignment="1">
      <alignment horizontal="center" vertical="center"/>
    </xf>
    <xf numFmtId="3" fontId="4" fillId="3" borderId="0" xfId="13" applyNumberFormat="1" applyFont="1" applyFill="1" applyBorder="1" applyAlignment="1">
      <alignment horizontal="right" vertical="center"/>
    </xf>
    <xf numFmtId="165" fontId="10" fillId="4" borderId="1" xfId="9" applyNumberFormat="1" applyFont="1" applyFill="1" applyBorder="1" applyAlignment="1">
      <alignment horizontal="center" vertical="center"/>
    </xf>
    <xf numFmtId="165" fontId="10" fillId="2" borderId="0" xfId="13" applyNumberFormat="1" applyFont="1" applyFill="1" applyBorder="1" applyAlignment="1">
      <alignment horizontal="center" vertical="center"/>
    </xf>
    <xf numFmtId="3" fontId="10" fillId="2" borderId="0" xfId="13" applyNumberFormat="1" applyFont="1" applyFill="1" applyBorder="1" applyAlignment="1">
      <alignment horizontal="center" vertical="center"/>
    </xf>
    <xf numFmtId="0" fontId="2" fillId="5" borderId="0" xfId="13" applyFill="1" applyAlignment="1">
      <alignment horizontal="center"/>
    </xf>
    <xf numFmtId="0" fontId="2" fillId="5" borderId="0" xfId="13" applyFont="1" applyFill="1" applyAlignment="1">
      <alignment vertical="center" wrapText="1"/>
    </xf>
    <xf numFmtId="0" fontId="26" fillId="5" borderId="0" xfId="13" applyFont="1" applyFill="1" applyBorder="1" applyAlignment="1"/>
    <xf numFmtId="0" fontId="26" fillId="2" borderId="0" xfId="13" applyFont="1" applyFill="1" applyBorder="1" applyAlignment="1"/>
    <xf numFmtId="0" fontId="4" fillId="3" borderId="8" xfId="13" applyFont="1" applyFill="1" applyBorder="1" applyAlignment="1">
      <alignment horizontal="right" vertical="center" wrapText="1"/>
    </xf>
    <xf numFmtId="0" fontId="11" fillId="4" borderId="1" xfId="13" applyFont="1" applyFill="1" applyBorder="1" applyAlignment="1">
      <alignment vertical="center"/>
    </xf>
    <xf numFmtId="3" fontId="10" fillId="4" borderId="1" xfId="13" applyNumberFormat="1" applyFont="1" applyFill="1" applyBorder="1" applyAlignment="1">
      <alignment horizontal="right" vertical="center"/>
    </xf>
    <xf numFmtId="3" fontId="11" fillId="4" borderId="1" xfId="13" applyNumberFormat="1" applyFont="1" applyFill="1" applyBorder="1" applyAlignment="1">
      <alignment horizontal="right" vertical="center"/>
    </xf>
    <xf numFmtId="0" fontId="5" fillId="2" borderId="0" xfId="16" applyFont="1" applyFill="1" applyBorder="1" applyAlignment="1">
      <alignment horizontal="center" wrapText="1"/>
    </xf>
    <xf numFmtId="0" fontId="11" fillId="4" borderId="2" xfId="13" applyFont="1" applyFill="1" applyBorder="1" applyAlignment="1">
      <alignment vertical="center"/>
    </xf>
    <xf numFmtId="3" fontId="10" fillId="4" borderId="2" xfId="13" applyNumberFormat="1" applyFont="1" applyFill="1" applyBorder="1" applyAlignment="1">
      <alignment horizontal="right" vertical="center"/>
    </xf>
    <xf numFmtId="3" fontId="11" fillId="4" borderId="2" xfId="13" applyNumberFormat="1" applyFont="1" applyFill="1" applyBorder="1" applyAlignment="1">
      <alignment horizontal="right" vertical="center"/>
    </xf>
    <xf numFmtId="0" fontId="5" fillId="2" borderId="0" xfId="16" applyFont="1" applyFill="1" applyBorder="1" applyAlignment="1">
      <alignment horizontal="left" vertical="top" wrapText="1"/>
    </xf>
    <xf numFmtId="166" fontId="5" fillId="2" borderId="0" xfId="16" applyNumberFormat="1" applyFont="1" applyFill="1" applyBorder="1" applyAlignment="1">
      <alignment horizontal="right" vertical="center"/>
    </xf>
    <xf numFmtId="0" fontId="11" fillId="4" borderId="0" xfId="13" applyFont="1" applyFill="1" applyAlignment="1">
      <alignment vertical="center"/>
    </xf>
    <xf numFmtId="3" fontId="10" fillId="4" borderId="0" xfId="13" applyNumberFormat="1" applyFont="1" applyFill="1" applyAlignment="1">
      <alignment horizontal="right" vertical="center"/>
    </xf>
    <xf numFmtId="3" fontId="11" fillId="4" borderId="0" xfId="13" applyNumberFormat="1" applyFont="1" applyFill="1" applyAlignment="1">
      <alignment horizontal="right" vertical="center"/>
    </xf>
    <xf numFmtId="3" fontId="4" fillId="3" borderId="0" xfId="13" applyNumberFormat="1" applyFont="1" applyFill="1" applyAlignment="1">
      <alignment horizontal="right" vertical="center"/>
    </xf>
    <xf numFmtId="165" fontId="10" fillId="4" borderId="0" xfId="9" applyNumberFormat="1" applyFont="1" applyFill="1" applyAlignment="1">
      <alignment horizontal="right" vertical="center"/>
    </xf>
    <xf numFmtId="0" fontId="2" fillId="2" borderId="0" xfId="13" applyFont="1" applyFill="1" applyBorder="1"/>
    <xf numFmtId="0" fontId="13" fillId="5" borderId="0" xfId="13" applyFont="1" applyFill="1" applyAlignment="1">
      <alignment horizontal="left"/>
    </xf>
    <xf numFmtId="0" fontId="4" fillId="3" borderId="8" xfId="13" applyFont="1" applyFill="1" applyBorder="1" applyAlignment="1">
      <alignment horizontal="center" vertical="center" wrapText="1"/>
    </xf>
    <xf numFmtId="0" fontId="11" fillId="4" borderId="26" xfId="13" applyFont="1" applyFill="1" applyBorder="1" applyAlignment="1">
      <alignment vertical="center"/>
    </xf>
    <xf numFmtId="3" fontId="10" fillId="4" borderId="3" xfId="13" applyNumberFormat="1" applyFont="1" applyFill="1" applyBorder="1" applyAlignment="1">
      <alignment horizontal="right" vertical="center"/>
    </xf>
    <xf numFmtId="0" fontId="14" fillId="2" borderId="0" xfId="13" applyFont="1" applyFill="1" applyBorder="1" applyAlignment="1">
      <alignment horizontal="center" vertical="center" wrapText="1"/>
    </xf>
    <xf numFmtId="0" fontId="14" fillId="2" borderId="0" xfId="13" applyFont="1" applyFill="1" applyAlignment="1">
      <alignment horizontal="center" vertical="center"/>
    </xf>
    <xf numFmtId="0" fontId="26" fillId="5" borderId="27" xfId="13" applyFont="1" applyFill="1" applyBorder="1" applyAlignment="1"/>
    <xf numFmtId="0" fontId="2" fillId="5" borderId="27" xfId="13" applyFill="1" applyBorder="1"/>
    <xf numFmtId="0" fontId="4" fillId="3" borderId="0" xfId="13" applyFont="1" applyFill="1" applyAlignment="1">
      <alignment horizontal="center" vertical="center"/>
    </xf>
    <xf numFmtId="0" fontId="4" fillId="3" borderId="0" xfId="13" applyFont="1" applyFill="1" applyAlignment="1">
      <alignment horizontal="right" vertical="center"/>
    </xf>
    <xf numFmtId="0" fontId="4" fillId="2" borderId="0" xfId="13" applyFont="1" applyFill="1" applyBorder="1" applyAlignment="1">
      <alignment horizontal="right" vertical="center"/>
    </xf>
    <xf numFmtId="0" fontId="11" fillId="4" borderId="1" xfId="13" applyFont="1" applyFill="1" applyBorder="1"/>
    <xf numFmtId="3" fontId="10" fillId="4" borderId="1" xfId="13" applyNumberFormat="1" applyFont="1" applyFill="1" applyBorder="1"/>
    <xf numFmtId="3" fontId="11" fillId="4" borderId="1" xfId="13" applyNumberFormat="1" applyFont="1" applyFill="1" applyBorder="1"/>
    <xf numFmtId="3" fontId="11" fillId="2" borderId="0" xfId="13" applyNumberFormat="1" applyFont="1" applyFill="1" applyBorder="1"/>
    <xf numFmtId="0" fontId="11" fillId="4" borderId="2" xfId="13" applyFont="1" applyFill="1" applyBorder="1"/>
    <xf numFmtId="0" fontId="11" fillId="4" borderId="0" xfId="13" applyFont="1" applyFill="1"/>
    <xf numFmtId="3" fontId="10" fillId="4" borderId="3" xfId="13" applyNumberFormat="1" applyFont="1" applyFill="1" applyBorder="1"/>
    <xf numFmtId="3" fontId="11" fillId="4" borderId="3" xfId="13" applyNumberFormat="1" applyFont="1" applyFill="1" applyBorder="1"/>
    <xf numFmtId="3" fontId="4" fillId="2" borderId="0" xfId="13" applyNumberFormat="1" applyFont="1" applyFill="1" applyBorder="1" applyAlignment="1">
      <alignment horizontal="right" vertical="center"/>
    </xf>
    <xf numFmtId="3" fontId="33" fillId="5" borderId="0" xfId="13" applyNumberFormat="1" applyFont="1" applyFill="1"/>
    <xf numFmtId="165" fontId="10" fillId="4" borderId="1" xfId="4" applyNumberFormat="1" applyFont="1" applyFill="1" applyBorder="1" applyAlignment="1">
      <alignment horizontal="center" vertical="center"/>
    </xf>
    <xf numFmtId="165" fontId="10" fillId="4" borderId="3" xfId="4" applyNumberFormat="1" applyFont="1" applyFill="1" applyBorder="1" applyAlignment="1">
      <alignment horizontal="center" vertical="center"/>
    </xf>
    <xf numFmtId="0" fontId="2" fillId="5" borderId="0" xfId="13" applyFont="1" applyFill="1" applyAlignment="1">
      <alignment horizontal="justify" vertical="center" wrapText="1"/>
    </xf>
    <xf numFmtId="0" fontId="7" fillId="5" borderId="0" xfId="13" applyFont="1" applyFill="1" applyBorder="1" applyAlignment="1">
      <alignment horizontal="left"/>
    </xf>
    <xf numFmtId="0" fontId="26" fillId="5" borderId="12" xfId="13" applyFont="1" applyFill="1" applyBorder="1" applyAlignment="1">
      <alignment horizontal="left"/>
    </xf>
    <xf numFmtId="0" fontId="7" fillId="5" borderId="12" xfId="13" applyFont="1" applyFill="1" applyBorder="1" applyAlignment="1">
      <alignment horizontal="left"/>
    </xf>
    <xf numFmtId="0" fontId="20" fillId="7" borderId="0" xfId="13" applyFont="1" applyFill="1" applyBorder="1" applyAlignment="1">
      <alignment horizontal="center" vertical="center"/>
    </xf>
    <xf numFmtId="0" fontId="24" fillId="7" borderId="0" xfId="13" applyFont="1" applyFill="1" applyBorder="1" applyAlignment="1">
      <alignment horizontal="center" vertical="center"/>
    </xf>
    <xf numFmtId="0" fontId="8" fillId="7" borderId="0" xfId="13" applyFont="1" applyFill="1" applyBorder="1" applyAlignment="1">
      <alignment horizontal="center" vertical="center"/>
    </xf>
    <xf numFmtId="0" fontId="14" fillId="3" borderId="0" xfId="13" applyFont="1" applyFill="1" applyBorder="1" applyAlignment="1">
      <alignment horizontal="left" vertical="center" wrapText="1"/>
    </xf>
    <xf numFmtId="0" fontId="4" fillId="3" borderId="0" xfId="13" applyFont="1" applyFill="1" applyBorder="1" applyAlignment="1">
      <alignment horizontal="center" vertical="center" wrapText="1"/>
    </xf>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26" fillId="5" borderId="12" xfId="13" applyFont="1" applyFill="1" applyBorder="1" applyAlignment="1">
      <alignment horizontal="left" vertical="center" wrapText="1"/>
    </xf>
    <xf numFmtId="0" fontId="5" fillId="2" borderId="0" xfId="16" applyFont="1" applyFill="1" applyBorder="1" applyAlignment="1">
      <alignment horizontal="center" wrapText="1"/>
    </xf>
    <xf numFmtId="0" fontId="5" fillId="2" borderId="0" xfId="16" applyFont="1" applyFill="1" applyBorder="1" applyAlignment="1">
      <alignment horizontal="left" vertical="top" wrapText="1"/>
    </xf>
    <xf numFmtId="0" fontId="4" fillId="3" borderId="0" xfId="13" applyFont="1" applyFill="1" applyAlignment="1">
      <alignment horizontal="center" vertical="center"/>
    </xf>
    <xf numFmtId="0" fontId="10" fillId="4" borderId="0" xfId="13" applyFont="1" applyFill="1" applyAlignment="1">
      <alignment horizontal="center" vertical="center"/>
    </xf>
    <xf numFmtId="0" fontId="4" fillId="3" borderId="20" xfId="13" applyFont="1" applyFill="1" applyBorder="1" applyAlignment="1">
      <alignment horizontal="center" vertical="center" wrapText="1"/>
    </xf>
    <xf numFmtId="0" fontId="4" fillId="3" borderId="10" xfId="13" applyFont="1" applyFill="1" applyBorder="1" applyAlignment="1">
      <alignment horizontal="center" vertical="center" wrapText="1"/>
    </xf>
    <xf numFmtId="0" fontId="4" fillId="3" borderId="4" xfId="13" applyFont="1" applyFill="1" applyBorder="1" applyAlignment="1">
      <alignment horizontal="center" vertical="center" wrapText="1"/>
    </xf>
    <xf numFmtId="0" fontId="4" fillId="3" borderId="9" xfId="13" applyFont="1" applyFill="1" applyBorder="1" applyAlignment="1">
      <alignment horizontal="center" vertical="center" wrapText="1"/>
    </xf>
    <xf numFmtId="0" fontId="4" fillId="3" borderId="7" xfId="13" applyFont="1" applyFill="1" applyBorder="1" applyAlignment="1">
      <alignment horizontal="center" vertical="center" wrapText="1"/>
    </xf>
    <xf numFmtId="0" fontId="4" fillId="3" borderId="6" xfId="13" applyFont="1" applyFill="1" applyBorder="1" applyAlignment="1">
      <alignment horizontal="center" vertical="center" wrapText="1"/>
    </xf>
    <xf numFmtId="0" fontId="13" fillId="5" borderId="0" xfId="13" applyFont="1" applyFill="1" applyAlignment="1">
      <alignment horizontal="left" vertical="center" wrapText="1"/>
    </xf>
    <xf numFmtId="0" fontId="5" fillId="2" borderId="0" xfId="16" applyFont="1" applyFill="1" applyBorder="1" applyAlignment="1">
      <alignment horizontal="left" wrapText="1"/>
    </xf>
  </cellXfs>
  <cellStyles count="17">
    <cellStyle name="Millares 2" xfId="1"/>
    <cellStyle name="Normal" xfId="0" builtinId="0"/>
    <cellStyle name="Normal 2" xfId="5"/>
    <cellStyle name="Normal 2 2" xfId="2"/>
    <cellStyle name="Normal 2 2 3" xfId="6"/>
    <cellStyle name="Normal 2 3" xfId="13"/>
    <cellStyle name="Normal 2 3 2" xfId="10"/>
    <cellStyle name="Normal 3 2" xfId="14"/>
    <cellStyle name="Normal_Casos CEM" xfId="16"/>
    <cellStyle name="Normal_Directorio CEMs - agos - 2009 - UGTAI" xfId="15"/>
    <cellStyle name="Porcentaje" xfId="9" builtinId="5"/>
    <cellStyle name="Porcentaje 10" xfId="7"/>
    <cellStyle name="Porcentaje 2" xfId="4"/>
    <cellStyle name="Porcentaje 3" xfId="3"/>
    <cellStyle name="Porcentaje 3 2" xfId="8"/>
    <cellStyle name="Porcentual 2" xfId="12"/>
    <cellStyle name="Porcentual 2 2" xfId="11"/>
  </cellStyles>
  <dxfs count="0"/>
  <tableStyles count="0" defaultTableStyle="TableStyleMedium2" defaultPivotStyle="PivotStyleLight16"/>
  <colors>
    <mruColors>
      <color rgb="FFDDEBF7"/>
      <color rgb="FFFFF9E7"/>
      <color rgb="FFFFF5D9"/>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33-40A7-B634-65CB97C75E7E}"/>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CEM'!$M$65:$M$68</c:f>
              <c:strCache>
                <c:ptCount val="4"/>
                <c:pt idx="0">
                  <c:v>Niños y niñas</c:v>
                </c:pt>
                <c:pt idx="1">
                  <c:v>Adolescentes</c:v>
                </c:pt>
                <c:pt idx="2">
                  <c:v>Adultos/as</c:v>
                </c:pt>
                <c:pt idx="3">
                  <c:v>Adultos mayores</c:v>
                </c:pt>
              </c:strCache>
            </c:strRef>
          </c:cat>
          <c:val>
            <c:numRef>
              <c:f>'Casos CEM'!$N$65:$N$68</c:f>
              <c:numCache>
                <c:formatCode>#,##0</c:formatCode>
                <c:ptCount val="4"/>
                <c:pt idx="0">
                  <c:v>15349</c:v>
                </c:pt>
                <c:pt idx="1">
                  <c:v>11085</c:v>
                </c:pt>
                <c:pt idx="2">
                  <c:v>52315</c:v>
                </c:pt>
                <c:pt idx="3">
                  <c:v>5153</c:v>
                </c:pt>
              </c:numCache>
            </c:numRef>
          </c:val>
          <c:extLst xmlns:c16r2="http://schemas.microsoft.com/office/drawing/2015/06/chart">
            <c:ext xmlns:c16="http://schemas.microsoft.com/office/drawing/2014/chart" uri="{C3380CC4-5D6E-409C-BE32-E72D297353CC}">
              <c16:uniqueId val="{00000001-8E33-40A7-B634-65CB97C75E7E}"/>
            </c:ext>
          </c:extLst>
        </c:ser>
        <c:dLbls>
          <c:showLegendKey val="0"/>
          <c:showVal val="0"/>
          <c:showCatName val="0"/>
          <c:showSerName val="0"/>
          <c:showPercent val="0"/>
          <c:showBubbleSize val="0"/>
        </c:dLbls>
        <c:gapWidth val="150"/>
        <c:axId val="808387920"/>
        <c:axId val="808823200"/>
      </c:barChart>
      <c:catAx>
        <c:axId val="808387920"/>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808823200"/>
        <c:crosses val="autoZero"/>
        <c:auto val="0"/>
        <c:lblAlgn val="ctr"/>
        <c:lblOffset val="100"/>
        <c:noMultiLvlLbl val="0"/>
      </c:catAx>
      <c:valAx>
        <c:axId val="808823200"/>
        <c:scaling>
          <c:orientation val="minMax"/>
        </c:scaling>
        <c:delete val="1"/>
        <c:axPos val="b"/>
        <c:numFmt formatCode="#,##0" sourceLinked="1"/>
        <c:majorTickMark val="out"/>
        <c:minorTickMark val="none"/>
        <c:tickLblPos val="nextTo"/>
        <c:crossAx val="808387920"/>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CEM'!$L$123</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CEM'!$M$123:$P$123</c:f>
              <c:numCache>
                <c:formatCode>#,##0</c:formatCode>
                <c:ptCount val="4"/>
                <c:pt idx="0">
                  <c:v>7979</c:v>
                </c:pt>
                <c:pt idx="1">
                  <c:v>4307</c:v>
                </c:pt>
                <c:pt idx="2">
                  <c:v>26635</c:v>
                </c:pt>
                <c:pt idx="3">
                  <c:v>3570</c:v>
                </c:pt>
              </c:numCache>
            </c:numRef>
          </c:val>
          <c:extLst xmlns:c16r2="http://schemas.microsoft.com/office/drawing/2015/06/chart">
            <c:ext xmlns:c16="http://schemas.microsoft.com/office/drawing/2014/chart" uri="{C3380CC4-5D6E-409C-BE32-E72D297353CC}">
              <c16:uniqueId val="{00000000-0805-400B-8091-8135D7C4E5FD}"/>
            </c:ext>
          </c:extLst>
        </c:ser>
        <c:ser>
          <c:idx val="1"/>
          <c:order val="1"/>
          <c:tx>
            <c:strRef>
              <c:f>'Casos CEM'!$L$124</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CEM'!$M$124:$P$124</c:f>
              <c:numCache>
                <c:formatCode>#,##0</c:formatCode>
                <c:ptCount val="4"/>
                <c:pt idx="0">
                  <c:v>5170</c:v>
                </c:pt>
                <c:pt idx="1">
                  <c:v>3379</c:v>
                </c:pt>
                <c:pt idx="2">
                  <c:v>23244</c:v>
                </c:pt>
                <c:pt idx="3">
                  <c:v>1460</c:v>
                </c:pt>
              </c:numCache>
            </c:numRef>
          </c:val>
          <c:extLst xmlns:c16r2="http://schemas.microsoft.com/office/drawing/2015/06/chart">
            <c:ext xmlns:c16="http://schemas.microsoft.com/office/drawing/2014/chart" uri="{C3380CC4-5D6E-409C-BE32-E72D297353CC}">
              <c16:uniqueId val="{00000001-0805-400B-8091-8135D7C4E5FD}"/>
            </c:ext>
          </c:extLst>
        </c:ser>
        <c:ser>
          <c:idx val="2"/>
          <c:order val="2"/>
          <c:tx>
            <c:strRef>
              <c:f>'Casos CEM'!$L$125</c:f>
              <c:strCache>
                <c:ptCount val="1"/>
                <c:pt idx="0">
                  <c:v>Sexual</c:v>
                </c:pt>
              </c:strCache>
            </c:strRef>
          </c:tx>
          <c:spPr>
            <a:solidFill>
              <a:schemeClr val="bg1">
                <a:lumMod val="50000"/>
              </a:schemeClr>
            </a:solidFill>
            <a:ln w="12700">
              <a:solidFill>
                <a:schemeClr val="tx1"/>
              </a:solidFill>
            </a:ln>
            <a:effectLst/>
          </c:spPr>
          <c:invertIfNegative val="0"/>
          <c:cat>
            <c:strRef>
              <c:f>'Casos CEM'!$M$121:$P$121</c:f>
              <c:strCache>
                <c:ptCount val="4"/>
                <c:pt idx="0">
                  <c:v>Niños y niñas</c:v>
                </c:pt>
                <c:pt idx="1">
                  <c:v>Adolescentes</c:v>
                </c:pt>
                <c:pt idx="2">
                  <c:v>Personas adultas</c:v>
                </c:pt>
                <c:pt idx="3">
                  <c:v>Personas adultas mayores</c:v>
                </c:pt>
              </c:strCache>
            </c:strRef>
          </c:cat>
          <c:val>
            <c:numRef>
              <c:f>'Casos CEM'!$M$125:$P$125</c:f>
              <c:numCache>
                <c:formatCode>#,##0</c:formatCode>
                <c:ptCount val="4"/>
                <c:pt idx="0">
                  <c:v>2111</c:v>
                </c:pt>
                <c:pt idx="1">
                  <c:v>3351</c:v>
                </c:pt>
                <c:pt idx="2">
                  <c:v>2216</c:v>
                </c:pt>
                <c:pt idx="3">
                  <c:v>62</c:v>
                </c:pt>
              </c:numCache>
            </c:numRef>
          </c:val>
          <c:extLst xmlns:c16r2="http://schemas.microsoft.com/office/drawing/2015/06/chart">
            <c:ext xmlns:c16="http://schemas.microsoft.com/office/drawing/2014/chart" uri="{C3380CC4-5D6E-409C-BE32-E72D297353CC}">
              <c16:uniqueId val="{00000002-0805-400B-8091-8135D7C4E5FD}"/>
            </c:ext>
          </c:extLst>
        </c:ser>
        <c:ser>
          <c:idx val="3"/>
          <c:order val="3"/>
          <c:tx>
            <c:strRef>
              <c:f>'Casos CEM'!$L$126</c:f>
              <c:strCache>
                <c:ptCount val="1"/>
                <c:pt idx="0">
                  <c:v>Económica o patrimonial</c:v>
                </c:pt>
              </c:strCache>
            </c:strRef>
          </c:tx>
          <c:spPr>
            <a:solidFill>
              <a:schemeClr val="accent4"/>
            </a:solidFill>
            <a:ln>
              <a:solidFill>
                <a:schemeClr val="tx1"/>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CEM'!$M$126:$P$126</c:f>
              <c:numCache>
                <c:formatCode>#,##0</c:formatCode>
                <c:ptCount val="4"/>
                <c:pt idx="0">
                  <c:v>89</c:v>
                </c:pt>
                <c:pt idx="1">
                  <c:v>48</c:v>
                </c:pt>
                <c:pt idx="2">
                  <c:v>220</c:v>
                </c:pt>
                <c:pt idx="3">
                  <c:v>61</c:v>
                </c:pt>
              </c:numCache>
            </c:numRef>
          </c:val>
          <c:extLst xmlns:c16r2="http://schemas.microsoft.com/office/drawing/2015/06/chart">
            <c:ext xmlns:c16="http://schemas.microsoft.com/office/drawing/2014/chart" uri="{C3380CC4-5D6E-409C-BE32-E72D297353CC}">
              <c16:uniqueId val="{00000003-0805-400B-8091-8135D7C4E5FD}"/>
            </c:ext>
          </c:extLst>
        </c:ser>
        <c:dLbls>
          <c:showLegendKey val="0"/>
          <c:showVal val="0"/>
          <c:showCatName val="0"/>
          <c:showSerName val="0"/>
          <c:showPercent val="0"/>
          <c:showBubbleSize val="0"/>
        </c:dLbls>
        <c:gapWidth val="150"/>
        <c:overlap val="100"/>
        <c:axId val="808827120"/>
        <c:axId val="808827680"/>
      </c:barChart>
      <c:catAx>
        <c:axId val="808827120"/>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808827680"/>
        <c:crosses val="autoZero"/>
        <c:auto val="1"/>
        <c:lblAlgn val="ctr"/>
        <c:lblOffset val="100"/>
        <c:noMultiLvlLbl val="0"/>
      </c:catAx>
      <c:valAx>
        <c:axId val="808827680"/>
        <c:scaling>
          <c:orientation val="minMax"/>
        </c:scaling>
        <c:delete val="1"/>
        <c:axPos val="b"/>
        <c:numFmt formatCode="#,##0" sourceLinked="1"/>
        <c:majorTickMark val="out"/>
        <c:minorTickMark val="none"/>
        <c:tickLblPos val="nextTo"/>
        <c:crossAx val="808827120"/>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31A3-4C3C-97BC-2E4712942044}"/>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31A3-4C3C-97BC-2E4712942044}"/>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A3-4C3C-97BC-2E4712942044}"/>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A3-4C3C-97BC-2E4712942044}"/>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71111</c:v>
                </c:pt>
                <c:pt idx="1">
                  <c:v>12791</c:v>
                </c:pt>
              </c:numCache>
            </c:numRef>
          </c:val>
          <c:extLst xmlns:c16r2="http://schemas.microsoft.com/office/drawing/2015/06/chart">
            <c:ext xmlns:c16="http://schemas.microsoft.com/office/drawing/2014/chart" uri="{C3380CC4-5D6E-409C-BE32-E72D297353CC}">
              <c16:uniqueId val="{00000004-31A3-4C3C-97BC-2E471294204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655-43AF-BEC0-ADD847A659A0}"/>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CEM'!$I$42:$I$43</c:f>
              <c:strCache>
                <c:ptCount val="2"/>
                <c:pt idx="0">
                  <c:v>Si</c:v>
                </c:pt>
                <c:pt idx="1">
                  <c:v>No</c:v>
                </c:pt>
              </c:strCache>
            </c:strRef>
          </c:cat>
          <c:val>
            <c:numRef>
              <c:f>'Casos CEM'!$K$42:$K$43</c:f>
              <c:numCache>
                <c:formatCode>#,##0</c:formatCode>
                <c:ptCount val="2"/>
                <c:pt idx="0">
                  <c:v>48988</c:v>
                </c:pt>
                <c:pt idx="1">
                  <c:v>34914</c:v>
                </c:pt>
              </c:numCache>
            </c:numRef>
          </c:val>
          <c:extLst xmlns:c16r2="http://schemas.microsoft.com/office/drawing/2015/06/chart">
            <c:ext xmlns:c16="http://schemas.microsoft.com/office/drawing/2014/chart" uri="{C3380CC4-5D6E-409C-BE32-E72D297353CC}">
              <c16:uniqueId val="{00000001-9655-43AF-BEC0-ADD847A659A0}"/>
            </c:ext>
          </c:extLst>
        </c:ser>
        <c:dLbls>
          <c:showLegendKey val="0"/>
          <c:showVal val="0"/>
          <c:showCatName val="0"/>
          <c:showSerName val="0"/>
          <c:showPercent val="0"/>
          <c:showBubbleSize val="0"/>
        </c:dLbls>
        <c:gapWidth val="150"/>
        <c:axId val="808832160"/>
        <c:axId val="808832720"/>
      </c:barChart>
      <c:catAx>
        <c:axId val="80883216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808832720"/>
        <c:crosses val="autoZero"/>
        <c:auto val="1"/>
        <c:lblAlgn val="ctr"/>
        <c:lblOffset val="100"/>
        <c:noMultiLvlLbl val="0"/>
      </c:catAx>
      <c:valAx>
        <c:axId val="808832720"/>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80883216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39770</xdr:colOff>
      <xdr:row>62</xdr:row>
      <xdr:rowOff>21559</xdr:rowOff>
    </xdr:from>
    <xdr:to>
      <xdr:col>16</xdr:col>
      <xdr:colOff>745623</xdr:colOff>
      <xdr:row>89</xdr:row>
      <xdr:rowOff>31750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149392</xdr:colOff>
      <xdr:row>119</xdr:row>
      <xdr:rowOff>9525</xdr:rowOff>
    </xdr:from>
    <xdr:to>
      <xdr:col>16</xdr:col>
      <xdr:colOff>819150</xdr:colOff>
      <xdr:row>129</xdr:row>
      <xdr:rowOff>76200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37</xdr:row>
      <xdr:rowOff>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39</xdr:row>
      <xdr:rowOff>38100</xdr:rowOff>
    </xdr:from>
    <xdr:to>
      <xdr:col>16</xdr:col>
      <xdr:colOff>762000</xdr:colOff>
      <xdr:row>60</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56</xdr:row>
      <xdr:rowOff>60909</xdr:rowOff>
    </xdr:from>
    <xdr:to>
      <xdr:col>12</xdr:col>
      <xdr:colOff>511673</xdr:colOff>
      <xdr:row>59</xdr:row>
      <xdr:rowOff>8020</xdr:rowOff>
    </xdr:to>
    <xdr:sp macro="" textlink="">
      <xdr:nvSpPr>
        <xdr:cNvPr id="7" name="CuadroTexto 6"/>
        <xdr:cNvSpPr txBox="1"/>
      </xdr:nvSpPr>
      <xdr:spPr>
        <a:xfrm>
          <a:off x="44450" y="82905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2</xdr:col>
      <xdr:colOff>876301</xdr:colOff>
      <xdr:row>113</xdr:row>
      <xdr:rowOff>17145</xdr:rowOff>
    </xdr:from>
    <xdr:to>
      <xdr:col>16</xdr:col>
      <xdr:colOff>715837</xdr:colOff>
      <xdr:row>114</xdr:row>
      <xdr:rowOff>53569</xdr:rowOff>
    </xdr:to>
    <xdr:sp macro="" textlink="">
      <xdr:nvSpPr>
        <xdr:cNvPr id="8" name="Rectángulo 7"/>
        <xdr:cNvSpPr/>
      </xdr:nvSpPr>
      <xdr:spPr>
        <a:xfrm>
          <a:off x="2766061" y="15600045"/>
          <a:ext cx="11810556"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1 185 casos, Cusco 251 casos, Junín 250 casos, </a:t>
          </a:r>
          <a:r>
            <a:rPr lang="es-PE" sz="1600" baseline="0">
              <a:solidFill>
                <a:schemeClr val="lt1"/>
              </a:solidFill>
              <a:effectLst/>
              <a:latin typeface="Arial" panose="020B0604020202020204" pitchFamily="34" charset="0"/>
              <a:ea typeface="+mn-ea"/>
              <a:cs typeface="Arial" panose="020B0604020202020204" pitchFamily="34" charset="0"/>
            </a:rPr>
            <a:t>Arequipa 222 casos, Ica 184 casos, Huánuco 172</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6,1%</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62,4%</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13,2%</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18,3%</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306"/>
  <sheetViews>
    <sheetView tabSelected="1" view="pageBreakPreview" zoomScaleNormal="95" zoomScaleSheetLayoutView="100" workbookViewId="0">
      <selection activeCell="D1" sqref="D1"/>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34</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189" t="s">
        <v>79</v>
      </c>
      <c r="B11" s="189"/>
      <c r="C11" s="189"/>
      <c r="D11" s="189"/>
      <c r="E11" s="189"/>
      <c r="F11" s="189"/>
      <c r="G11" s="189"/>
      <c r="H11" s="189"/>
      <c r="I11" s="189"/>
      <c r="J11" s="189"/>
      <c r="K11" s="189"/>
      <c r="L11" s="189"/>
      <c r="M11" s="189"/>
      <c r="N11" s="189"/>
      <c r="O11" s="189"/>
      <c r="P11" s="189"/>
      <c r="Q11" s="189"/>
    </row>
    <row r="12" spans="1:17" ht="24.95" customHeight="1" x14ac:dyDescent="0.2">
      <c r="A12" s="189" t="s">
        <v>80</v>
      </c>
      <c r="B12" s="189"/>
      <c r="C12" s="189"/>
      <c r="D12" s="189"/>
      <c r="E12" s="189"/>
      <c r="F12" s="189"/>
      <c r="G12" s="189"/>
      <c r="H12" s="189"/>
      <c r="I12" s="189"/>
      <c r="J12" s="189"/>
      <c r="K12" s="189"/>
      <c r="L12" s="189"/>
      <c r="M12" s="189"/>
      <c r="N12" s="189"/>
      <c r="O12" s="189"/>
      <c r="P12" s="189"/>
      <c r="Q12" s="189"/>
    </row>
    <row r="13" spans="1:17" ht="24.95" customHeight="1" x14ac:dyDescent="0.2">
      <c r="A13" s="190" t="s">
        <v>81</v>
      </c>
      <c r="B13" s="190"/>
      <c r="C13" s="190"/>
      <c r="D13" s="190"/>
      <c r="E13" s="190"/>
      <c r="F13" s="190"/>
      <c r="G13" s="190"/>
      <c r="H13" s="190"/>
      <c r="I13" s="190"/>
      <c r="J13" s="190"/>
      <c r="K13" s="190"/>
      <c r="L13" s="190"/>
      <c r="M13" s="190"/>
      <c r="N13" s="190"/>
      <c r="O13" s="190"/>
      <c r="P13" s="190"/>
      <c r="Q13" s="190"/>
    </row>
    <row r="14" spans="1:17" ht="18" x14ac:dyDescent="0.2">
      <c r="A14" s="191" t="s">
        <v>239</v>
      </c>
      <c r="B14" s="191"/>
      <c r="C14" s="191"/>
      <c r="D14" s="191"/>
      <c r="E14" s="191"/>
      <c r="F14" s="191"/>
      <c r="G14" s="191"/>
      <c r="H14" s="191"/>
      <c r="I14" s="191"/>
      <c r="J14" s="191"/>
      <c r="K14" s="191"/>
      <c r="L14" s="191"/>
      <c r="M14" s="191"/>
      <c r="N14" s="191"/>
      <c r="O14" s="191"/>
      <c r="P14" s="191"/>
      <c r="Q14" s="191"/>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82</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83</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59</v>
      </c>
      <c r="B22" s="16" t="s">
        <v>1</v>
      </c>
      <c r="C22" s="16" t="s">
        <v>47</v>
      </c>
      <c r="D22" s="16" t="s">
        <v>46</v>
      </c>
      <c r="F22" s="17" t="s">
        <v>84</v>
      </c>
      <c r="G22" s="18" t="s">
        <v>85</v>
      </c>
      <c r="H22" s="16" t="s">
        <v>47</v>
      </c>
      <c r="I22" s="16" t="s">
        <v>46</v>
      </c>
      <c r="J22" s="16" t="s">
        <v>1</v>
      </c>
    </row>
    <row r="23" spans="1:17" s="22" customFormat="1" ht="15" customHeight="1" x14ac:dyDescent="0.25">
      <c r="A23" s="19" t="s">
        <v>35</v>
      </c>
      <c r="B23" s="20">
        <f>C23+D23</f>
        <v>9907</v>
      </c>
      <c r="C23" s="21">
        <v>8429</v>
      </c>
      <c r="D23" s="21">
        <v>1478</v>
      </c>
      <c r="F23" s="23" t="s">
        <v>86</v>
      </c>
      <c r="G23" s="21">
        <v>240</v>
      </c>
      <c r="H23" s="21">
        <v>40035</v>
      </c>
      <c r="I23" s="21">
        <v>7053</v>
      </c>
      <c r="J23" s="20">
        <f>H23+I23</f>
        <v>47088</v>
      </c>
    </row>
    <row r="24" spans="1:17" s="22" customFormat="1" ht="15" customHeight="1" x14ac:dyDescent="0.25">
      <c r="A24" s="24" t="s">
        <v>36</v>
      </c>
      <c r="B24" s="25">
        <f t="shared" ref="B24:B34" si="0">+C24+D24</f>
        <v>9554</v>
      </c>
      <c r="C24" s="21">
        <v>8122</v>
      </c>
      <c r="D24" s="21">
        <v>1432</v>
      </c>
      <c r="F24" s="26" t="s">
        <v>87</v>
      </c>
      <c r="G24" s="21">
        <v>5</v>
      </c>
      <c r="H24" s="21">
        <v>5348</v>
      </c>
      <c r="I24" s="21">
        <v>1271</v>
      </c>
      <c r="J24" s="20">
        <f>H24+I24</f>
        <v>6619</v>
      </c>
    </row>
    <row r="25" spans="1:17" s="22" customFormat="1" ht="15" customHeight="1" x14ac:dyDescent="0.25">
      <c r="A25" s="24" t="s">
        <v>37</v>
      </c>
      <c r="B25" s="25">
        <f t="shared" si="0"/>
        <v>9826</v>
      </c>
      <c r="C25" s="21">
        <v>8252</v>
      </c>
      <c r="D25" s="21">
        <v>1574</v>
      </c>
      <c r="F25" s="26" t="s">
        <v>78</v>
      </c>
      <c r="G25" s="21">
        <v>77</v>
      </c>
      <c r="H25" s="21">
        <v>25511</v>
      </c>
      <c r="I25" s="21">
        <v>4424</v>
      </c>
      <c r="J25" s="20">
        <f>H25+I25</f>
        <v>29935</v>
      </c>
    </row>
    <row r="26" spans="1:17" s="22" customFormat="1" ht="15" customHeight="1" x14ac:dyDescent="0.25">
      <c r="A26" s="24" t="s">
        <v>38</v>
      </c>
      <c r="B26" s="25">
        <f t="shared" si="0"/>
        <v>10925</v>
      </c>
      <c r="C26" s="21">
        <v>9267</v>
      </c>
      <c r="D26" s="21">
        <v>1658</v>
      </c>
      <c r="F26" s="28" t="s">
        <v>88</v>
      </c>
      <c r="G26" s="29">
        <v>1</v>
      </c>
      <c r="H26" s="29">
        <v>217</v>
      </c>
      <c r="I26" s="29">
        <v>43</v>
      </c>
      <c r="J26" s="30">
        <f>+H26+I26</f>
        <v>260</v>
      </c>
    </row>
    <row r="27" spans="1:17" s="22" customFormat="1" ht="15" customHeight="1" x14ac:dyDescent="0.25">
      <c r="A27" s="24" t="s">
        <v>39</v>
      </c>
      <c r="B27" s="25">
        <f t="shared" si="0"/>
        <v>10984</v>
      </c>
      <c r="C27" s="21">
        <v>9297</v>
      </c>
      <c r="D27" s="21">
        <v>1687</v>
      </c>
      <c r="F27" s="15" t="s">
        <v>1</v>
      </c>
      <c r="G27" s="31">
        <f>SUM(G23:G26)</f>
        <v>323</v>
      </c>
      <c r="H27" s="31">
        <f t="shared" ref="H27:J27" si="1">SUM(H23:H26)</f>
        <v>71111</v>
      </c>
      <c r="I27" s="31">
        <f t="shared" si="1"/>
        <v>12791</v>
      </c>
      <c r="J27" s="31">
        <f t="shared" si="1"/>
        <v>83902</v>
      </c>
    </row>
    <row r="28" spans="1:17" s="22" customFormat="1" ht="15" customHeight="1" x14ac:dyDescent="0.25">
      <c r="A28" s="24" t="s">
        <v>40</v>
      </c>
      <c r="B28" s="25">
        <f t="shared" si="0"/>
        <v>10244</v>
      </c>
      <c r="C28" s="21">
        <v>8753</v>
      </c>
      <c r="D28" s="21">
        <v>1491</v>
      </c>
    </row>
    <row r="29" spans="1:17" s="22" customFormat="1" ht="15" customHeight="1" x14ac:dyDescent="0.25">
      <c r="A29" s="24" t="s">
        <v>41</v>
      </c>
      <c r="B29" s="25">
        <f t="shared" si="0"/>
        <v>11110</v>
      </c>
      <c r="C29" s="21">
        <v>9389</v>
      </c>
      <c r="D29" s="21">
        <v>1721</v>
      </c>
    </row>
    <row r="30" spans="1:17" s="22" customFormat="1" ht="15" customHeight="1" x14ac:dyDescent="0.25">
      <c r="A30" s="24" t="s">
        <v>42</v>
      </c>
      <c r="B30" s="25">
        <f t="shared" si="0"/>
        <v>11352</v>
      </c>
      <c r="C30" s="21">
        <v>9602</v>
      </c>
      <c r="D30" s="21">
        <v>1750</v>
      </c>
    </row>
    <row r="31" spans="1:17" s="22" customFormat="1" ht="15" hidden="1" customHeight="1" x14ac:dyDescent="0.25">
      <c r="A31" s="24" t="s">
        <v>71</v>
      </c>
      <c r="B31" s="25">
        <f t="shared" si="0"/>
        <v>0</v>
      </c>
      <c r="C31" s="21"/>
      <c r="D31" s="21"/>
    </row>
    <row r="32" spans="1:17" s="22" customFormat="1" ht="15" hidden="1" customHeight="1" x14ac:dyDescent="0.25">
      <c r="A32" s="24" t="s">
        <v>43</v>
      </c>
      <c r="B32" s="25">
        <f t="shared" si="0"/>
        <v>0</v>
      </c>
      <c r="C32" s="21"/>
      <c r="D32" s="21"/>
    </row>
    <row r="33" spans="1:17" s="22" customFormat="1" ht="15" hidden="1" customHeight="1" x14ac:dyDescent="0.25">
      <c r="A33" s="24" t="s">
        <v>44</v>
      </c>
      <c r="B33" s="25">
        <f t="shared" si="0"/>
        <v>0</v>
      </c>
      <c r="C33" s="21"/>
      <c r="D33" s="21"/>
    </row>
    <row r="34" spans="1:17" s="22" customFormat="1" ht="15" hidden="1" customHeight="1" x14ac:dyDescent="0.25">
      <c r="A34" s="32" t="s">
        <v>45</v>
      </c>
      <c r="B34" s="30">
        <f t="shared" si="0"/>
        <v>0</v>
      </c>
      <c r="C34" s="29"/>
      <c r="D34" s="29"/>
    </row>
    <row r="35" spans="1:17" s="22" customFormat="1" ht="15" x14ac:dyDescent="0.25">
      <c r="A35" s="15" t="s">
        <v>1</v>
      </c>
      <c r="B35" s="31">
        <f>SUM(B23:B34)</f>
        <v>83902</v>
      </c>
      <c r="C35" s="31">
        <f>SUM(C23:C34)</f>
        <v>71111</v>
      </c>
      <c r="D35" s="31">
        <f>SUM(D23:D34)</f>
        <v>12791</v>
      </c>
    </row>
    <row r="36" spans="1:17" ht="15.75" thickBot="1" x14ac:dyDescent="0.25">
      <c r="A36" s="33" t="s">
        <v>0</v>
      </c>
      <c r="B36" s="34">
        <f>B35/$B35</f>
        <v>1</v>
      </c>
      <c r="C36" s="34">
        <f>C35/$B35</f>
        <v>0.84754833019475107</v>
      </c>
      <c r="D36" s="34">
        <f>D35/$B35</f>
        <v>0.15245166980524899</v>
      </c>
    </row>
    <row r="37" spans="1:17" ht="6" customHeight="1" x14ac:dyDescent="0.2">
      <c r="A37" s="35"/>
      <c r="B37" s="36"/>
      <c r="C37" s="36"/>
      <c r="D37" s="36"/>
      <c r="E37" s="37"/>
      <c r="F37" s="38"/>
      <c r="G37" s="39"/>
      <c r="H37" s="39"/>
      <c r="I37" s="39"/>
      <c r="J37" s="39"/>
      <c r="K37" s="37"/>
    </row>
    <row r="38" spans="1:17" s="37" customFormat="1" ht="6" customHeight="1" x14ac:dyDescent="0.2">
      <c r="A38" s="40"/>
    </row>
    <row r="39" spans="1:17" s="41" customFormat="1" ht="17.25" customHeight="1" thickBot="1" x14ac:dyDescent="0.3">
      <c r="A39" s="12" t="s">
        <v>89</v>
      </c>
      <c r="B39" s="13"/>
      <c r="C39" s="13"/>
      <c r="D39" s="13"/>
      <c r="E39" s="13"/>
      <c r="F39" s="13"/>
      <c r="G39" s="12"/>
      <c r="H39" s="13"/>
      <c r="I39" s="12" t="s">
        <v>90</v>
      </c>
      <c r="J39" s="13"/>
      <c r="K39" s="13"/>
      <c r="L39" s="13"/>
      <c r="M39" s="13"/>
      <c r="N39" s="13"/>
      <c r="O39" s="13"/>
      <c r="P39" s="13"/>
      <c r="Q39" s="13"/>
    </row>
    <row r="40" spans="1:17" ht="6.75" customHeight="1" x14ac:dyDescent="0.25">
      <c r="A40" s="42"/>
      <c r="B40" s="42"/>
      <c r="C40" s="42"/>
      <c r="D40" s="42"/>
      <c r="E40" s="42"/>
      <c r="F40" s="42"/>
      <c r="G40" s="42"/>
      <c r="H40" s="42"/>
      <c r="I40" s="42"/>
      <c r="J40" s="42"/>
      <c r="K40" s="42"/>
      <c r="L40" s="42"/>
      <c r="M40" s="42"/>
      <c r="N40" s="42"/>
      <c r="O40" s="42"/>
      <c r="P40" s="42"/>
    </row>
    <row r="41" spans="1:17" ht="37.5" customHeight="1" x14ac:dyDescent="0.2">
      <c r="A41" s="15" t="s">
        <v>59</v>
      </c>
      <c r="B41" s="16" t="s">
        <v>1</v>
      </c>
      <c r="C41" s="43" t="s">
        <v>91</v>
      </c>
      <c r="D41" s="43" t="s">
        <v>92</v>
      </c>
      <c r="E41" s="43" t="s">
        <v>93</v>
      </c>
      <c r="F41" s="43" t="s">
        <v>94</v>
      </c>
      <c r="G41" s="43" t="s">
        <v>95</v>
      </c>
      <c r="H41" s="44"/>
      <c r="I41" s="192" t="s">
        <v>96</v>
      </c>
      <c r="J41" s="192"/>
      <c r="K41" s="16" t="s">
        <v>97</v>
      </c>
      <c r="L41" s="16" t="s">
        <v>0</v>
      </c>
      <c r="M41" s="45"/>
      <c r="N41" s="46"/>
      <c r="O41" s="46"/>
      <c r="P41" s="46"/>
    </row>
    <row r="42" spans="1:17" s="22" customFormat="1" ht="16.899999999999999" customHeight="1" x14ac:dyDescent="0.25">
      <c r="A42" s="19" t="s">
        <v>35</v>
      </c>
      <c r="B42" s="20">
        <f>C42+D42+E42+F42+G42</f>
        <v>9907</v>
      </c>
      <c r="C42" s="21">
        <v>7618</v>
      </c>
      <c r="D42" s="21">
        <v>885</v>
      </c>
      <c r="E42" s="21">
        <v>1115</v>
      </c>
      <c r="F42" s="21">
        <v>257</v>
      </c>
      <c r="G42" s="21">
        <v>32</v>
      </c>
      <c r="H42" s="47"/>
      <c r="I42" s="19" t="s">
        <v>32</v>
      </c>
      <c r="J42" s="19"/>
      <c r="K42" s="21">
        <v>48988</v>
      </c>
      <c r="L42" s="183">
        <f>K42/K44</f>
        <v>0.5838716597935687</v>
      </c>
      <c r="M42" s="45"/>
      <c r="N42" s="48"/>
      <c r="O42" s="48"/>
      <c r="P42" s="48"/>
    </row>
    <row r="43" spans="1:17" s="22" customFormat="1" ht="16.899999999999999" customHeight="1" x14ac:dyDescent="0.25">
      <c r="A43" s="24" t="s">
        <v>36</v>
      </c>
      <c r="B43" s="20">
        <f t="shared" ref="B43:B53" si="2">C43+D43+E43+F43+G43</f>
        <v>9554</v>
      </c>
      <c r="C43" s="21">
        <v>7672</v>
      </c>
      <c r="D43" s="21">
        <v>752</v>
      </c>
      <c r="E43" s="21">
        <v>864</v>
      </c>
      <c r="F43" s="21">
        <v>236</v>
      </c>
      <c r="G43" s="21">
        <v>30</v>
      </c>
      <c r="H43" s="49"/>
      <c r="I43" s="32" t="s">
        <v>33</v>
      </c>
      <c r="J43" s="32"/>
      <c r="K43" s="29">
        <v>34914</v>
      </c>
      <c r="L43" s="184">
        <f>K43/K44</f>
        <v>0.4161283402064313</v>
      </c>
      <c r="M43" s="45"/>
      <c r="N43" s="48"/>
      <c r="O43" s="48"/>
      <c r="P43" s="48"/>
    </row>
    <row r="44" spans="1:17" s="22" customFormat="1" ht="16.899999999999999" customHeight="1" x14ac:dyDescent="0.25">
      <c r="A44" s="24" t="s">
        <v>37</v>
      </c>
      <c r="B44" s="20">
        <f t="shared" si="2"/>
        <v>9826</v>
      </c>
      <c r="C44" s="21">
        <v>7969</v>
      </c>
      <c r="D44" s="21">
        <v>741</v>
      </c>
      <c r="E44" s="21">
        <v>867</v>
      </c>
      <c r="F44" s="21">
        <v>226</v>
      </c>
      <c r="G44" s="21">
        <v>23</v>
      </c>
      <c r="H44" s="49"/>
      <c r="I44" s="15" t="s">
        <v>1</v>
      </c>
      <c r="J44" s="15"/>
      <c r="K44" s="31">
        <f>K42+K43</f>
        <v>83902</v>
      </c>
      <c r="L44" s="50">
        <f>L42+L43</f>
        <v>1</v>
      </c>
      <c r="M44" s="45"/>
      <c r="N44" s="48"/>
      <c r="O44" s="48"/>
      <c r="P44" s="48"/>
    </row>
    <row r="45" spans="1:17" s="22" customFormat="1" ht="16.899999999999999" customHeight="1" x14ac:dyDescent="0.25">
      <c r="A45" s="24" t="s">
        <v>38</v>
      </c>
      <c r="B45" s="20">
        <f t="shared" si="2"/>
        <v>10925</v>
      </c>
      <c r="C45" s="21">
        <v>8766</v>
      </c>
      <c r="D45" s="21">
        <v>862</v>
      </c>
      <c r="E45" s="21">
        <v>987</v>
      </c>
      <c r="F45" s="21">
        <v>273</v>
      </c>
      <c r="G45" s="21">
        <v>37</v>
      </c>
      <c r="H45" s="49"/>
      <c r="M45" s="45"/>
      <c r="N45" s="48"/>
      <c r="O45" s="48"/>
      <c r="P45" s="48"/>
    </row>
    <row r="46" spans="1:17" s="22" customFormat="1" ht="16.899999999999999" customHeight="1" x14ac:dyDescent="0.25">
      <c r="A46" s="24" t="s">
        <v>39</v>
      </c>
      <c r="B46" s="20">
        <f t="shared" si="2"/>
        <v>10984</v>
      </c>
      <c r="C46" s="21">
        <v>8823</v>
      </c>
      <c r="D46" s="21">
        <v>867</v>
      </c>
      <c r="E46" s="21">
        <v>958</v>
      </c>
      <c r="F46" s="21">
        <v>307</v>
      </c>
      <c r="G46" s="21">
        <v>29</v>
      </c>
      <c r="H46" s="49"/>
      <c r="M46" s="45"/>
      <c r="N46" s="51"/>
      <c r="O46" s="52"/>
      <c r="P46" s="48"/>
    </row>
    <row r="47" spans="1:17" s="22" customFormat="1" ht="16.899999999999999" customHeight="1" x14ac:dyDescent="0.25">
      <c r="A47" s="24" t="s">
        <v>40</v>
      </c>
      <c r="B47" s="20">
        <f t="shared" si="2"/>
        <v>10244</v>
      </c>
      <c r="C47" s="21">
        <v>8235</v>
      </c>
      <c r="D47" s="21">
        <v>791</v>
      </c>
      <c r="E47" s="21">
        <v>895</v>
      </c>
      <c r="F47" s="21">
        <v>281</v>
      </c>
      <c r="G47" s="21">
        <v>42</v>
      </c>
      <c r="H47" s="49"/>
      <c r="M47" s="45"/>
      <c r="N47" s="51"/>
      <c r="O47" s="52"/>
      <c r="P47" s="48"/>
    </row>
    <row r="48" spans="1:17" s="22" customFormat="1" ht="16.899999999999999" customHeight="1" x14ac:dyDescent="0.25">
      <c r="A48" s="24" t="s">
        <v>41</v>
      </c>
      <c r="B48" s="20">
        <f t="shared" si="2"/>
        <v>11110</v>
      </c>
      <c r="C48" s="21">
        <v>8727</v>
      </c>
      <c r="D48" s="21">
        <v>1019</v>
      </c>
      <c r="E48" s="21">
        <v>1016</v>
      </c>
      <c r="F48" s="21">
        <v>314</v>
      </c>
      <c r="G48" s="21">
        <v>34</v>
      </c>
      <c r="H48" s="49"/>
      <c r="M48" s="45"/>
      <c r="N48" s="51"/>
      <c r="O48" s="52"/>
      <c r="P48" s="48"/>
    </row>
    <row r="49" spans="1:17" s="22" customFormat="1" ht="16.899999999999999" customHeight="1" x14ac:dyDescent="0.25">
      <c r="A49" s="24" t="s">
        <v>42</v>
      </c>
      <c r="B49" s="20">
        <f t="shared" si="2"/>
        <v>11352</v>
      </c>
      <c r="C49" s="21">
        <v>9007</v>
      </c>
      <c r="D49" s="21">
        <v>872</v>
      </c>
      <c r="E49" s="21">
        <v>1056</v>
      </c>
      <c r="F49" s="21">
        <v>380</v>
      </c>
      <c r="G49" s="21">
        <v>37</v>
      </c>
      <c r="H49" s="49"/>
      <c r="M49" s="45"/>
      <c r="N49" s="51"/>
      <c r="O49" s="52"/>
      <c r="P49" s="48"/>
    </row>
    <row r="50" spans="1:17" s="22" customFormat="1" ht="16.899999999999999" hidden="1" customHeight="1" x14ac:dyDescent="0.25">
      <c r="A50" s="24" t="s">
        <v>71</v>
      </c>
      <c r="B50" s="20">
        <f t="shared" si="2"/>
        <v>0</v>
      </c>
      <c r="C50" s="21"/>
      <c r="D50" s="21"/>
      <c r="E50" s="21"/>
      <c r="F50" s="21"/>
      <c r="G50" s="21"/>
      <c r="H50" s="49"/>
      <c r="M50" s="45"/>
      <c r="N50" s="51"/>
      <c r="O50" s="52"/>
      <c r="P50" s="48"/>
    </row>
    <row r="51" spans="1:17" s="22" customFormat="1" ht="16.899999999999999" hidden="1" customHeight="1" x14ac:dyDescent="0.25">
      <c r="A51" s="24" t="s">
        <v>43</v>
      </c>
      <c r="B51" s="20">
        <f t="shared" si="2"/>
        <v>0</v>
      </c>
      <c r="C51" s="21"/>
      <c r="D51" s="21"/>
      <c r="E51" s="21"/>
      <c r="F51" s="21"/>
      <c r="G51" s="21"/>
      <c r="H51" s="49"/>
      <c r="M51" s="45"/>
      <c r="N51" s="51"/>
      <c r="O51" s="52"/>
      <c r="P51" s="48"/>
    </row>
    <row r="52" spans="1:17" s="22" customFormat="1" ht="16.899999999999999" hidden="1" customHeight="1" x14ac:dyDescent="0.25">
      <c r="A52" s="24" t="s">
        <v>44</v>
      </c>
      <c r="B52" s="20">
        <f t="shared" si="2"/>
        <v>0</v>
      </c>
      <c r="C52" s="21"/>
      <c r="D52" s="21"/>
      <c r="E52" s="21"/>
      <c r="F52" s="21"/>
      <c r="G52" s="21"/>
      <c r="H52" s="49"/>
      <c r="M52" s="45"/>
      <c r="N52" s="51"/>
      <c r="O52" s="52"/>
      <c r="P52" s="48"/>
    </row>
    <row r="53" spans="1:17" s="22" customFormat="1" ht="17.25" hidden="1" customHeight="1" x14ac:dyDescent="0.25">
      <c r="A53" s="32" t="s">
        <v>45</v>
      </c>
      <c r="B53" s="30">
        <f t="shared" si="2"/>
        <v>0</v>
      </c>
      <c r="C53" s="29"/>
      <c r="D53" s="29"/>
      <c r="E53" s="29"/>
      <c r="F53" s="29"/>
      <c r="G53" s="29"/>
      <c r="H53" s="49"/>
      <c r="M53" s="45"/>
      <c r="N53" s="51"/>
      <c r="O53" s="52"/>
      <c r="P53" s="48"/>
    </row>
    <row r="54" spans="1:17" s="22" customFormat="1" ht="20.25" customHeight="1" x14ac:dyDescent="0.25">
      <c r="A54" s="15" t="s">
        <v>1</v>
      </c>
      <c r="B54" s="31">
        <f>SUM(B42:B53)</f>
        <v>83902</v>
      </c>
      <c r="C54" s="31">
        <f>SUM(C42:C53)</f>
        <v>66817</v>
      </c>
      <c r="D54" s="31">
        <f>SUM(D42:D53)</f>
        <v>6789</v>
      </c>
      <c r="E54" s="31">
        <f t="shared" ref="E54" si="3">SUM(E42:E53)</f>
        <v>7758</v>
      </c>
      <c r="F54" s="31">
        <f>SUM(F42:F53)</f>
        <v>2274</v>
      </c>
      <c r="G54" s="31">
        <f>SUM(G42:G53)</f>
        <v>264</v>
      </c>
      <c r="H54" s="47"/>
      <c r="M54" s="53"/>
      <c r="N54" s="54"/>
      <c r="O54" s="54"/>
      <c r="P54" s="48"/>
    </row>
    <row r="55" spans="1:17" ht="1.5" customHeight="1" x14ac:dyDescent="0.2">
      <c r="H55" s="55"/>
      <c r="M55" s="46"/>
      <c r="N55" s="46"/>
      <c r="O55" s="46"/>
      <c r="P55" s="46"/>
    </row>
    <row r="56" spans="1:17" ht="16.149999999999999" customHeight="1" thickBot="1" x14ac:dyDescent="0.25">
      <c r="A56" s="56" t="s">
        <v>0</v>
      </c>
      <c r="B56" s="57">
        <f t="shared" ref="B56:G56" si="4">B54/$B54</f>
        <v>1</v>
      </c>
      <c r="C56" s="57">
        <f>C54/$B54</f>
        <v>0.79636957402684083</v>
      </c>
      <c r="D56" s="57">
        <f>D54/$B54</f>
        <v>8.091583037353102E-2</v>
      </c>
      <c r="E56" s="57">
        <f>E54/$B54</f>
        <v>9.2465018712307209E-2</v>
      </c>
      <c r="F56" s="57">
        <f>F54/$B54</f>
        <v>2.7103048795022764E-2</v>
      </c>
      <c r="G56" s="57">
        <f t="shared" si="4"/>
        <v>3.1465280922981574E-3</v>
      </c>
      <c r="H56" s="47"/>
      <c r="M56" s="46"/>
      <c r="N56" s="46"/>
      <c r="O56" s="46"/>
      <c r="P56" s="54"/>
    </row>
    <row r="57" spans="1:17" ht="15" x14ac:dyDescent="0.2">
      <c r="A57" s="53"/>
      <c r="B57" s="58"/>
      <c r="C57" s="58"/>
      <c r="D57" s="58"/>
      <c r="E57" s="58"/>
      <c r="G57" s="38"/>
      <c r="H57" s="38"/>
      <c r="M57" s="46"/>
      <c r="N57" s="46"/>
      <c r="O57" s="46"/>
      <c r="P57" s="54"/>
    </row>
    <row r="58" spans="1:17" ht="15" x14ac:dyDescent="0.2">
      <c r="A58" s="53"/>
      <c r="B58" s="58"/>
      <c r="C58" s="58"/>
      <c r="D58" s="58"/>
      <c r="E58" s="58"/>
      <c r="G58" s="38"/>
      <c r="H58" s="38"/>
      <c r="M58" s="46"/>
      <c r="N58" s="46"/>
      <c r="O58" s="46"/>
      <c r="P58" s="54"/>
    </row>
    <row r="59" spans="1:17" ht="15" x14ac:dyDescent="0.2">
      <c r="A59" s="53"/>
      <c r="B59" s="58"/>
      <c r="C59" s="58"/>
      <c r="D59" s="58"/>
      <c r="E59" s="58"/>
      <c r="G59" s="38"/>
      <c r="H59" s="38"/>
      <c r="M59" s="46"/>
      <c r="N59" s="46"/>
      <c r="O59" s="46"/>
      <c r="P59" s="54"/>
    </row>
    <row r="60" spans="1:17" s="37" customFormat="1" x14ac:dyDescent="0.2">
      <c r="A60" s="59" t="s">
        <v>98</v>
      </c>
      <c r="B60" s="60"/>
    </row>
    <row r="61" spans="1:17" s="37" customFormat="1" x14ac:dyDescent="0.2">
      <c r="A61" s="59"/>
      <c r="B61" s="60"/>
    </row>
    <row r="62" spans="1:17" ht="16.5" thickBot="1" x14ac:dyDescent="0.3">
      <c r="A62" s="188" t="s">
        <v>99</v>
      </c>
      <c r="B62" s="188"/>
      <c r="C62" s="188"/>
      <c r="D62" s="188"/>
      <c r="E62" s="188"/>
      <c r="F62" s="188"/>
      <c r="G62" s="188"/>
      <c r="H62" s="188"/>
      <c r="I62" s="188"/>
      <c r="J62" s="188"/>
      <c r="K62" s="188"/>
      <c r="L62" s="188"/>
      <c r="M62" s="188"/>
      <c r="N62" s="188"/>
      <c r="O62" s="188"/>
      <c r="P62" s="188"/>
      <c r="Q62" s="13"/>
    </row>
    <row r="63" spans="1:17" ht="4.5" customHeight="1" x14ac:dyDescent="0.2">
      <c r="M63" s="46"/>
      <c r="N63" s="46"/>
      <c r="O63" s="46"/>
      <c r="P63" s="46"/>
      <c r="Q63" s="46"/>
    </row>
    <row r="64" spans="1:17" ht="3" customHeight="1" x14ac:dyDescent="0.2">
      <c r="L64" s="61"/>
      <c r="P64" s="46"/>
      <c r="Q64" s="46"/>
    </row>
    <row r="65" spans="1:17" ht="32.450000000000003" customHeight="1" x14ac:dyDescent="0.2">
      <c r="A65" s="62" t="s">
        <v>100</v>
      </c>
      <c r="B65" s="16" t="s">
        <v>1</v>
      </c>
      <c r="C65" s="18" t="s">
        <v>101</v>
      </c>
      <c r="D65" s="18" t="s">
        <v>102</v>
      </c>
      <c r="E65" s="18" t="s">
        <v>103</v>
      </c>
      <c r="F65" s="18" t="s">
        <v>104</v>
      </c>
      <c r="G65" s="18" t="s">
        <v>105</v>
      </c>
      <c r="H65" s="18" t="s">
        <v>106</v>
      </c>
      <c r="I65" s="18" t="s">
        <v>107</v>
      </c>
      <c r="J65" s="18" t="s">
        <v>108</v>
      </c>
      <c r="L65" s="46"/>
      <c r="M65" s="63" t="s">
        <v>48</v>
      </c>
      <c r="N65" s="64">
        <f>C78+D78</f>
        <v>15349</v>
      </c>
      <c r="O65" s="65">
        <f>N65/N$80</f>
        <v>0.18293962003289552</v>
      </c>
      <c r="P65" s="46"/>
      <c r="Q65" s="46"/>
    </row>
    <row r="66" spans="1:17" s="22" customFormat="1" ht="13.5" customHeight="1" x14ac:dyDescent="0.25">
      <c r="A66" s="19" t="s">
        <v>35</v>
      </c>
      <c r="B66" s="20">
        <f t="shared" ref="B66:B77" si="5">SUM(C66:J66)</f>
        <v>9907</v>
      </c>
      <c r="C66" s="21">
        <v>553</v>
      </c>
      <c r="D66" s="21">
        <v>1149</v>
      </c>
      <c r="E66" s="21">
        <v>1225</v>
      </c>
      <c r="F66" s="21">
        <v>1367</v>
      </c>
      <c r="G66" s="21">
        <v>2203</v>
      </c>
      <c r="H66" s="21">
        <v>1730</v>
      </c>
      <c r="I66" s="21">
        <v>1066</v>
      </c>
      <c r="J66" s="21">
        <v>614</v>
      </c>
      <c r="L66" s="48"/>
      <c r="M66" s="63" t="s">
        <v>49</v>
      </c>
      <c r="N66" s="64">
        <f>E78</f>
        <v>11085</v>
      </c>
      <c r="O66" s="65">
        <f>N66/N$80</f>
        <v>0.13211842387547376</v>
      </c>
      <c r="P66" s="48"/>
      <c r="Q66" s="48"/>
    </row>
    <row r="67" spans="1:17" s="22" customFormat="1" ht="12" customHeight="1" x14ac:dyDescent="0.25">
      <c r="A67" s="24" t="s">
        <v>36</v>
      </c>
      <c r="B67" s="25">
        <f t="shared" si="5"/>
        <v>9554</v>
      </c>
      <c r="C67" s="21">
        <v>527</v>
      </c>
      <c r="D67" s="21">
        <v>1164</v>
      </c>
      <c r="E67" s="21">
        <v>1256</v>
      </c>
      <c r="F67" s="21">
        <v>1411</v>
      </c>
      <c r="G67" s="21">
        <v>1941</v>
      </c>
      <c r="H67" s="21">
        <v>1648</v>
      </c>
      <c r="I67" s="21">
        <v>997</v>
      </c>
      <c r="J67" s="21">
        <v>610</v>
      </c>
      <c r="L67" s="48"/>
      <c r="M67" s="63" t="s">
        <v>50</v>
      </c>
      <c r="N67" s="64">
        <f>F78+G78+H78+I78</f>
        <v>52315</v>
      </c>
      <c r="O67" s="65">
        <f>N67/N$80</f>
        <v>0.62352506495673521</v>
      </c>
      <c r="P67" s="48"/>
      <c r="Q67" s="48"/>
    </row>
    <row r="68" spans="1:17" s="22" customFormat="1" ht="12" customHeight="1" x14ac:dyDescent="0.25">
      <c r="A68" s="24" t="s">
        <v>37</v>
      </c>
      <c r="B68" s="25">
        <f t="shared" si="5"/>
        <v>9826</v>
      </c>
      <c r="C68" s="21">
        <v>503</v>
      </c>
      <c r="D68" s="21">
        <v>1181</v>
      </c>
      <c r="E68" s="21">
        <v>1250</v>
      </c>
      <c r="F68" s="21">
        <v>1417</v>
      </c>
      <c r="G68" s="21">
        <v>2171</v>
      </c>
      <c r="H68" s="21">
        <v>1665</v>
      </c>
      <c r="I68" s="21">
        <v>1027</v>
      </c>
      <c r="J68" s="21">
        <v>612</v>
      </c>
      <c r="L68" s="48"/>
      <c r="M68" s="63" t="s">
        <v>109</v>
      </c>
      <c r="N68" s="64">
        <f>J78</f>
        <v>5153</v>
      </c>
      <c r="O68" s="65">
        <f>N68/N$80</f>
        <v>6.1416891134895471E-2</v>
      </c>
      <c r="P68" s="48"/>
      <c r="Q68" s="48"/>
    </row>
    <row r="69" spans="1:17" s="22" customFormat="1" ht="12" customHeight="1" x14ac:dyDescent="0.25">
      <c r="A69" s="24" t="s">
        <v>38</v>
      </c>
      <c r="B69" s="25">
        <f t="shared" si="5"/>
        <v>10925</v>
      </c>
      <c r="C69" s="21">
        <v>697</v>
      </c>
      <c r="D69" s="21">
        <v>1417</v>
      </c>
      <c r="E69" s="21">
        <v>1482</v>
      </c>
      <c r="F69" s="21">
        <v>1473</v>
      </c>
      <c r="G69" s="21">
        <v>2347</v>
      </c>
      <c r="H69" s="21">
        <v>1771</v>
      </c>
      <c r="I69" s="21">
        <v>1078</v>
      </c>
      <c r="J69" s="21">
        <v>660</v>
      </c>
      <c r="L69" s="48"/>
      <c r="M69" s="48"/>
      <c r="N69" s="48"/>
      <c r="O69" s="48"/>
      <c r="P69" s="48"/>
      <c r="Q69" s="48"/>
    </row>
    <row r="70" spans="1:17" s="22" customFormat="1" ht="12" customHeight="1" x14ac:dyDescent="0.25">
      <c r="A70" s="24" t="s">
        <v>39</v>
      </c>
      <c r="B70" s="25">
        <f t="shared" si="5"/>
        <v>10984</v>
      </c>
      <c r="C70" s="21">
        <v>665</v>
      </c>
      <c r="D70" s="21">
        <v>1406</v>
      </c>
      <c r="E70" s="21">
        <v>1473</v>
      </c>
      <c r="F70" s="21">
        <v>1567</v>
      </c>
      <c r="G70" s="21">
        <v>2323</v>
      </c>
      <c r="H70" s="21">
        <v>1819</v>
      </c>
      <c r="I70" s="21">
        <v>1070</v>
      </c>
      <c r="J70" s="21">
        <v>661</v>
      </c>
      <c r="K70" s="66"/>
      <c r="L70" s="67"/>
      <c r="M70" s="48"/>
      <c r="N70" s="48"/>
      <c r="O70" s="48"/>
      <c r="P70" s="48"/>
      <c r="Q70" s="48"/>
    </row>
    <row r="71" spans="1:17" s="22" customFormat="1" ht="12" customHeight="1" x14ac:dyDescent="0.25">
      <c r="A71" s="24" t="s">
        <v>40</v>
      </c>
      <c r="B71" s="25">
        <f t="shared" si="5"/>
        <v>10244</v>
      </c>
      <c r="C71" s="21">
        <v>574</v>
      </c>
      <c r="D71" s="21">
        <v>1280</v>
      </c>
      <c r="E71" s="21">
        <v>1373</v>
      </c>
      <c r="F71" s="21">
        <v>1526</v>
      </c>
      <c r="G71" s="21">
        <v>2095</v>
      </c>
      <c r="H71" s="21">
        <v>1730</v>
      </c>
      <c r="I71" s="21">
        <v>1036</v>
      </c>
      <c r="J71" s="21">
        <v>630</v>
      </c>
      <c r="K71" s="66"/>
      <c r="L71" s="67"/>
      <c r="M71" s="63"/>
      <c r="N71" s="68"/>
      <c r="O71" s="64"/>
      <c r="P71" s="54"/>
      <c r="Q71" s="48"/>
    </row>
    <row r="72" spans="1:17" s="22" customFormat="1" ht="12" customHeight="1" x14ac:dyDescent="0.25">
      <c r="A72" s="24" t="s">
        <v>41</v>
      </c>
      <c r="B72" s="25">
        <f t="shared" si="5"/>
        <v>11110</v>
      </c>
      <c r="C72" s="21">
        <v>645</v>
      </c>
      <c r="D72" s="21">
        <v>1440</v>
      </c>
      <c r="E72" s="21">
        <v>1535</v>
      </c>
      <c r="F72" s="21">
        <v>1532</v>
      </c>
      <c r="G72" s="21">
        <v>2376</v>
      </c>
      <c r="H72" s="21">
        <v>1816</v>
      </c>
      <c r="I72" s="21">
        <v>1119</v>
      </c>
      <c r="J72" s="21">
        <v>647</v>
      </c>
      <c r="K72" s="66"/>
      <c r="L72" s="67"/>
      <c r="M72" s="63"/>
      <c r="N72" s="68"/>
      <c r="O72" s="64"/>
      <c r="P72" s="54"/>
      <c r="Q72" s="48"/>
    </row>
    <row r="73" spans="1:17" s="22" customFormat="1" ht="12" customHeight="1" x14ac:dyDescent="0.25">
      <c r="A73" s="24" t="s">
        <v>42</v>
      </c>
      <c r="B73" s="25">
        <f t="shared" si="5"/>
        <v>11352</v>
      </c>
      <c r="C73" s="21">
        <v>711</v>
      </c>
      <c r="D73" s="21">
        <v>1437</v>
      </c>
      <c r="E73" s="21">
        <v>1491</v>
      </c>
      <c r="F73" s="21">
        <v>1578</v>
      </c>
      <c r="G73" s="21">
        <v>2327</v>
      </c>
      <c r="H73" s="21">
        <v>1874</v>
      </c>
      <c r="I73" s="21">
        <v>1215</v>
      </c>
      <c r="J73" s="21">
        <v>719</v>
      </c>
      <c r="K73" s="66"/>
      <c r="L73" s="67"/>
      <c r="M73" s="63"/>
      <c r="N73" s="68"/>
      <c r="O73" s="64"/>
      <c r="P73" s="54"/>
      <c r="Q73" s="48"/>
    </row>
    <row r="74" spans="1:17" s="22" customFormat="1" ht="12" hidden="1" customHeight="1" x14ac:dyDescent="0.25">
      <c r="A74" s="24" t="s">
        <v>71</v>
      </c>
      <c r="B74" s="25">
        <f t="shared" si="5"/>
        <v>0</v>
      </c>
      <c r="C74" s="21"/>
      <c r="D74" s="21"/>
      <c r="E74" s="21"/>
      <c r="F74" s="21"/>
      <c r="G74" s="21"/>
      <c r="H74" s="21"/>
      <c r="I74" s="21"/>
      <c r="J74" s="21"/>
      <c r="L74" s="48"/>
      <c r="M74" s="63"/>
      <c r="N74" s="68"/>
      <c r="O74" s="64"/>
      <c r="P74" s="54"/>
      <c r="Q74" s="48"/>
    </row>
    <row r="75" spans="1:17" s="22" customFormat="1" ht="12" hidden="1" customHeight="1" x14ac:dyDescent="0.25">
      <c r="A75" s="24" t="s">
        <v>43</v>
      </c>
      <c r="B75" s="25">
        <f t="shared" si="5"/>
        <v>0</v>
      </c>
      <c r="C75" s="21"/>
      <c r="D75" s="21"/>
      <c r="E75" s="21"/>
      <c r="F75" s="21"/>
      <c r="G75" s="21"/>
      <c r="H75" s="21"/>
      <c r="I75" s="21"/>
      <c r="J75" s="21"/>
      <c r="L75" s="48"/>
      <c r="M75" s="63"/>
      <c r="N75" s="68"/>
      <c r="O75" s="64"/>
      <c r="P75" s="54"/>
      <c r="Q75" s="48"/>
    </row>
    <row r="76" spans="1:17" s="22" customFormat="1" ht="12" hidden="1" customHeight="1" x14ac:dyDescent="0.25">
      <c r="A76" s="24" t="s">
        <v>44</v>
      </c>
      <c r="B76" s="25">
        <f t="shared" si="5"/>
        <v>0</v>
      </c>
      <c r="C76" s="21"/>
      <c r="D76" s="21"/>
      <c r="E76" s="21"/>
      <c r="F76" s="21"/>
      <c r="G76" s="21"/>
      <c r="H76" s="21"/>
      <c r="I76" s="21"/>
      <c r="J76" s="21"/>
      <c r="L76" s="48"/>
      <c r="M76" s="63"/>
      <c r="N76" s="68"/>
      <c r="O76" s="64"/>
      <c r="P76" s="54"/>
      <c r="Q76" s="48"/>
    </row>
    <row r="77" spans="1:17" s="22" customFormat="1" ht="12" hidden="1" customHeight="1" x14ac:dyDescent="0.25">
      <c r="A77" s="32" t="s">
        <v>45</v>
      </c>
      <c r="B77" s="30">
        <f t="shared" si="5"/>
        <v>0</v>
      </c>
      <c r="C77" s="29"/>
      <c r="D77" s="29"/>
      <c r="E77" s="29"/>
      <c r="F77" s="29"/>
      <c r="G77" s="29"/>
      <c r="H77" s="29"/>
      <c r="I77" s="29"/>
      <c r="J77" s="29"/>
      <c r="L77" s="48"/>
      <c r="M77" s="63"/>
      <c r="N77" s="68"/>
      <c r="O77" s="64"/>
      <c r="P77" s="54"/>
      <c r="Q77" s="48"/>
    </row>
    <row r="78" spans="1:17" s="22" customFormat="1" ht="16.899999999999999" customHeight="1" x14ac:dyDescent="0.25">
      <c r="A78" s="15" t="s">
        <v>1</v>
      </c>
      <c r="B78" s="31">
        <f t="shared" ref="B78:J78" si="6">SUM(B66:B77)</f>
        <v>83902</v>
      </c>
      <c r="C78" s="31">
        <f t="shared" ref="C78:H78" si="7">SUM(C66:C77)</f>
        <v>4875</v>
      </c>
      <c r="D78" s="31">
        <f t="shared" si="7"/>
        <v>10474</v>
      </c>
      <c r="E78" s="31">
        <f t="shared" si="7"/>
        <v>11085</v>
      </c>
      <c r="F78" s="31">
        <f t="shared" si="7"/>
        <v>11871</v>
      </c>
      <c r="G78" s="31">
        <f t="shared" si="7"/>
        <v>17783</v>
      </c>
      <c r="H78" s="31">
        <f t="shared" si="7"/>
        <v>14053</v>
      </c>
      <c r="I78" s="31">
        <f t="shared" si="6"/>
        <v>8608</v>
      </c>
      <c r="J78" s="31">
        <f t="shared" si="6"/>
        <v>5153</v>
      </c>
      <c r="L78" s="48"/>
      <c r="M78" s="48"/>
      <c r="N78" s="48"/>
      <c r="O78" s="48"/>
      <c r="P78" s="48"/>
      <c r="Q78" s="48"/>
    </row>
    <row r="79" spans="1:17" s="22" customFormat="1" ht="16.899999999999999" customHeight="1" thickBot="1" x14ac:dyDescent="0.3">
      <c r="A79" s="33" t="s">
        <v>0</v>
      </c>
      <c r="B79" s="34">
        <f t="shared" ref="B79:H79" si="8">B78/$B78</f>
        <v>1</v>
      </c>
      <c r="C79" s="34">
        <f>C78/$B78</f>
        <v>5.8103501704369384E-2</v>
      </c>
      <c r="D79" s="34">
        <f t="shared" si="8"/>
        <v>0.12483611832852613</v>
      </c>
      <c r="E79" s="34">
        <f>E78/$B78</f>
        <v>0.13211842387547376</v>
      </c>
      <c r="F79" s="34">
        <f t="shared" si="8"/>
        <v>0.14148649615027056</v>
      </c>
      <c r="G79" s="34">
        <f t="shared" si="8"/>
        <v>0.21194965555052322</v>
      </c>
      <c r="H79" s="34">
        <f t="shared" si="8"/>
        <v>0.16749302757979548</v>
      </c>
      <c r="I79" s="34">
        <f>I78/$B78</f>
        <v>0.10259588567614598</v>
      </c>
      <c r="J79" s="34">
        <f>J78/$B78</f>
        <v>6.1416891134895471E-2</v>
      </c>
      <c r="L79" s="48"/>
      <c r="M79" s="48"/>
      <c r="N79" s="48"/>
      <c r="O79" s="48"/>
      <c r="P79" s="48"/>
      <c r="Q79" s="48"/>
    </row>
    <row r="80" spans="1:17" ht="6.75" customHeight="1" x14ac:dyDescent="0.2">
      <c r="A80" s="59"/>
      <c r="B80" s="69"/>
      <c r="F80" s="69"/>
      <c r="G80" s="69"/>
      <c r="H80" s="69"/>
      <c r="I80" s="69"/>
      <c r="L80" s="61"/>
      <c r="M80" s="70" t="s">
        <v>1</v>
      </c>
      <c r="N80" s="71">
        <f>SUM(N64:N77)</f>
        <v>83902</v>
      </c>
      <c r="O80" s="72">
        <f>N80/N$80</f>
        <v>1</v>
      </c>
      <c r="P80" s="61"/>
      <c r="Q80" s="73"/>
    </row>
    <row r="81" spans="1:17" ht="6.75" customHeight="1" x14ac:dyDescent="0.2">
      <c r="A81" s="59"/>
      <c r="B81" s="69"/>
      <c r="F81" s="69"/>
      <c r="G81" s="69"/>
      <c r="H81" s="69"/>
      <c r="I81" s="69"/>
      <c r="L81" s="61"/>
      <c r="M81" s="70"/>
      <c r="N81" s="71"/>
      <c r="O81" s="72"/>
      <c r="P81" s="61"/>
      <c r="Q81" s="73"/>
    </row>
    <row r="82" spans="1:17" ht="6.75" customHeight="1" x14ac:dyDescent="0.2">
      <c r="A82" s="59"/>
      <c r="B82" s="69"/>
      <c r="F82" s="69"/>
      <c r="G82" s="69"/>
      <c r="H82" s="69"/>
      <c r="I82" s="69"/>
      <c r="L82" s="61"/>
      <c r="M82" s="70"/>
      <c r="N82" s="71"/>
      <c r="O82" s="72"/>
      <c r="P82" s="61"/>
      <c r="Q82" s="73"/>
    </row>
    <row r="83" spans="1:17" ht="6.75" customHeight="1" x14ac:dyDescent="0.2">
      <c r="A83" s="59"/>
      <c r="B83" s="69"/>
      <c r="F83" s="69"/>
      <c r="G83" s="69"/>
      <c r="H83" s="69"/>
      <c r="I83" s="69"/>
      <c r="L83" s="61"/>
      <c r="M83" s="70"/>
      <c r="N83" s="71"/>
      <c r="O83" s="72"/>
      <c r="P83" s="61"/>
      <c r="Q83" s="73"/>
    </row>
    <row r="84" spans="1:17" ht="6.75" customHeight="1" x14ac:dyDescent="0.2">
      <c r="A84" s="59"/>
      <c r="B84" s="69"/>
      <c r="F84" s="69"/>
      <c r="G84" s="69"/>
      <c r="H84" s="69"/>
      <c r="I84" s="69"/>
      <c r="L84" s="61"/>
      <c r="M84" s="70"/>
      <c r="N84" s="71"/>
      <c r="O84" s="72"/>
      <c r="P84" s="61"/>
      <c r="Q84" s="73"/>
    </row>
    <row r="85" spans="1:17" ht="6.75" customHeight="1" x14ac:dyDescent="0.2">
      <c r="A85" s="59"/>
      <c r="B85" s="69"/>
      <c r="F85" s="69"/>
      <c r="G85" s="69"/>
      <c r="H85" s="69"/>
      <c r="I85" s="69"/>
      <c r="L85" s="61"/>
      <c r="M85" s="70"/>
      <c r="N85" s="71"/>
      <c r="O85" s="72"/>
      <c r="P85" s="61"/>
      <c r="Q85" s="73"/>
    </row>
    <row r="86" spans="1:17" ht="6.75" customHeight="1" x14ac:dyDescent="0.2">
      <c r="A86" s="59"/>
      <c r="B86" s="69"/>
      <c r="F86" s="69"/>
      <c r="G86" s="69"/>
      <c r="H86" s="69"/>
      <c r="I86" s="69"/>
      <c r="L86" s="61"/>
      <c r="M86" s="70"/>
      <c r="N86" s="71"/>
      <c r="O86" s="72"/>
      <c r="P86" s="61"/>
      <c r="Q86" s="73"/>
    </row>
    <row r="87" spans="1:17" ht="6.75" customHeight="1" x14ac:dyDescent="0.2">
      <c r="A87" s="59"/>
      <c r="B87" s="69"/>
      <c r="F87" s="69"/>
      <c r="G87" s="69"/>
      <c r="H87" s="69"/>
      <c r="I87" s="69"/>
      <c r="L87" s="61"/>
      <c r="M87" s="70"/>
      <c r="N87" s="71"/>
      <c r="O87" s="72"/>
      <c r="P87" s="61"/>
      <c r="Q87" s="73"/>
    </row>
    <row r="88" spans="1:17" ht="6.75" customHeight="1" x14ac:dyDescent="0.2">
      <c r="A88" s="59"/>
      <c r="B88" s="69"/>
      <c r="F88" s="69"/>
      <c r="G88" s="69"/>
      <c r="H88" s="69"/>
      <c r="I88" s="69"/>
      <c r="L88" s="61"/>
      <c r="M88" s="70"/>
      <c r="N88" s="71"/>
      <c r="O88" s="72"/>
      <c r="P88" s="61"/>
      <c r="Q88" s="73"/>
    </row>
    <row r="89" spans="1:17" ht="6.75" customHeight="1" x14ac:dyDescent="0.2">
      <c r="A89" s="59"/>
      <c r="B89" s="69"/>
      <c r="F89" s="69"/>
      <c r="G89" s="69"/>
      <c r="H89" s="69"/>
      <c r="I89" s="69"/>
      <c r="L89" s="61"/>
      <c r="M89" s="70"/>
      <c r="N89" s="71"/>
      <c r="O89" s="72"/>
      <c r="P89" s="61"/>
      <c r="Q89" s="73"/>
    </row>
    <row r="90" spans="1:17" ht="6.75" customHeight="1" x14ac:dyDescent="0.2">
      <c r="A90" s="59"/>
      <c r="B90" s="69"/>
      <c r="F90" s="69"/>
      <c r="G90" s="69"/>
      <c r="H90" s="69"/>
      <c r="I90" s="69"/>
      <c r="L90" s="61"/>
      <c r="M90" s="70"/>
      <c r="N90" s="71"/>
      <c r="O90" s="72"/>
      <c r="P90" s="61"/>
      <c r="Q90" s="73"/>
    </row>
    <row r="91" spans="1:17" x14ac:dyDescent="0.2">
      <c r="A91" s="59"/>
      <c r="B91" s="69"/>
      <c r="F91" s="69"/>
      <c r="G91" s="69"/>
      <c r="H91" s="69"/>
      <c r="I91" s="69"/>
      <c r="L91" s="61"/>
      <c r="M91" s="70"/>
      <c r="N91" s="71"/>
      <c r="O91" s="72"/>
      <c r="P91" s="61"/>
      <c r="Q91" s="73"/>
    </row>
    <row r="92" spans="1:17" ht="16.5" thickBot="1" x14ac:dyDescent="0.3">
      <c r="A92" s="74" t="s">
        <v>52</v>
      </c>
      <c r="B92" s="13"/>
      <c r="C92" s="13"/>
      <c r="D92" s="13"/>
      <c r="E92" s="13"/>
      <c r="F92" s="13"/>
      <c r="H92" s="12" t="s">
        <v>110</v>
      </c>
      <c r="I92" s="13"/>
      <c r="J92" s="13"/>
      <c r="K92" s="13"/>
      <c r="L92" s="75"/>
      <c r="M92" s="75"/>
      <c r="N92" s="75"/>
      <c r="O92" s="75"/>
      <c r="P92" s="75"/>
      <c r="Q92" s="12"/>
    </row>
    <row r="93" spans="1:17" ht="3.75" customHeight="1" x14ac:dyDescent="0.25">
      <c r="A93" s="76"/>
      <c r="B93" s="76"/>
      <c r="C93" s="76"/>
      <c r="D93" s="76"/>
      <c r="E93" s="76"/>
      <c r="F93" s="76"/>
      <c r="G93" s="76"/>
      <c r="H93" s="76"/>
      <c r="I93" s="76"/>
      <c r="J93" s="76"/>
      <c r="K93" s="76"/>
      <c r="L93" s="76"/>
      <c r="M93" s="76"/>
      <c r="N93" s="76"/>
      <c r="O93" s="76"/>
      <c r="P93" s="76"/>
    </row>
    <row r="94" spans="1:17" ht="2.25" customHeight="1" x14ac:dyDescent="0.2"/>
    <row r="95" spans="1:17" ht="6" hidden="1" customHeight="1" x14ac:dyDescent="0.2"/>
    <row r="96" spans="1:17" ht="28.15" customHeight="1" x14ac:dyDescent="0.2">
      <c r="A96" s="194" t="s">
        <v>59</v>
      </c>
      <c r="B96" s="195" t="s">
        <v>1</v>
      </c>
      <c r="C96" s="193" t="s">
        <v>111</v>
      </c>
      <c r="D96" s="195" t="s">
        <v>54</v>
      </c>
      <c r="E96" s="195" t="s">
        <v>55</v>
      </c>
      <c r="F96" s="195" t="s">
        <v>56</v>
      </c>
      <c r="G96" s="77"/>
      <c r="H96" s="194" t="s">
        <v>59</v>
      </c>
      <c r="I96" s="193" t="s">
        <v>112</v>
      </c>
      <c r="J96" s="193" t="s">
        <v>1</v>
      </c>
      <c r="K96" s="193" t="s">
        <v>57</v>
      </c>
      <c r="L96" s="193"/>
      <c r="M96" s="193"/>
      <c r="N96" s="193" t="s">
        <v>1</v>
      </c>
      <c r="O96" s="193" t="s">
        <v>113</v>
      </c>
      <c r="P96" s="193"/>
      <c r="Q96" s="193"/>
    </row>
    <row r="97" spans="1:17" ht="16.5" x14ac:dyDescent="0.2">
      <c r="A97" s="194"/>
      <c r="B97" s="195"/>
      <c r="C97" s="193"/>
      <c r="D97" s="195"/>
      <c r="E97" s="195"/>
      <c r="F97" s="195"/>
      <c r="G97" s="77"/>
      <c r="H97" s="194"/>
      <c r="I97" s="193"/>
      <c r="J97" s="193"/>
      <c r="K97" s="78" t="s">
        <v>72</v>
      </c>
      <c r="L97" s="78" t="s">
        <v>114</v>
      </c>
      <c r="M97" s="78" t="s">
        <v>60</v>
      </c>
      <c r="N97" s="193"/>
      <c r="O97" s="79" t="s">
        <v>72</v>
      </c>
      <c r="P97" s="79" t="s">
        <v>114</v>
      </c>
      <c r="Q97" s="79" t="s">
        <v>60</v>
      </c>
    </row>
    <row r="98" spans="1:17" ht="16.899999999999999" customHeight="1" x14ac:dyDescent="0.2">
      <c r="A98" s="80" t="s">
        <v>35</v>
      </c>
      <c r="B98" s="20">
        <f>SUM(C98:F98)</f>
        <v>9907</v>
      </c>
      <c r="C98" s="21">
        <v>51</v>
      </c>
      <c r="D98" s="21">
        <v>4994</v>
      </c>
      <c r="E98" s="21">
        <v>4063</v>
      </c>
      <c r="F98" s="21">
        <v>799</v>
      </c>
      <c r="G98" s="81"/>
      <c r="H98" s="80" t="s">
        <v>35</v>
      </c>
      <c r="I98" s="82">
        <v>218</v>
      </c>
      <c r="J98" s="20">
        <f t="shared" ref="J98:J109" si="9">K98+L98+M98</f>
        <v>416</v>
      </c>
      <c r="K98" s="83">
        <v>264</v>
      </c>
      <c r="L98" s="83">
        <v>145</v>
      </c>
      <c r="M98" s="83">
        <v>7</v>
      </c>
      <c r="N98" s="20">
        <f t="shared" ref="N98:N109" si="10">O98+P98+Q98</f>
        <v>3</v>
      </c>
      <c r="O98" s="83">
        <v>2</v>
      </c>
      <c r="P98" s="83">
        <v>1</v>
      </c>
      <c r="Q98" s="83">
        <v>0</v>
      </c>
    </row>
    <row r="99" spans="1:17" ht="16.899999999999999" customHeight="1" x14ac:dyDescent="0.2">
      <c r="A99" s="24" t="s">
        <v>36</v>
      </c>
      <c r="B99" s="25">
        <f>SUM(C99:F99)</f>
        <v>9554</v>
      </c>
      <c r="C99" s="21">
        <v>51</v>
      </c>
      <c r="D99" s="21">
        <v>4875</v>
      </c>
      <c r="E99" s="21">
        <v>3705</v>
      </c>
      <c r="F99" s="21">
        <v>923</v>
      </c>
      <c r="G99" s="81"/>
      <c r="H99" s="24" t="s">
        <v>36</v>
      </c>
      <c r="I99" s="82">
        <v>179</v>
      </c>
      <c r="J99" s="25">
        <f t="shared" si="9"/>
        <v>473</v>
      </c>
      <c r="K99" s="83">
        <v>336</v>
      </c>
      <c r="L99" s="83">
        <v>131</v>
      </c>
      <c r="M99" s="83">
        <v>6</v>
      </c>
      <c r="N99" s="25">
        <f t="shared" si="10"/>
        <v>1</v>
      </c>
      <c r="O99" s="83">
        <v>0</v>
      </c>
      <c r="P99" s="83">
        <v>1</v>
      </c>
      <c r="Q99" s="83">
        <v>0</v>
      </c>
    </row>
    <row r="100" spans="1:17" ht="16.899999999999999" customHeight="1" x14ac:dyDescent="0.2">
      <c r="A100" s="84" t="s">
        <v>37</v>
      </c>
      <c r="B100" s="25">
        <f>SUM(C100:F100)</f>
        <v>9826</v>
      </c>
      <c r="C100" s="21">
        <v>53</v>
      </c>
      <c r="D100" s="21">
        <v>5060</v>
      </c>
      <c r="E100" s="21">
        <v>3898</v>
      </c>
      <c r="F100" s="21">
        <v>815</v>
      </c>
      <c r="G100" s="81"/>
      <c r="H100" s="84" t="s">
        <v>37</v>
      </c>
      <c r="I100" s="82">
        <v>223</v>
      </c>
      <c r="J100" s="25">
        <f>K100+L100+M100</f>
        <v>417</v>
      </c>
      <c r="K100" s="83">
        <v>286</v>
      </c>
      <c r="L100" s="83">
        <v>130</v>
      </c>
      <c r="M100" s="83">
        <v>1</v>
      </c>
      <c r="N100" s="25">
        <f>O100+P100+Q100</f>
        <v>4</v>
      </c>
      <c r="O100" s="83">
        <v>4</v>
      </c>
      <c r="P100" s="83">
        <v>0</v>
      </c>
      <c r="Q100" s="83">
        <v>0</v>
      </c>
    </row>
    <row r="101" spans="1:17" ht="16.899999999999999" customHeight="1" x14ac:dyDescent="0.2">
      <c r="A101" s="24" t="s">
        <v>38</v>
      </c>
      <c r="B101" s="25">
        <f>SUM(C101:F101)</f>
        <v>10925</v>
      </c>
      <c r="C101" s="21">
        <v>66</v>
      </c>
      <c r="D101" s="21">
        <v>5556</v>
      </c>
      <c r="E101" s="21">
        <v>4308</v>
      </c>
      <c r="F101" s="21">
        <v>995</v>
      </c>
      <c r="G101" s="81"/>
      <c r="H101" s="24" t="s">
        <v>38</v>
      </c>
      <c r="I101" s="82">
        <v>235</v>
      </c>
      <c r="J101" s="25">
        <f t="shared" si="9"/>
        <v>495</v>
      </c>
      <c r="K101" s="83">
        <v>368</v>
      </c>
      <c r="L101" s="83">
        <v>122</v>
      </c>
      <c r="M101" s="83">
        <v>5</v>
      </c>
      <c r="N101" s="25">
        <f t="shared" si="10"/>
        <v>4</v>
      </c>
      <c r="O101" s="83">
        <v>4</v>
      </c>
      <c r="P101" s="83">
        <v>0</v>
      </c>
      <c r="Q101" s="83">
        <v>0</v>
      </c>
    </row>
    <row r="102" spans="1:17" ht="16.899999999999999" customHeight="1" x14ac:dyDescent="0.2">
      <c r="A102" s="84" t="s">
        <v>39</v>
      </c>
      <c r="B102" s="25">
        <f>SUM(C102:F102)</f>
        <v>10984</v>
      </c>
      <c r="C102" s="21">
        <v>47</v>
      </c>
      <c r="D102" s="21">
        <v>5480</v>
      </c>
      <c r="E102" s="21">
        <v>4378</v>
      </c>
      <c r="F102" s="21">
        <v>1079</v>
      </c>
      <c r="G102" s="81"/>
      <c r="H102" s="84" t="s">
        <v>39</v>
      </c>
      <c r="I102" s="82">
        <v>265</v>
      </c>
      <c r="J102" s="25">
        <f t="shared" si="9"/>
        <v>522</v>
      </c>
      <c r="K102" s="83">
        <v>364</v>
      </c>
      <c r="L102" s="83">
        <v>155</v>
      </c>
      <c r="M102" s="83">
        <v>3</v>
      </c>
      <c r="N102" s="85">
        <f t="shared" si="10"/>
        <v>1</v>
      </c>
      <c r="O102" s="83">
        <v>1</v>
      </c>
      <c r="P102" s="83">
        <v>0</v>
      </c>
      <c r="Q102" s="83">
        <v>0</v>
      </c>
    </row>
    <row r="103" spans="1:17" ht="16.899999999999999" customHeight="1" x14ac:dyDescent="0.2">
      <c r="A103" s="24" t="s">
        <v>40</v>
      </c>
      <c r="B103" s="25">
        <f t="shared" ref="B103:B108" si="11">SUM(C103:F103)</f>
        <v>10244</v>
      </c>
      <c r="C103" s="21">
        <v>50</v>
      </c>
      <c r="D103" s="21">
        <v>5151</v>
      </c>
      <c r="E103" s="21">
        <v>4043</v>
      </c>
      <c r="F103" s="21">
        <v>1000</v>
      </c>
      <c r="G103" s="81"/>
      <c r="H103" s="24" t="s">
        <v>40</v>
      </c>
      <c r="I103" s="82">
        <v>186</v>
      </c>
      <c r="J103" s="25">
        <f t="shared" si="9"/>
        <v>472</v>
      </c>
      <c r="K103" s="83">
        <v>316</v>
      </c>
      <c r="L103" s="83">
        <v>152</v>
      </c>
      <c r="M103" s="83">
        <v>4</v>
      </c>
      <c r="N103" s="25">
        <f t="shared" si="10"/>
        <v>7</v>
      </c>
      <c r="O103" s="83">
        <v>4</v>
      </c>
      <c r="P103" s="83">
        <v>3</v>
      </c>
      <c r="Q103" s="83">
        <v>0</v>
      </c>
    </row>
    <row r="104" spans="1:17" ht="16.899999999999999" customHeight="1" x14ac:dyDescent="0.2">
      <c r="A104" s="84" t="s">
        <v>41</v>
      </c>
      <c r="B104" s="25">
        <f t="shared" si="11"/>
        <v>11110</v>
      </c>
      <c r="C104" s="21">
        <v>42</v>
      </c>
      <c r="D104" s="21">
        <v>5613</v>
      </c>
      <c r="E104" s="21">
        <v>4413</v>
      </c>
      <c r="F104" s="21">
        <v>1042</v>
      </c>
      <c r="G104" s="81"/>
      <c r="H104" s="24" t="s">
        <v>41</v>
      </c>
      <c r="I104" s="82">
        <v>282</v>
      </c>
      <c r="J104" s="25">
        <f t="shared" si="9"/>
        <v>514</v>
      </c>
      <c r="K104" s="83">
        <v>321</v>
      </c>
      <c r="L104" s="83">
        <v>188</v>
      </c>
      <c r="M104" s="83">
        <v>5</v>
      </c>
      <c r="N104" s="25">
        <f t="shared" si="10"/>
        <v>3</v>
      </c>
      <c r="O104" s="83">
        <v>2</v>
      </c>
      <c r="P104" s="83">
        <v>1</v>
      </c>
      <c r="Q104" s="83">
        <v>0</v>
      </c>
    </row>
    <row r="105" spans="1:17" ht="16.899999999999999" customHeight="1" x14ac:dyDescent="0.2">
      <c r="A105" s="24" t="s">
        <v>42</v>
      </c>
      <c r="B105" s="25">
        <f t="shared" si="11"/>
        <v>11352</v>
      </c>
      <c r="C105" s="21">
        <v>58</v>
      </c>
      <c r="D105" s="21">
        <v>5762</v>
      </c>
      <c r="E105" s="21">
        <v>4445</v>
      </c>
      <c r="F105" s="21">
        <v>1087</v>
      </c>
      <c r="G105" s="81"/>
      <c r="H105" s="24" t="s">
        <v>42</v>
      </c>
      <c r="I105" s="82">
        <v>203</v>
      </c>
      <c r="J105" s="25">
        <f t="shared" si="9"/>
        <v>532</v>
      </c>
      <c r="K105" s="83">
        <v>375</v>
      </c>
      <c r="L105" s="83">
        <v>152</v>
      </c>
      <c r="M105" s="83">
        <v>5</v>
      </c>
      <c r="N105" s="25">
        <f t="shared" si="10"/>
        <v>5</v>
      </c>
      <c r="O105" s="83">
        <v>4</v>
      </c>
      <c r="P105" s="83">
        <v>1</v>
      </c>
      <c r="Q105" s="83">
        <v>0</v>
      </c>
    </row>
    <row r="106" spans="1:17" ht="16.899999999999999" hidden="1" customHeight="1" x14ac:dyDescent="0.2">
      <c r="A106" s="84" t="s">
        <v>71</v>
      </c>
      <c r="B106" s="25">
        <f t="shared" si="11"/>
        <v>0</v>
      </c>
      <c r="C106" s="21"/>
      <c r="D106" s="21"/>
      <c r="E106" s="21"/>
      <c r="F106" s="21"/>
      <c r="G106" s="81"/>
      <c r="H106" s="84" t="s">
        <v>71</v>
      </c>
      <c r="I106" s="82"/>
      <c r="J106" s="25">
        <f t="shared" si="9"/>
        <v>0</v>
      </c>
      <c r="K106" s="83"/>
      <c r="L106" s="83"/>
      <c r="M106" s="83"/>
      <c r="N106" s="25">
        <f t="shared" si="10"/>
        <v>0</v>
      </c>
      <c r="O106" s="83"/>
      <c r="P106" s="83"/>
      <c r="Q106" s="83"/>
    </row>
    <row r="107" spans="1:17" ht="16.899999999999999" hidden="1" customHeight="1" x14ac:dyDescent="0.2">
      <c r="A107" s="24" t="s">
        <v>43</v>
      </c>
      <c r="B107" s="25">
        <f t="shared" si="11"/>
        <v>0</v>
      </c>
      <c r="C107" s="21"/>
      <c r="D107" s="21"/>
      <c r="E107" s="21"/>
      <c r="F107" s="21"/>
      <c r="G107" s="77"/>
      <c r="H107" s="24" t="s">
        <v>43</v>
      </c>
      <c r="I107" s="82"/>
      <c r="J107" s="25">
        <f t="shared" si="9"/>
        <v>0</v>
      </c>
      <c r="K107" s="83"/>
      <c r="L107" s="83"/>
      <c r="M107" s="83"/>
      <c r="N107" s="25">
        <f t="shared" si="10"/>
        <v>0</v>
      </c>
      <c r="O107" s="83"/>
      <c r="P107" s="83"/>
      <c r="Q107" s="83"/>
    </row>
    <row r="108" spans="1:17" ht="17.25" hidden="1" customHeight="1" x14ac:dyDescent="0.2">
      <c r="A108" s="84" t="s">
        <v>44</v>
      </c>
      <c r="B108" s="25">
        <f t="shared" si="11"/>
        <v>0</v>
      </c>
      <c r="C108" s="21"/>
      <c r="D108" s="21"/>
      <c r="E108" s="21"/>
      <c r="F108" s="21"/>
      <c r="G108" s="77"/>
      <c r="H108" s="84" t="s">
        <v>44</v>
      </c>
      <c r="I108" s="82"/>
      <c r="J108" s="25">
        <f t="shared" si="9"/>
        <v>0</v>
      </c>
      <c r="K108" s="83"/>
      <c r="L108" s="83"/>
      <c r="M108" s="83"/>
      <c r="N108" s="25">
        <f t="shared" si="10"/>
        <v>0</v>
      </c>
      <c r="O108" s="83"/>
      <c r="P108" s="83"/>
      <c r="Q108" s="83"/>
    </row>
    <row r="109" spans="1:17" ht="19.899999999999999" hidden="1" customHeight="1" x14ac:dyDescent="0.2">
      <c r="A109" s="86" t="s">
        <v>45</v>
      </c>
      <c r="B109" s="87">
        <f>SUM(C109:F109)</f>
        <v>0</v>
      </c>
      <c r="C109" s="29"/>
      <c r="D109" s="29"/>
      <c r="E109" s="29"/>
      <c r="F109" s="29"/>
      <c r="G109" s="77"/>
      <c r="H109" s="32" t="s">
        <v>45</v>
      </c>
      <c r="I109" s="88"/>
      <c r="J109" s="30">
        <f t="shared" si="9"/>
        <v>0</v>
      </c>
      <c r="K109" s="89"/>
      <c r="L109" s="89"/>
      <c r="M109" s="89"/>
      <c r="N109" s="30">
        <f t="shared" si="10"/>
        <v>0</v>
      </c>
      <c r="O109" s="89"/>
      <c r="P109" s="89"/>
      <c r="Q109" s="89"/>
    </row>
    <row r="110" spans="1:17" ht="16.899999999999999" customHeight="1" x14ac:dyDescent="0.2">
      <c r="A110" s="90" t="s">
        <v>1</v>
      </c>
      <c r="B110" s="91">
        <f>SUM(B98:B109)</f>
        <v>83902</v>
      </c>
      <c r="C110" s="91">
        <f>SUM(C98:C109)</f>
        <v>418</v>
      </c>
      <c r="D110" s="91">
        <f>SUM(D98:D109)</f>
        <v>42491</v>
      </c>
      <c r="E110" s="91">
        <f>SUM(E98:E109)</f>
        <v>33253</v>
      </c>
      <c r="F110" s="91">
        <f>SUM(F98:F109)</f>
        <v>7740</v>
      </c>
      <c r="G110" s="77"/>
      <c r="H110" s="92" t="s">
        <v>1</v>
      </c>
      <c r="I110" s="31">
        <f t="shared" ref="I110:Q110" si="12">SUM(I98:I109)</f>
        <v>1791</v>
      </c>
      <c r="J110" s="31">
        <f>SUM(J98:J109)</f>
        <v>3841</v>
      </c>
      <c r="K110" s="31">
        <f>SUM(K98:K109)</f>
        <v>2630</v>
      </c>
      <c r="L110" s="31">
        <f t="shared" si="12"/>
        <v>1175</v>
      </c>
      <c r="M110" s="31">
        <f t="shared" si="12"/>
        <v>36</v>
      </c>
      <c r="N110" s="31">
        <f>SUM(N98:N109)</f>
        <v>28</v>
      </c>
      <c r="O110" s="31">
        <f t="shared" si="12"/>
        <v>21</v>
      </c>
      <c r="P110" s="31">
        <f t="shared" si="12"/>
        <v>7</v>
      </c>
      <c r="Q110" s="31">
        <f t="shared" si="12"/>
        <v>0</v>
      </c>
    </row>
    <row r="111" spans="1:17" ht="16.899999999999999" customHeight="1" thickBot="1" x14ac:dyDescent="0.25">
      <c r="A111" s="93" t="s">
        <v>0</v>
      </c>
      <c r="B111" s="94">
        <f>B110/$B110</f>
        <v>1</v>
      </c>
      <c r="C111" s="94">
        <f>C110/$B110</f>
        <v>4.982002812805416E-3</v>
      </c>
      <c r="D111" s="94">
        <f>D110/$B110</f>
        <v>0.50643608018879172</v>
      </c>
      <c r="E111" s="94">
        <f>E110/$B110</f>
        <v>0.39633143429238876</v>
      </c>
      <c r="F111" s="94">
        <f>F110/$B110</f>
        <v>9.2250482706014159E-2</v>
      </c>
      <c r="G111" s="77"/>
      <c r="H111" s="95" t="s">
        <v>0</v>
      </c>
      <c r="I111" s="34">
        <f>I110/I110</f>
        <v>1</v>
      </c>
      <c r="J111" s="34">
        <f>J110/$J$110</f>
        <v>1</v>
      </c>
      <c r="K111" s="34">
        <f>K110/$J$110</f>
        <v>0.68471752147878162</v>
      </c>
      <c r="L111" s="34">
        <f>L110/$J$110</f>
        <v>0.30590991929185107</v>
      </c>
      <c r="M111" s="34">
        <f>M110/$J$110</f>
        <v>9.3725592293673523E-3</v>
      </c>
      <c r="N111" s="34">
        <f>N110/$N$110</f>
        <v>1</v>
      </c>
      <c r="O111" s="34">
        <f>O110/$N$110</f>
        <v>0.75</v>
      </c>
      <c r="P111" s="34">
        <f>P110/$N$110</f>
        <v>0.25</v>
      </c>
      <c r="Q111" s="34">
        <f>Q110/$N$110</f>
        <v>0</v>
      </c>
    </row>
    <row r="112" spans="1:17" ht="5.25" customHeight="1" x14ac:dyDescent="0.2">
      <c r="C112" s="69"/>
      <c r="D112" s="69"/>
      <c r="E112" s="69"/>
    </row>
    <row r="113" spans="1:17" ht="23.25" customHeight="1" x14ac:dyDescent="0.2">
      <c r="C113" s="69"/>
      <c r="D113" s="69"/>
      <c r="E113" s="69"/>
      <c r="H113" s="185" t="s">
        <v>115</v>
      </c>
      <c r="I113" s="185"/>
      <c r="J113" s="185"/>
      <c r="K113" s="185"/>
      <c r="L113" s="185"/>
      <c r="M113" s="185"/>
      <c r="N113" s="185"/>
      <c r="O113" s="185"/>
      <c r="P113" s="185"/>
      <c r="Q113" s="185"/>
    </row>
    <row r="114" spans="1:17" ht="42" customHeight="1" x14ac:dyDescent="0.2">
      <c r="C114" s="69"/>
      <c r="D114" s="69"/>
      <c r="E114" s="69"/>
    </row>
    <row r="115" spans="1:17" ht="6.6" customHeight="1" x14ac:dyDescent="0.2">
      <c r="C115" s="69"/>
      <c r="D115" s="69"/>
      <c r="E115" s="69"/>
    </row>
    <row r="116" spans="1:17" ht="1.9" customHeight="1" x14ac:dyDescent="0.2">
      <c r="C116" s="69"/>
      <c r="D116" s="69"/>
      <c r="E116" s="69"/>
    </row>
    <row r="117" spans="1:17" ht="15.75" x14ac:dyDescent="0.25">
      <c r="A117" s="186" t="s">
        <v>116</v>
      </c>
      <c r="B117" s="186"/>
      <c r="C117" s="186"/>
      <c r="D117" s="186"/>
      <c r="E117" s="186"/>
      <c r="F117" s="186"/>
      <c r="G117" s="186"/>
      <c r="H117" s="186"/>
      <c r="I117" s="186"/>
      <c r="J117" s="186"/>
      <c r="K117" s="186"/>
      <c r="L117" s="186"/>
      <c r="M117" s="186"/>
      <c r="N117" s="186"/>
      <c r="O117" s="186"/>
      <c r="P117" s="186"/>
    </row>
    <row r="118" spans="1:17" ht="3" customHeight="1" thickBot="1" x14ac:dyDescent="0.3">
      <c r="A118" s="187"/>
      <c r="B118" s="187"/>
      <c r="C118" s="187"/>
      <c r="D118" s="187"/>
      <c r="E118" s="187"/>
      <c r="F118" s="187"/>
      <c r="G118" s="187"/>
      <c r="H118" s="187"/>
      <c r="I118" s="187"/>
      <c r="J118" s="187"/>
      <c r="K118" s="187"/>
      <c r="L118" s="187"/>
      <c r="M118" s="187"/>
      <c r="N118" s="187"/>
      <c r="O118" s="187"/>
      <c r="P118" s="187"/>
      <c r="Q118" s="12"/>
    </row>
    <row r="119" spans="1:17" ht="3.75" customHeight="1" x14ac:dyDescent="0.2"/>
    <row r="120" spans="1:17" ht="3.75" customHeight="1" x14ac:dyDescent="0.2"/>
    <row r="121" spans="1:17" ht="36.75" customHeight="1" x14ac:dyDescent="0.2">
      <c r="A121" s="62" t="s">
        <v>51</v>
      </c>
      <c r="B121" s="16" t="s">
        <v>1</v>
      </c>
      <c r="C121" s="18" t="s">
        <v>101</v>
      </c>
      <c r="D121" s="18" t="s">
        <v>102</v>
      </c>
      <c r="E121" s="18" t="s">
        <v>103</v>
      </c>
      <c r="F121" s="18" t="s">
        <v>104</v>
      </c>
      <c r="G121" s="18" t="s">
        <v>105</v>
      </c>
      <c r="H121" s="18" t="s">
        <v>106</v>
      </c>
      <c r="I121" s="18" t="s">
        <v>107</v>
      </c>
      <c r="J121" s="18" t="s">
        <v>108</v>
      </c>
      <c r="M121" s="96" t="s">
        <v>48</v>
      </c>
      <c r="N121" s="96" t="s">
        <v>49</v>
      </c>
      <c r="O121" s="96" t="s">
        <v>117</v>
      </c>
      <c r="P121" s="96" t="s">
        <v>118</v>
      </c>
    </row>
    <row r="122" spans="1:17" ht="16.899999999999999" customHeight="1" x14ac:dyDescent="0.2">
      <c r="A122" s="97" t="s">
        <v>119</v>
      </c>
      <c r="B122" s="98">
        <f>SUM(C122:J122)</f>
        <v>418</v>
      </c>
      <c r="C122" s="21">
        <v>43</v>
      </c>
      <c r="D122" s="21">
        <v>46</v>
      </c>
      <c r="E122" s="21">
        <v>48</v>
      </c>
      <c r="F122" s="21">
        <v>47</v>
      </c>
      <c r="G122" s="21">
        <v>75</v>
      </c>
      <c r="H122" s="21">
        <v>58</v>
      </c>
      <c r="I122" s="21">
        <v>40</v>
      </c>
      <c r="J122" s="21">
        <v>61</v>
      </c>
      <c r="M122" s="96"/>
      <c r="N122" s="96"/>
      <c r="O122" s="96"/>
      <c r="P122" s="96"/>
    </row>
    <row r="123" spans="1:17" ht="16.899999999999999" customHeight="1" x14ac:dyDescent="0.2">
      <c r="A123" s="80" t="s">
        <v>54</v>
      </c>
      <c r="B123" s="25">
        <f>SUM(C123:J123)</f>
        <v>42491</v>
      </c>
      <c r="C123" s="21">
        <v>2605</v>
      </c>
      <c r="D123" s="21">
        <v>5374</v>
      </c>
      <c r="E123" s="21">
        <v>4307</v>
      </c>
      <c r="F123" s="21">
        <v>4673</v>
      </c>
      <c r="G123" s="21">
        <v>8715</v>
      </c>
      <c r="H123" s="21">
        <v>7914</v>
      </c>
      <c r="I123" s="21">
        <v>5333</v>
      </c>
      <c r="J123" s="21">
        <v>3570</v>
      </c>
      <c r="L123" s="1" t="s">
        <v>54</v>
      </c>
      <c r="M123" s="99">
        <f>C123+D123</f>
        <v>7979</v>
      </c>
      <c r="N123" s="99">
        <f>E123</f>
        <v>4307</v>
      </c>
      <c r="O123" s="99">
        <f>F123+G123+H123+I123</f>
        <v>26635</v>
      </c>
      <c r="P123" s="100">
        <f>J123</f>
        <v>3570</v>
      </c>
    </row>
    <row r="124" spans="1:17" ht="16.899999999999999" customHeight="1" x14ac:dyDescent="0.2">
      <c r="A124" s="84" t="s">
        <v>55</v>
      </c>
      <c r="B124" s="25">
        <f>SUM(C124:J124)</f>
        <v>33253</v>
      </c>
      <c r="C124" s="21">
        <v>1770</v>
      </c>
      <c r="D124" s="21">
        <v>3400</v>
      </c>
      <c r="E124" s="21">
        <v>3379</v>
      </c>
      <c r="F124" s="21">
        <v>6104</v>
      </c>
      <c r="G124" s="21">
        <v>8384</v>
      </c>
      <c r="H124" s="21">
        <v>5701</v>
      </c>
      <c r="I124" s="21">
        <v>3055</v>
      </c>
      <c r="J124" s="21">
        <v>1460</v>
      </c>
      <c r="L124" s="1" t="s">
        <v>55</v>
      </c>
      <c r="M124" s="99">
        <f>C124+D124</f>
        <v>5170</v>
      </c>
      <c r="N124" s="99">
        <f>E124</f>
        <v>3379</v>
      </c>
      <c r="O124" s="99">
        <f>F124+G124+H124+I124</f>
        <v>23244</v>
      </c>
      <c r="P124" s="100">
        <f>J124</f>
        <v>1460</v>
      </c>
    </row>
    <row r="125" spans="1:17" s="103" customFormat="1" ht="16.899999999999999" customHeight="1" x14ac:dyDescent="0.2">
      <c r="A125" s="101" t="s">
        <v>56</v>
      </c>
      <c r="B125" s="30">
        <f>SUM(C125:J125)</f>
        <v>7740</v>
      </c>
      <c r="C125" s="102">
        <v>457</v>
      </c>
      <c r="D125" s="102">
        <v>1654</v>
      </c>
      <c r="E125" s="102">
        <v>3351</v>
      </c>
      <c r="F125" s="102">
        <v>1047</v>
      </c>
      <c r="G125" s="102">
        <v>609</v>
      </c>
      <c r="H125" s="102">
        <v>380</v>
      </c>
      <c r="I125" s="102">
        <v>180</v>
      </c>
      <c r="J125" s="102">
        <v>62</v>
      </c>
      <c r="L125" s="103" t="s">
        <v>56</v>
      </c>
      <c r="M125" s="99">
        <f>C125+D125</f>
        <v>2111</v>
      </c>
      <c r="N125" s="99">
        <f>E125</f>
        <v>3351</v>
      </c>
      <c r="O125" s="99">
        <f>F125+G125+H125+I125</f>
        <v>2216</v>
      </c>
      <c r="P125" s="100">
        <f>J125</f>
        <v>62</v>
      </c>
    </row>
    <row r="126" spans="1:17" ht="16.899999999999999" customHeight="1" x14ac:dyDescent="0.2">
      <c r="A126" s="15" t="s">
        <v>1</v>
      </c>
      <c r="B126" s="31">
        <f>SUM(B122:B125)</f>
        <v>83902</v>
      </c>
      <c r="C126" s="31">
        <f>SUM(C122:C125)</f>
        <v>4875</v>
      </c>
      <c r="D126" s="31">
        <f>SUM(D122:D125)</f>
        <v>10474</v>
      </c>
      <c r="E126" s="31">
        <f t="shared" ref="E126:J126" si="13">SUM(E122:E125)</f>
        <v>11085</v>
      </c>
      <c r="F126" s="31">
        <f t="shared" si="13"/>
        <v>11871</v>
      </c>
      <c r="G126" s="31">
        <f t="shared" si="13"/>
        <v>17783</v>
      </c>
      <c r="H126" s="31">
        <f t="shared" si="13"/>
        <v>14053</v>
      </c>
      <c r="I126" s="31">
        <f t="shared" si="13"/>
        <v>8608</v>
      </c>
      <c r="J126" s="31">
        <f t="shared" si="13"/>
        <v>5153</v>
      </c>
      <c r="L126" s="1" t="s">
        <v>53</v>
      </c>
      <c r="M126" s="99">
        <f>C122+D122</f>
        <v>89</v>
      </c>
      <c r="N126" s="99">
        <f>E122</f>
        <v>48</v>
      </c>
      <c r="O126" s="99">
        <f>F122+G122+H122+I122</f>
        <v>220</v>
      </c>
      <c r="P126" s="100">
        <f>J122</f>
        <v>61</v>
      </c>
    </row>
    <row r="127" spans="1:17" s="37" customFormat="1" ht="16.899999999999999" customHeight="1" thickBot="1" x14ac:dyDescent="0.25">
      <c r="A127" s="33" t="s">
        <v>0</v>
      </c>
      <c r="B127" s="34">
        <f t="shared" ref="B127:J127" si="14">B126/$B126</f>
        <v>1</v>
      </c>
      <c r="C127" s="34">
        <f t="shared" si="14"/>
        <v>5.8103501704369384E-2</v>
      </c>
      <c r="D127" s="34">
        <f>D126/$B126</f>
        <v>0.12483611832852613</v>
      </c>
      <c r="E127" s="34">
        <f t="shared" si="14"/>
        <v>0.13211842387547376</v>
      </c>
      <c r="F127" s="34">
        <f t="shared" si="14"/>
        <v>0.14148649615027056</v>
      </c>
      <c r="G127" s="34">
        <f t="shared" si="14"/>
        <v>0.21194965555052322</v>
      </c>
      <c r="H127" s="34">
        <f t="shared" si="14"/>
        <v>0.16749302757979548</v>
      </c>
      <c r="I127" s="34">
        <f t="shared" si="14"/>
        <v>0.10259588567614598</v>
      </c>
      <c r="J127" s="34">
        <f t="shared" si="14"/>
        <v>6.1416891134895471E-2</v>
      </c>
      <c r="M127" s="52">
        <f>SUM(M123:M125)</f>
        <v>15260</v>
      </c>
      <c r="N127" s="52">
        <f>SUM(N123:N125)</f>
        <v>11037</v>
      </c>
      <c r="O127" s="52">
        <f>SUM(O123:O125)</f>
        <v>52095</v>
      </c>
      <c r="P127" s="52">
        <f>SUM(P123:P125)</f>
        <v>5092</v>
      </c>
    </row>
    <row r="128" spans="1:17" ht="4.5" customHeight="1" x14ac:dyDescent="0.2"/>
    <row r="129" spans="1:17" ht="4.5" customHeight="1" x14ac:dyDescent="0.2"/>
    <row r="130" spans="1:17" ht="39.75" customHeight="1" thickBot="1" x14ac:dyDescent="0.3">
      <c r="A130" s="196" t="s">
        <v>120</v>
      </c>
      <c r="B130" s="196"/>
      <c r="C130" s="196"/>
      <c r="D130" s="196"/>
      <c r="E130" s="196"/>
      <c r="F130" s="12"/>
      <c r="G130" s="12"/>
      <c r="H130" s="12"/>
      <c r="I130" s="12"/>
      <c r="J130" s="12"/>
      <c r="K130" s="196" t="s">
        <v>121</v>
      </c>
      <c r="L130" s="196"/>
      <c r="M130" s="196"/>
      <c r="N130" s="196"/>
      <c r="O130" s="196"/>
      <c r="P130" s="12"/>
      <c r="Q130" s="12"/>
    </row>
    <row r="131" spans="1:17" ht="4.5" customHeight="1" x14ac:dyDescent="0.2"/>
    <row r="132" spans="1:17" ht="4.5" customHeight="1" x14ac:dyDescent="0.2"/>
    <row r="133" spans="1:17" ht="45.75" customHeight="1" x14ac:dyDescent="0.2">
      <c r="A133" s="18" t="s">
        <v>122</v>
      </c>
      <c r="B133" s="18" t="s">
        <v>123</v>
      </c>
      <c r="C133" s="18" t="s">
        <v>47</v>
      </c>
      <c r="D133" s="18" t="s">
        <v>46</v>
      </c>
      <c r="E133" s="104"/>
      <c r="K133" s="18" t="s">
        <v>122</v>
      </c>
      <c r="L133" s="18" t="s">
        <v>123</v>
      </c>
      <c r="M133" s="18" t="s">
        <v>47</v>
      </c>
      <c r="N133" s="18" t="s">
        <v>46</v>
      </c>
    </row>
    <row r="134" spans="1:17" ht="17.45" customHeight="1" x14ac:dyDescent="0.2">
      <c r="A134" s="105" t="s">
        <v>124</v>
      </c>
      <c r="B134" s="20">
        <f>SUM(C134:D134)</f>
        <v>61790</v>
      </c>
      <c r="C134" s="21">
        <v>10513</v>
      </c>
      <c r="D134" s="21">
        <v>51277</v>
      </c>
      <c r="E134" s="104"/>
      <c r="K134" s="105" t="s">
        <v>124</v>
      </c>
      <c r="L134" s="20">
        <f>SUM(M134:N134)</f>
        <v>81889</v>
      </c>
      <c r="M134" s="21">
        <v>69244</v>
      </c>
      <c r="N134" s="21">
        <v>12645</v>
      </c>
    </row>
    <row r="135" spans="1:17" ht="17.45" customHeight="1" x14ac:dyDescent="0.2">
      <c r="A135" s="105" t="s">
        <v>125</v>
      </c>
      <c r="B135" s="20">
        <f>SUM(C135:D135)</f>
        <v>20862</v>
      </c>
      <c r="C135" s="21">
        <v>788</v>
      </c>
      <c r="D135" s="21">
        <v>20074</v>
      </c>
      <c r="E135" s="106"/>
      <c r="K135" s="105" t="s">
        <v>125</v>
      </c>
      <c r="L135" s="20">
        <f>SUM(M135:N135)</f>
        <v>1890</v>
      </c>
      <c r="M135" s="21">
        <v>1749</v>
      </c>
      <c r="N135" s="21">
        <v>141</v>
      </c>
    </row>
    <row r="136" spans="1:17" ht="17.45" customHeight="1" x14ac:dyDescent="0.2">
      <c r="A136" s="105" t="s">
        <v>126</v>
      </c>
      <c r="B136" s="20">
        <f>SUM(C136:D136)</f>
        <v>607</v>
      </c>
      <c r="C136" s="21">
        <v>23</v>
      </c>
      <c r="D136" s="21">
        <v>584</v>
      </c>
      <c r="E136" s="106"/>
      <c r="K136" s="105" t="s">
        <v>126</v>
      </c>
      <c r="L136" s="20">
        <f>SUM(M136:N136)</f>
        <v>67</v>
      </c>
      <c r="M136" s="21">
        <v>65</v>
      </c>
      <c r="N136" s="21">
        <v>2</v>
      </c>
    </row>
    <row r="137" spans="1:17" s="103" customFormat="1" ht="17.45" customHeight="1" x14ac:dyDescent="0.2">
      <c r="A137" s="107" t="s">
        <v>127</v>
      </c>
      <c r="B137" s="108">
        <f>SUM(C137:D137)</f>
        <v>643</v>
      </c>
      <c r="C137" s="102">
        <v>19</v>
      </c>
      <c r="D137" s="102">
        <v>624</v>
      </c>
      <c r="E137" s="106"/>
      <c r="K137" s="107" t="s">
        <v>127</v>
      </c>
      <c r="L137" s="108">
        <f>SUM(M137:N137)</f>
        <v>56</v>
      </c>
      <c r="M137" s="102">
        <v>53</v>
      </c>
      <c r="N137" s="102">
        <v>3</v>
      </c>
    </row>
    <row r="138" spans="1:17" ht="18.600000000000001" customHeight="1" x14ac:dyDescent="0.2">
      <c r="A138" s="92" t="s">
        <v>1</v>
      </c>
      <c r="B138" s="31">
        <f>SUM(B134:B137)</f>
        <v>83902</v>
      </c>
      <c r="C138" s="31">
        <f>SUM(C134:C137)</f>
        <v>11343</v>
      </c>
      <c r="D138" s="31">
        <f>SUM(D134:D137)</f>
        <v>72559</v>
      </c>
      <c r="E138" s="109"/>
      <c r="K138" s="92" t="s">
        <v>1</v>
      </c>
      <c r="L138" s="31">
        <f>SUM(L134:L137)</f>
        <v>83902</v>
      </c>
      <c r="M138" s="31">
        <f>SUM(M134:M137)</f>
        <v>71111</v>
      </c>
      <c r="N138" s="31">
        <f>SUM(N134:N137)</f>
        <v>12791</v>
      </c>
    </row>
    <row r="139" spans="1:17" s="37" customFormat="1" ht="18.600000000000001" customHeight="1" x14ac:dyDescent="0.2">
      <c r="A139" s="110" t="s">
        <v>0</v>
      </c>
      <c r="B139" s="111">
        <f>SUM(C139:D139)</f>
        <v>1</v>
      </c>
      <c r="C139" s="111">
        <f>+C138/$B$138</f>
        <v>0.13519343996567423</v>
      </c>
      <c r="D139" s="111">
        <f>+D138/$B$138</f>
        <v>0.86480656003432577</v>
      </c>
      <c r="E139" s="112"/>
      <c r="K139" s="110" t="s">
        <v>0</v>
      </c>
      <c r="L139" s="111">
        <f>SUM(M139:N139)</f>
        <v>1</v>
      </c>
      <c r="M139" s="111">
        <f>+M138/$L$138</f>
        <v>0.84754833019475107</v>
      </c>
      <c r="N139" s="111">
        <f>+N138/$L$138</f>
        <v>0.15245166980524899</v>
      </c>
    </row>
    <row r="140" spans="1:17" ht="15" customHeight="1" x14ac:dyDescent="0.2">
      <c r="A140" s="113" t="s">
        <v>128</v>
      </c>
      <c r="K140" s="113" t="s">
        <v>128</v>
      </c>
    </row>
    <row r="141" spans="1:17" ht="15" customHeight="1" x14ac:dyDescent="0.2">
      <c r="A141" s="113"/>
      <c r="K141" s="113"/>
    </row>
    <row r="142" spans="1:17" ht="15" customHeight="1" thickBot="1" x14ac:dyDescent="0.3">
      <c r="A142" s="188" t="s">
        <v>129</v>
      </c>
      <c r="B142" s="188"/>
      <c r="C142" s="188"/>
      <c r="D142" s="188"/>
      <c r="E142" s="188"/>
      <c r="F142" s="188"/>
      <c r="G142" s="188"/>
      <c r="H142" s="188"/>
      <c r="I142" s="188"/>
      <c r="J142" s="188"/>
      <c r="K142" s="188"/>
      <c r="L142" s="188"/>
      <c r="M142" s="188"/>
      <c r="N142" s="188"/>
      <c r="O142" s="188"/>
      <c r="P142" s="188"/>
      <c r="Q142" s="12"/>
    </row>
    <row r="143" spans="1:17" ht="7.15" customHeight="1" x14ac:dyDescent="0.2"/>
    <row r="144" spans="1:17" ht="7.15" customHeight="1" x14ac:dyDescent="0.2"/>
    <row r="145" spans="1:17" ht="46.15" customHeight="1" x14ac:dyDescent="0.2">
      <c r="A145" s="18" t="s">
        <v>51</v>
      </c>
      <c r="B145" s="16" t="s">
        <v>1</v>
      </c>
      <c r="C145" s="18" t="s">
        <v>130</v>
      </c>
      <c r="D145" s="18" t="s">
        <v>131</v>
      </c>
      <c r="E145" s="114" t="s">
        <v>132</v>
      </c>
      <c r="F145" s="114" t="s">
        <v>133</v>
      </c>
      <c r="G145" s="18" t="s">
        <v>134</v>
      </c>
      <c r="H145" s="18" t="s">
        <v>135</v>
      </c>
      <c r="I145" s="18" t="s">
        <v>136</v>
      </c>
      <c r="J145" s="18" t="s">
        <v>75</v>
      </c>
      <c r="Q145" s="115"/>
    </row>
    <row r="146" spans="1:17" ht="18.600000000000001" customHeight="1" x14ac:dyDescent="0.2">
      <c r="A146" s="97" t="s">
        <v>119</v>
      </c>
      <c r="B146" s="20">
        <f>SUM(C146:J146)</f>
        <v>418</v>
      </c>
      <c r="C146" s="21">
        <v>66</v>
      </c>
      <c r="D146" s="21">
        <v>5</v>
      </c>
      <c r="E146" s="21">
        <v>19</v>
      </c>
      <c r="F146" s="21">
        <v>0</v>
      </c>
      <c r="G146" s="21">
        <v>1</v>
      </c>
      <c r="H146" s="21">
        <v>311</v>
      </c>
      <c r="I146" s="21">
        <v>1</v>
      </c>
      <c r="J146" s="21">
        <v>15</v>
      </c>
      <c r="Q146" s="115"/>
    </row>
    <row r="147" spans="1:17" ht="18.600000000000001" customHeight="1" x14ac:dyDescent="0.2">
      <c r="A147" s="80" t="s">
        <v>54</v>
      </c>
      <c r="B147" s="20">
        <f>SUM(C147:J147)</f>
        <v>42491</v>
      </c>
      <c r="C147" s="21">
        <v>4134</v>
      </c>
      <c r="D147" s="21">
        <v>585</v>
      </c>
      <c r="E147" s="21">
        <v>351</v>
      </c>
      <c r="F147" s="21">
        <v>78</v>
      </c>
      <c r="G147" s="21">
        <v>738</v>
      </c>
      <c r="H147" s="21">
        <v>33790</v>
      </c>
      <c r="I147" s="21">
        <v>11</v>
      </c>
      <c r="J147" s="21">
        <v>2804</v>
      </c>
      <c r="Q147" s="115"/>
    </row>
    <row r="148" spans="1:17" ht="18.600000000000001" customHeight="1" x14ac:dyDescent="0.2">
      <c r="A148" s="84" t="s">
        <v>55</v>
      </c>
      <c r="B148" s="20">
        <f>SUM(C148:J148)</f>
        <v>33253</v>
      </c>
      <c r="C148" s="21">
        <v>3492</v>
      </c>
      <c r="D148" s="21">
        <v>572</v>
      </c>
      <c r="E148" s="21">
        <v>321</v>
      </c>
      <c r="F148" s="21">
        <v>53</v>
      </c>
      <c r="G148" s="21">
        <v>527</v>
      </c>
      <c r="H148" s="21">
        <v>26330</v>
      </c>
      <c r="I148" s="21">
        <v>10</v>
      </c>
      <c r="J148" s="21">
        <v>1948</v>
      </c>
      <c r="Q148" s="115"/>
    </row>
    <row r="149" spans="1:17" ht="18.600000000000001" customHeight="1" x14ac:dyDescent="0.2">
      <c r="A149" s="101" t="s">
        <v>56</v>
      </c>
      <c r="B149" s="108">
        <f>SUM(C149:J149)</f>
        <v>7740</v>
      </c>
      <c r="C149" s="102">
        <v>643</v>
      </c>
      <c r="D149" s="102">
        <v>67</v>
      </c>
      <c r="E149" s="102">
        <v>123</v>
      </c>
      <c r="F149" s="102">
        <v>12</v>
      </c>
      <c r="G149" s="102">
        <v>130</v>
      </c>
      <c r="H149" s="102">
        <v>6311</v>
      </c>
      <c r="I149" s="102">
        <v>8</v>
      </c>
      <c r="J149" s="102">
        <v>446</v>
      </c>
      <c r="Q149" s="115"/>
    </row>
    <row r="150" spans="1:17" ht="18.600000000000001" customHeight="1" x14ac:dyDescent="0.2">
      <c r="A150" s="116" t="s">
        <v>1</v>
      </c>
      <c r="B150" s="117">
        <f t="shared" ref="B150:J150" si="15">SUM(B146:B149)</f>
        <v>83902</v>
      </c>
      <c r="C150" s="117">
        <f t="shared" si="15"/>
        <v>8335</v>
      </c>
      <c r="D150" s="117">
        <f t="shared" si="15"/>
        <v>1229</v>
      </c>
      <c r="E150" s="117">
        <f t="shared" si="15"/>
        <v>814</v>
      </c>
      <c r="F150" s="117">
        <f t="shared" si="15"/>
        <v>143</v>
      </c>
      <c r="G150" s="117">
        <f t="shared" si="15"/>
        <v>1396</v>
      </c>
      <c r="H150" s="117">
        <f t="shared" si="15"/>
        <v>66742</v>
      </c>
      <c r="I150" s="117">
        <f t="shared" si="15"/>
        <v>30</v>
      </c>
      <c r="J150" s="117">
        <f t="shared" si="15"/>
        <v>5213</v>
      </c>
      <c r="Q150" s="115"/>
    </row>
    <row r="151" spans="1:17" ht="18.600000000000001" customHeight="1" thickBot="1" x14ac:dyDescent="0.25">
      <c r="A151" s="33" t="s">
        <v>0</v>
      </c>
      <c r="B151" s="34">
        <f>B150/$B150</f>
        <v>1</v>
      </c>
      <c r="C151" s="34">
        <f t="shared" ref="C151:J151" si="16">C150/$B$150</f>
        <v>9.9342089580701301E-2</v>
      </c>
      <c r="D151" s="34">
        <f t="shared" si="16"/>
        <v>1.4648041763009226E-2</v>
      </c>
      <c r="E151" s="34">
        <f t="shared" si="16"/>
        <v>9.7017949512526527E-3</v>
      </c>
      <c r="F151" s="34">
        <f t="shared" si="16"/>
        <v>1.7043693833281685E-3</v>
      </c>
      <c r="G151" s="34">
        <f t="shared" si="16"/>
        <v>1.6638459154728134E-2</v>
      </c>
      <c r="H151" s="34">
        <f t="shared" si="16"/>
        <v>0.7954756740006198</v>
      </c>
      <c r="I151" s="34">
        <f t="shared" si="16"/>
        <v>3.5756001048842695E-4</v>
      </c>
      <c r="J151" s="34">
        <f t="shared" si="16"/>
        <v>6.213201115587233E-2</v>
      </c>
      <c r="Q151" s="115"/>
    </row>
    <row r="152" spans="1:17" x14ac:dyDescent="0.2">
      <c r="A152" s="113"/>
    </row>
    <row r="154" spans="1:17" ht="16.5" thickBot="1" x14ac:dyDescent="0.3">
      <c r="A154" s="187" t="s">
        <v>137</v>
      </c>
      <c r="B154" s="187"/>
      <c r="C154" s="187"/>
      <c r="D154" s="187"/>
      <c r="E154" s="187"/>
      <c r="F154" s="187"/>
      <c r="G154" s="187"/>
      <c r="H154" s="187"/>
      <c r="I154" s="187"/>
      <c r="J154" s="187"/>
      <c r="K154" s="187"/>
      <c r="L154" s="187"/>
      <c r="M154" s="187"/>
      <c r="N154" s="187"/>
      <c r="O154" s="187"/>
      <c r="P154" s="187"/>
      <c r="Q154" s="12"/>
    </row>
    <row r="156" spans="1:17" ht="22.5" customHeight="1" x14ac:dyDescent="0.2">
      <c r="A156" s="18" t="s">
        <v>59</v>
      </c>
      <c r="B156" s="18">
        <v>2017</v>
      </c>
      <c r="C156" s="18">
        <v>2018</v>
      </c>
      <c r="D156" s="118" t="s">
        <v>61</v>
      </c>
      <c r="G156" s="61"/>
      <c r="H156" s="46"/>
      <c r="I156" s="46"/>
      <c r="J156" s="46"/>
      <c r="K156" s="119"/>
    </row>
    <row r="157" spans="1:17" ht="15" customHeight="1" x14ac:dyDescent="0.2">
      <c r="A157" s="19" t="s">
        <v>35</v>
      </c>
      <c r="B157" s="21">
        <v>6663</v>
      </c>
      <c r="C157" s="21">
        <v>9907</v>
      </c>
      <c r="D157" s="120">
        <f>C157/B157-1</f>
        <v>0.48686777727750252</v>
      </c>
      <c r="G157" s="182"/>
      <c r="H157" s="61" t="s">
        <v>23</v>
      </c>
      <c r="I157" s="121">
        <f>D157</f>
        <v>0.48686777727750252</v>
      </c>
      <c r="J157" s="46"/>
      <c r="K157" s="119"/>
    </row>
    <row r="158" spans="1:17" ht="15" customHeight="1" x14ac:dyDescent="0.2">
      <c r="A158" s="24" t="s">
        <v>36</v>
      </c>
      <c r="B158" s="27">
        <v>6316</v>
      </c>
      <c r="C158" s="27">
        <v>9554</v>
      </c>
      <c r="D158" s="120">
        <f t="shared" ref="D158:D168" si="17">C158/B158-1</f>
        <v>0.51266624445851794</v>
      </c>
      <c r="G158" s="182"/>
      <c r="H158" s="61" t="s">
        <v>24</v>
      </c>
      <c r="I158" s="121"/>
      <c r="J158" s="46"/>
      <c r="K158" s="119"/>
    </row>
    <row r="159" spans="1:17" ht="15" customHeight="1" x14ac:dyDescent="0.2">
      <c r="A159" s="24" t="s">
        <v>37</v>
      </c>
      <c r="B159" s="27">
        <v>7041</v>
      </c>
      <c r="C159" s="27">
        <v>9826</v>
      </c>
      <c r="D159" s="120">
        <f t="shared" si="17"/>
        <v>0.39554040619230224</v>
      </c>
      <c r="G159" s="182"/>
      <c r="H159" s="61" t="s">
        <v>25</v>
      </c>
      <c r="I159" s="121"/>
      <c r="J159" s="46"/>
      <c r="K159" s="119"/>
    </row>
    <row r="160" spans="1:17" ht="15" customHeight="1" x14ac:dyDescent="0.2">
      <c r="A160" s="24" t="s">
        <v>38</v>
      </c>
      <c r="B160" s="27">
        <v>6368</v>
      </c>
      <c r="C160" s="27">
        <v>10925</v>
      </c>
      <c r="D160" s="120">
        <f>C160/B160-1</f>
        <v>0.71560929648241212</v>
      </c>
      <c r="G160" s="182"/>
      <c r="H160" s="61" t="s">
        <v>26</v>
      </c>
      <c r="I160" s="121"/>
      <c r="J160" s="46"/>
      <c r="K160" s="119"/>
      <c r="L160" s="119"/>
      <c r="M160" s="119"/>
    </row>
    <row r="161" spans="1:17" ht="15" customHeight="1" x14ac:dyDescent="0.2">
      <c r="A161" s="24" t="s">
        <v>39</v>
      </c>
      <c r="B161" s="27">
        <v>7290</v>
      </c>
      <c r="C161" s="27">
        <v>10984</v>
      </c>
      <c r="D161" s="120">
        <f>C161/B161-1</f>
        <v>0.5067215363511659</v>
      </c>
      <c r="G161" s="182"/>
      <c r="H161" s="61" t="s">
        <v>27</v>
      </c>
      <c r="I161" s="121"/>
      <c r="J161" s="46"/>
      <c r="K161" s="119"/>
      <c r="L161" s="119"/>
      <c r="M161" s="119"/>
    </row>
    <row r="162" spans="1:17" ht="15" customHeight="1" x14ac:dyDescent="0.2">
      <c r="A162" s="24" t="s">
        <v>40</v>
      </c>
      <c r="B162" s="27">
        <v>7196</v>
      </c>
      <c r="C162" s="27">
        <v>10244</v>
      </c>
      <c r="D162" s="120">
        <f>C162/B162-1</f>
        <v>0.42356864924958315</v>
      </c>
      <c r="G162" s="182"/>
      <c r="H162" s="61" t="s">
        <v>28</v>
      </c>
      <c r="I162" s="121"/>
      <c r="J162" s="46"/>
      <c r="K162" s="119"/>
      <c r="L162" s="119"/>
      <c r="M162" s="119"/>
    </row>
    <row r="163" spans="1:17" ht="15" x14ac:dyDescent="0.2">
      <c r="A163" s="24" t="s">
        <v>41</v>
      </c>
      <c r="B163" s="27">
        <v>7611</v>
      </c>
      <c r="C163" s="27">
        <v>11110</v>
      </c>
      <c r="D163" s="120">
        <f>C163/B163-1</f>
        <v>0.45972933911443969</v>
      </c>
      <c r="G163" s="182"/>
      <c r="H163" s="61" t="s">
        <v>29</v>
      </c>
      <c r="I163" s="121"/>
      <c r="J163" s="46"/>
      <c r="K163" s="119"/>
      <c r="L163" s="119"/>
      <c r="M163" s="119"/>
    </row>
    <row r="164" spans="1:17" ht="15" customHeight="1" x14ac:dyDescent="0.2">
      <c r="A164" s="24" t="s">
        <v>42</v>
      </c>
      <c r="B164" s="27">
        <v>8553</v>
      </c>
      <c r="C164" s="27">
        <v>11352</v>
      </c>
      <c r="D164" s="120">
        <f>C164/B164-1</f>
        <v>0.32725359522974395</v>
      </c>
      <c r="G164" s="182"/>
      <c r="H164" s="61" t="s">
        <v>62</v>
      </c>
      <c r="I164" s="121"/>
      <c r="J164" s="46"/>
      <c r="K164" s="119"/>
      <c r="L164" s="119"/>
      <c r="M164" s="119"/>
    </row>
    <row r="165" spans="1:17" ht="15" hidden="1" customHeight="1" x14ac:dyDescent="0.2">
      <c r="A165" s="24" t="s">
        <v>71</v>
      </c>
      <c r="B165" s="27"/>
      <c r="C165" s="27"/>
      <c r="D165" s="120" t="e">
        <f t="shared" si="17"/>
        <v>#DIV/0!</v>
      </c>
      <c r="G165" s="61"/>
      <c r="H165" s="61" t="s">
        <v>69</v>
      </c>
      <c r="I165" s="121"/>
      <c r="J165" s="46"/>
      <c r="K165" s="119"/>
      <c r="L165" s="119"/>
      <c r="M165" s="119"/>
    </row>
    <row r="166" spans="1:17" ht="15" hidden="1" x14ac:dyDescent="0.2">
      <c r="A166" s="24" t="s">
        <v>43</v>
      </c>
      <c r="B166" s="27"/>
      <c r="C166" s="27"/>
      <c r="D166" s="120" t="e">
        <f t="shared" si="17"/>
        <v>#DIV/0!</v>
      </c>
      <c r="G166" s="61"/>
      <c r="H166" s="61" t="s">
        <v>63</v>
      </c>
      <c r="I166" s="121"/>
      <c r="J166" s="46"/>
      <c r="K166" s="119"/>
      <c r="L166" s="119"/>
      <c r="M166" s="119"/>
    </row>
    <row r="167" spans="1:17" ht="15" hidden="1" x14ac:dyDescent="0.2">
      <c r="A167" s="24" t="s">
        <v>44</v>
      </c>
      <c r="B167" s="27"/>
      <c r="C167" s="27"/>
      <c r="D167" s="120" t="e">
        <f t="shared" si="17"/>
        <v>#DIV/0!</v>
      </c>
      <c r="G167" s="61"/>
      <c r="H167" s="61" t="s">
        <v>64</v>
      </c>
      <c r="I167" s="121"/>
      <c r="J167" s="46"/>
      <c r="K167" s="119"/>
    </row>
    <row r="168" spans="1:17" ht="15" hidden="1" x14ac:dyDescent="0.2">
      <c r="A168" s="32" t="s">
        <v>45</v>
      </c>
      <c r="B168" s="29"/>
      <c r="C168" s="29"/>
      <c r="D168" s="122" t="e">
        <f t="shared" si="17"/>
        <v>#DIV/0!</v>
      </c>
      <c r="G168" s="61"/>
      <c r="H168" s="61" t="s">
        <v>65</v>
      </c>
      <c r="I168" s="121"/>
      <c r="J168" s="46"/>
      <c r="K168" s="119"/>
    </row>
    <row r="169" spans="1:17" ht="20.25" customHeight="1" x14ac:dyDescent="0.2">
      <c r="A169" s="15" t="s">
        <v>1</v>
      </c>
      <c r="B169" s="31">
        <f>SUM(B157:B168)</f>
        <v>57038</v>
      </c>
      <c r="C169" s="31">
        <f>SUM(C157:C168)</f>
        <v>83902</v>
      </c>
      <c r="D169" s="123">
        <f>C169/B169-1</f>
        <v>0.47098425610996175</v>
      </c>
      <c r="G169" s="61"/>
      <c r="H169" s="124" t="s">
        <v>138</v>
      </c>
      <c r="I169" s="121">
        <f>D169</f>
        <v>0.47098425610996175</v>
      </c>
      <c r="J169" s="46"/>
      <c r="K169" s="119"/>
    </row>
    <row r="170" spans="1:17" x14ac:dyDescent="0.2">
      <c r="G170" s="61"/>
      <c r="H170" s="61"/>
      <c r="I170" s="61"/>
      <c r="J170" s="46"/>
    </row>
    <row r="172" spans="1:17" ht="16.5" thickBot="1" x14ac:dyDescent="0.3">
      <c r="A172" s="187" t="s">
        <v>139</v>
      </c>
      <c r="B172" s="187"/>
      <c r="C172" s="187"/>
      <c r="D172" s="187"/>
      <c r="E172" s="187"/>
      <c r="F172" s="187"/>
      <c r="G172" s="187"/>
      <c r="H172" s="187"/>
      <c r="I172" s="187"/>
      <c r="J172" s="187"/>
      <c r="K172" s="187"/>
      <c r="L172" s="187"/>
      <c r="M172" s="187"/>
      <c r="N172" s="187"/>
      <c r="O172" s="187"/>
      <c r="P172" s="187"/>
      <c r="Q172" s="125"/>
    </row>
    <row r="174" spans="1:17" ht="71.25" customHeight="1" thickBot="1" x14ac:dyDescent="0.25">
      <c r="A174" s="193" t="s">
        <v>22</v>
      </c>
      <c r="B174" s="193" t="s">
        <v>140</v>
      </c>
      <c r="C174" s="193" t="s">
        <v>141</v>
      </c>
      <c r="D174" s="193"/>
      <c r="E174" s="201"/>
      <c r="F174" s="193" t="s">
        <v>142</v>
      </c>
      <c r="G174" s="201"/>
      <c r="H174" s="193" t="s">
        <v>143</v>
      </c>
      <c r="I174" s="201"/>
      <c r="J174" s="193" t="s">
        <v>144</v>
      </c>
      <c r="K174" s="193"/>
      <c r="L174" s="193"/>
      <c r="M174" s="193"/>
      <c r="N174" s="193"/>
      <c r="O174" s="126"/>
      <c r="P174" s="126"/>
      <c r="Q174" s="55"/>
    </row>
    <row r="175" spans="1:17" ht="44.25" customHeight="1" thickTop="1" x14ac:dyDescent="0.2">
      <c r="A175" s="193"/>
      <c r="B175" s="193"/>
      <c r="C175" s="127" t="s">
        <v>73</v>
      </c>
      <c r="D175" s="127" t="s">
        <v>74</v>
      </c>
      <c r="E175" s="128" t="s">
        <v>145</v>
      </c>
      <c r="F175" s="127" t="s">
        <v>33</v>
      </c>
      <c r="G175" s="128" t="s">
        <v>32</v>
      </c>
      <c r="H175" s="127" t="s">
        <v>33</v>
      </c>
      <c r="I175" s="128" t="s">
        <v>32</v>
      </c>
      <c r="J175" s="127" t="s">
        <v>146</v>
      </c>
      <c r="K175" s="127" t="s">
        <v>147</v>
      </c>
      <c r="L175" s="127" t="s">
        <v>148</v>
      </c>
      <c r="M175" s="129" t="s">
        <v>149</v>
      </c>
      <c r="N175" s="129" t="s">
        <v>150</v>
      </c>
      <c r="O175" s="55"/>
      <c r="P175" s="130"/>
      <c r="Q175" s="55"/>
    </row>
    <row r="176" spans="1:17" ht="13.9" customHeight="1" x14ac:dyDescent="0.2">
      <c r="A176" s="131" t="s">
        <v>2</v>
      </c>
      <c r="B176" s="132">
        <f>C176+D176+E176</f>
        <v>895</v>
      </c>
      <c r="C176" s="21">
        <v>138</v>
      </c>
      <c r="D176" s="21">
        <v>492</v>
      </c>
      <c r="E176" s="133">
        <v>265</v>
      </c>
      <c r="F176" s="21">
        <v>339</v>
      </c>
      <c r="G176" s="133">
        <v>556</v>
      </c>
      <c r="H176" s="21">
        <v>47</v>
      </c>
      <c r="I176" s="133">
        <v>848</v>
      </c>
      <c r="J176" s="21">
        <v>833</v>
      </c>
      <c r="K176" s="21">
        <v>530</v>
      </c>
      <c r="L176" s="21">
        <v>216</v>
      </c>
      <c r="M176" s="21">
        <v>34</v>
      </c>
      <c r="N176" s="21">
        <v>0</v>
      </c>
      <c r="O176" s="134"/>
      <c r="P176" s="134"/>
      <c r="Q176" s="55"/>
    </row>
    <row r="177" spans="1:17" ht="13.9" customHeight="1" x14ac:dyDescent="0.2">
      <c r="A177" s="131" t="s">
        <v>3</v>
      </c>
      <c r="B177" s="132">
        <f t="shared" ref="B177:B200" si="18">C177+D177+E177</f>
        <v>3399</v>
      </c>
      <c r="C177" s="21">
        <v>1264</v>
      </c>
      <c r="D177" s="21">
        <v>1571</v>
      </c>
      <c r="E177" s="133">
        <v>564</v>
      </c>
      <c r="F177" s="21">
        <v>913</v>
      </c>
      <c r="G177" s="133">
        <v>2486</v>
      </c>
      <c r="H177" s="21">
        <v>318</v>
      </c>
      <c r="I177" s="133">
        <v>3081</v>
      </c>
      <c r="J177" s="21">
        <v>2726</v>
      </c>
      <c r="K177" s="21">
        <v>1782</v>
      </c>
      <c r="L177" s="21">
        <v>490</v>
      </c>
      <c r="M177" s="21">
        <v>13</v>
      </c>
      <c r="N177" s="21">
        <v>13</v>
      </c>
      <c r="O177" s="134"/>
      <c r="P177" s="134"/>
      <c r="Q177" s="55"/>
    </row>
    <row r="178" spans="1:17" ht="13.9" customHeight="1" x14ac:dyDescent="0.2">
      <c r="A178" s="131" t="s">
        <v>4</v>
      </c>
      <c r="B178" s="132">
        <f t="shared" si="18"/>
        <v>1403</v>
      </c>
      <c r="C178" s="21">
        <v>535</v>
      </c>
      <c r="D178" s="21">
        <v>654</v>
      </c>
      <c r="E178" s="133">
        <v>214</v>
      </c>
      <c r="F178" s="21">
        <v>737</v>
      </c>
      <c r="G178" s="133">
        <v>666</v>
      </c>
      <c r="H178" s="21">
        <v>49</v>
      </c>
      <c r="I178" s="133">
        <v>1354</v>
      </c>
      <c r="J178" s="21">
        <v>1279</v>
      </c>
      <c r="K178" s="21">
        <v>860</v>
      </c>
      <c r="L178" s="21">
        <v>526</v>
      </c>
      <c r="M178" s="21">
        <v>46</v>
      </c>
      <c r="N178" s="21">
        <v>5</v>
      </c>
      <c r="O178" s="134"/>
      <c r="P178" s="134"/>
      <c r="Q178" s="55"/>
    </row>
    <row r="179" spans="1:17" ht="13.9" customHeight="1" x14ac:dyDescent="0.2">
      <c r="A179" s="131" t="s">
        <v>5</v>
      </c>
      <c r="B179" s="132">
        <f t="shared" si="18"/>
        <v>8471</v>
      </c>
      <c r="C179" s="21">
        <v>3540</v>
      </c>
      <c r="D179" s="21">
        <v>3949</v>
      </c>
      <c r="E179" s="133">
        <v>982</v>
      </c>
      <c r="F179" s="21">
        <v>1556</v>
      </c>
      <c r="G179" s="133">
        <v>6915</v>
      </c>
      <c r="H179" s="21">
        <v>402</v>
      </c>
      <c r="I179" s="133">
        <v>8069</v>
      </c>
      <c r="J179" s="21">
        <v>6734</v>
      </c>
      <c r="K179" s="21">
        <v>3505</v>
      </c>
      <c r="L179" s="21">
        <v>1018</v>
      </c>
      <c r="M179" s="21">
        <v>173</v>
      </c>
      <c r="N179" s="21">
        <v>6</v>
      </c>
      <c r="O179" s="134"/>
      <c r="P179" s="134"/>
      <c r="Q179" s="55"/>
    </row>
    <row r="180" spans="1:17" ht="13.9" customHeight="1" x14ac:dyDescent="0.2">
      <c r="A180" s="131" t="s">
        <v>6</v>
      </c>
      <c r="B180" s="132">
        <f t="shared" si="18"/>
        <v>2225</v>
      </c>
      <c r="C180" s="21">
        <v>482</v>
      </c>
      <c r="D180" s="21">
        <v>1292</v>
      </c>
      <c r="E180" s="133">
        <v>451</v>
      </c>
      <c r="F180" s="21">
        <v>1451</v>
      </c>
      <c r="G180" s="133">
        <v>774</v>
      </c>
      <c r="H180" s="21">
        <v>120</v>
      </c>
      <c r="I180" s="133">
        <v>2105</v>
      </c>
      <c r="J180" s="21">
        <v>1979</v>
      </c>
      <c r="K180" s="21">
        <v>1477</v>
      </c>
      <c r="L180" s="21">
        <v>1261</v>
      </c>
      <c r="M180" s="21">
        <v>24</v>
      </c>
      <c r="N180" s="21">
        <v>8</v>
      </c>
      <c r="O180" s="134"/>
      <c r="P180" s="134"/>
      <c r="Q180" s="55"/>
    </row>
    <row r="181" spans="1:17" ht="13.9" customHeight="1" x14ac:dyDescent="0.2">
      <c r="A181" s="131" t="s">
        <v>7</v>
      </c>
      <c r="B181" s="132">
        <f t="shared" si="18"/>
        <v>2447</v>
      </c>
      <c r="C181" s="21">
        <v>1092</v>
      </c>
      <c r="D181" s="21">
        <v>1041</v>
      </c>
      <c r="E181" s="133">
        <v>314</v>
      </c>
      <c r="F181" s="21">
        <v>999</v>
      </c>
      <c r="G181" s="133">
        <v>1448</v>
      </c>
      <c r="H181" s="21">
        <v>157</v>
      </c>
      <c r="I181" s="133">
        <v>2290</v>
      </c>
      <c r="J181" s="21">
        <v>2144</v>
      </c>
      <c r="K181" s="21">
        <v>1440</v>
      </c>
      <c r="L181" s="21">
        <v>760</v>
      </c>
      <c r="M181" s="21">
        <v>26</v>
      </c>
      <c r="N181" s="21">
        <v>2</v>
      </c>
      <c r="O181" s="134"/>
      <c r="P181" s="134"/>
      <c r="Q181" s="55"/>
    </row>
    <row r="182" spans="1:17" ht="13.9" customHeight="1" x14ac:dyDescent="0.2">
      <c r="A182" s="131" t="s">
        <v>30</v>
      </c>
      <c r="B182" s="132">
        <f t="shared" si="18"/>
        <v>1992</v>
      </c>
      <c r="C182" s="21">
        <v>673</v>
      </c>
      <c r="D182" s="21">
        <v>1103</v>
      </c>
      <c r="E182" s="133">
        <v>216</v>
      </c>
      <c r="F182" s="21">
        <v>619</v>
      </c>
      <c r="G182" s="133">
        <v>1373</v>
      </c>
      <c r="H182" s="21">
        <v>69</v>
      </c>
      <c r="I182" s="133">
        <v>1923</v>
      </c>
      <c r="J182" s="21">
        <v>1509</v>
      </c>
      <c r="K182" s="21">
        <v>867</v>
      </c>
      <c r="L182" s="21">
        <v>366</v>
      </c>
      <c r="M182" s="21">
        <v>13</v>
      </c>
      <c r="N182" s="21">
        <v>1</v>
      </c>
      <c r="O182" s="134"/>
      <c r="P182" s="134"/>
      <c r="Q182" s="55"/>
    </row>
    <row r="183" spans="1:17" ht="13.9" customHeight="1" x14ac:dyDescent="0.2">
      <c r="A183" s="131" t="s">
        <v>8</v>
      </c>
      <c r="B183" s="132">
        <f t="shared" si="18"/>
        <v>5325</v>
      </c>
      <c r="C183" s="21">
        <v>1796</v>
      </c>
      <c r="D183" s="21">
        <v>2859</v>
      </c>
      <c r="E183" s="133">
        <v>670</v>
      </c>
      <c r="F183" s="21">
        <v>1890</v>
      </c>
      <c r="G183" s="133">
        <v>3435</v>
      </c>
      <c r="H183" s="21">
        <v>487</v>
      </c>
      <c r="I183" s="133">
        <v>4838</v>
      </c>
      <c r="J183" s="21">
        <v>4604</v>
      </c>
      <c r="K183" s="21">
        <v>3583</v>
      </c>
      <c r="L183" s="21">
        <v>1251</v>
      </c>
      <c r="M183" s="21">
        <v>50</v>
      </c>
      <c r="N183" s="21">
        <v>22</v>
      </c>
      <c r="O183" s="134"/>
      <c r="P183" s="134"/>
      <c r="Q183" s="55"/>
    </row>
    <row r="184" spans="1:17" ht="13.9" customHeight="1" x14ac:dyDescent="0.2">
      <c r="A184" s="131" t="s">
        <v>9</v>
      </c>
      <c r="B184" s="132">
        <f t="shared" si="18"/>
        <v>1060</v>
      </c>
      <c r="C184" s="21">
        <v>156</v>
      </c>
      <c r="D184" s="21">
        <v>619</v>
      </c>
      <c r="E184" s="133">
        <v>285</v>
      </c>
      <c r="F184" s="21">
        <v>616</v>
      </c>
      <c r="G184" s="133">
        <v>444</v>
      </c>
      <c r="H184" s="21">
        <v>80</v>
      </c>
      <c r="I184" s="133">
        <v>980</v>
      </c>
      <c r="J184" s="21">
        <v>898</v>
      </c>
      <c r="K184" s="21">
        <v>751</v>
      </c>
      <c r="L184" s="21">
        <v>430</v>
      </c>
      <c r="M184" s="21">
        <v>35</v>
      </c>
      <c r="N184" s="21">
        <v>5</v>
      </c>
      <c r="O184" s="134"/>
      <c r="P184" s="134"/>
      <c r="Q184" s="55"/>
    </row>
    <row r="185" spans="1:17" ht="13.9" customHeight="1" x14ac:dyDescent="0.2">
      <c r="A185" s="131" t="s">
        <v>10</v>
      </c>
      <c r="B185" s="132">
        <f t="shared" si="18"/>
        <v>2099</v>
      </c>
      <c r="C185" s="21">
        <v>790</v>
      </c>
      <c r="D185" s="21">
        <v>998</v>
      </c>
      <c r="E185" s="133">
        <v>311</v>
      </c>
      <c r="F185" s="21">
        <v>1404</v>
      </c>
      <c r="G185" s="133">
        <v>695</v>
      </c>
      <c r="H185" s="21">
        <v>117</v>
      </c>
      <c r="I185" s="133">
        <v>1982</v>
      </c>
      <c r="J185" s="21">
        <v>1800</v>
      </c>
      <c r="K185" s="21">
        <v>891</v>
      </c>
      <c r="L185" s="21">
        <v>1174</v>
      </c>
      <c r="M185" s="21">
        <v>25</v>
      </c>
      <c r="N185" s="21">
        <v>6</v>
      </c>
      <c r="O185" s="134"/>
      <c r="P185" s="134"/>
      <c r="Q185" s="55"/>
    </row>
    <row r="186" spans="1:17" ht="13.9" customHeight="1" x14ac:dyDescent="0.2">
      <c r="A186" s="131" t="s">
        <v>11</v>
      </c>
      <c r="B186" s="132">
        <f t="shared" si="18"/>
        <v>2890</v>
      </c>
      <c r="C186" s="21">
        <v>1068</v>
      </c>
      <c r="D186" s="21">
        <v>1228</v>
      </c>
      <c r="E186" s="133">
        <v>594</v>
      </c>
      <c r="F186" s="21">
        <v>1359</v>
      </c>
      <c r="G186" s="133">
        <v>1531</v>
      </c>
      <c r="H186" s="21">
        <v>150</v>
      </c>
      <c r="I186" s="133">
        <v>2740</v>
      </c>
      <c r="J186" s="21">
        <v>2528</v>
      </c>
      <c r="K186" s="21">
        <v>2185</v>
      </c>
      <c r="L186" s="21">
        <v>1070</v>
      </c>
      <c r="M186" s="21">
        <v>21</v>
      </c>
      <c r="N186" s="21">
        <v>9</v>
      </c>
      <c r="O186" s="134"/>
      <c r="P186" s="134"/>
      <c r="Q186" s="55"/>
    </row>
    <row r="187" spans="1:17" ht="13.9" customHeight="1" x14ac:dyDescent="0.2">
      <c r="A187" s="131" t="s">
        <v>76</v>
      </c>
      <c r="B187" s="132">
        <f t="shared" si="18"/>
        <v>4197</v>
      </c>
      <c r="C187" s="21">
        <v>1719</v>
      </c>
      <c r="D187" s="21">
        <v>2012</v>
      </c>
      <c r="E187" s="133">
        <v>466</v>
      </c>
      <c r="F187" s="21">
        <v>2571</v>
      </c>
      <c r="G187" s="133">
        <v>1626</v>
      </c>
      <c r="H187" s="21">
        <v>285</v>
      </c>
      <c r="I187" s="133">
        <v>3912</v>
      </c>
      <c r="J187" s="21">
        <v>3128</v>
      </c>
      <c r="K187" s="21">
        <v>1765</v>
      </c>
      <c r="L187" s="21">
        <v>1724</v>
      </c>
      <c r="M187" s="21">
        <v>91</v>
      </c>
      <c r="N187" s="21">
        <v>7</v>
      </c>
      <c r="O187" s="134"/>
      <c r="P187" s="134"/>
      <c r="Q187" s="55"/>
    </row>
    <row r="188" spans="1:17" ht="13.9" customHeight="1" x14ac:dyDescent="0.2">
      <c r="A188" s="131" t="s">
        <v>12</v>
      </c>
      <c r="B188" s="132">
        <f t="shared" si="18"/>
        <v>3313</v>
      </c>
      <c r="C188" s="21">
        <v>1063</v>
      </c>
      <c r="D188" s="21">
        <v>1556</v>
      </c>
      <c r="E188" s="133">
        <v>694</v>
      </c>
      <c r="F188" s="21">
        <v>2227</v>
      </c>
      <c r="G188" s="133">
        <v>1086</v>
      </c>
      <c r="H188" s="21">
        <v>235</v>
      </c>
      <c r="I188" s="133">
        <v>3078</v>
      </c>
      <c r="J188" s="21">
        <v>2883</v>
      </c>
      <c r="K188" s="21">
        <v>2457</v>
      </c>
      <c r="L188" s="21">
        <v>1733</v>
      </c>
      <c r="M188" s="21">
        <v>45</v>
      </c>
      <c r="N188" s="21">
        <v>4</v>
      </c>
      <c r="O188" s="134"/>
      <c r="P188" s="134"/>
      <c r="Q188" s="55"/>
    </row>
    <row r="189" spans="1:17" ht="13.9" customHeight="1" x14ac:dyDescent="0.2">
      <c r="A189" s="131" t="s">
        <v>13</v>
      </c>
      <c r="B189" s="132">
        <f t="shared" si="18"/>
        <v>1342</v>
      </c>
      <c r="C189" s="21">
        <v>695</v>
      </c>
      <c r="D189" s="21">
        <v>460</v>
      </c>
      <c r="E189" s="133">
        <v>187</v>
      </c>
      <c r="F189" s="21">
        <v>126</v>
      </c>
      <c r="G189" s="133">
        <v>1216</v>
      </c>
      <c r="H189" s="21">
        <v>50</v>
      </c>
      <c r="I189" s="133">
        <v>1292</v>
      </c>
      <c r="J189" s="21">
        <v>888</v>
      </c>
      <c r="K189" s="21">
        <v>231</v>
      </c>
      <c r="L189" s="21">
        <v>71</v>
      </c>
      <c r="M189" s="21">
        <v>20</v>
      </c>
      <c r="N189" s="21">
        <v>2</v>
      </c>
      <c r="O189" s="134"/>
      <c r="P189" s="134"/>
      <c r="Q189" s="55"/>
    </row>
    <row r="190" spans="1:17" ht="13.9" customHeight="1" x14ac:dyDescent="0.2">
      <c r="A190" s="131" t="s">
        <v>58</v>
      </c>
      <c r="B190" s="132">
        <f t="shared" si="18"/>
        <v>27345</v>
      </c>
      <c r="C190" s="21">
        <v>8645</v>
      </c>
      <c r="D190" s="21">
        <v>13876</v>
      </c>
      <c r="E190" s="133">
        <v>4824</v>
      </c>
      <c r="F190" s="21">
        <v>10354</v>
      </c>
      <c r="G190" s="133">
        <v>16991</v>
      </c>
      <c r="H190" s="21">
        <v>1195</v>
      </c>
      <c r="I190" s="133">
        <v>26150</v>
      </c>
      <c r="J190" s="21">
        <v>19919</v>
      </c>
      <c r="K190" s="21">
        <v>13377</v>
      </c>
      <c r="L190" s="21">
        <v>6112</v>
      </c>
      <c r="M190" s="21">
        <v>274</v>
      </c>
      <c r="N190" s="21">
        <v>34</v>
      </c>
      <c r="O190" s="134"/>
      <c r="P190" s="134"/>
      <c r="Q190" s="55"/>
    </row>
    <row r="191" spans="1:17" ht="13.9" customHeight="1" x14ac:dyDescent="0.2">
      <c r="A191" s="131" t="s">
        <v>14</v>
      </c>
      <c r="B191" s="132">
        <f t="shared" si="18"/>
        <v>1789</v>
      </c>
      <c r="C191" s="21">
        <v>530</v>
      </c>
      <c r="D191" s="21">
        <v>823</v>
      </c>
      <c r="E191" s="133">
        <v>436</v>
      </c>
      <c r="F191" s="21">
        <v>1000</v>
      </c>
      <c r="G191" s="133">
        <v>789</v>
      </c>
      <c r="H191" s="21">
        <v>181</v>
      </c>
      <c r="I191" s="133">
        <v>1608</v>
      </c>
      <c r="J191" s="21">
        <v>1263</v>
      </c>
      <c r="K191" s="21">
        <v>601</v>
      </c>
      <c r="L191" s="21">
        <v>648</v>
      </c>
      <c r="M191" s="21">
        <v>22</v>
      </c>
      <c r="N191" s="21">
        <v>7</v>
      </c>
      <c r="O191" s="134"/>
      <c r="P191" s="134"/>
      <c r="Q191" s="55"/>
    </row>
    <row r="192" spans="1:17" ht="13.9" customHeight="1" x14ac:dyDescent="0.2">
      <c r="A192" s="131" t="s">
        <v>70</v>
      </c>
      <c r="B192" s="132">
        <f t="shared" si="18"/>
        <v>517</v>
      </c>
      <c r="C192" s="21">
        <v>88</v>
      </c>
      <c r="D192" s="21">
        <v>352</v>
      </c>
      <c r="E192" s="133">
        <v>77</v>
      </c>
      <c r="F192" s="21">
        <v>275</v>
      </c>
      <c r="G192" s="133">
        <v>242</v>
      </c>
      <c r="H192" s="21">
        <v>17</v>
      </c>
      <c r="I192" s="133">
        <v>500</v>
      </c>
      <c r="J192" s="21">
        <v>431</v>
      </c>
      <c r="K192" s="21">
        <v>263</v>
      </c>
      <c r="L192" s="21">
        <v>251</v>
      </c>
      <c r="M192" s="21">
        <v>8</v>
      </c>
      <c r="N192" s="21">
        <v>0</v>
      </c>
      <c r="O192" s="134"/>
      <c r="P192" s="134"/>
      <c r="Q192" s="55"/>
    </row>
    <row r="193" spans="1:17" ht="13.9" customHeight="1" x14ac:dyDescent="0.2">
      <c r="A193" s="131" t="s">
        <v>31</v>
      </c>
      <c r="B193" s="132">
        <f t="shared" si="18"/>
        <v>581</v>
      </c>
      <c r="C193" s="21">
        <v>271</v>
      </c>
      <c r="D193" s="21">
        <v>189</v>
      </c>
      <c r="E193" s="133">
        <v>121</v>
      </c>
      <c r="F193" s="21">
        <v>203</v>
      </c>
      <c r="G193" s="133">
        <v>378</v>
      </c>
      <c r="H193" s="21">
        <v>76</v>
      </c>
      <c r="I193" s="133">
        <v>505</v>
      </c>
      <c r="J193" s="21">
        <v>488</v>
      </c>
      <c r="K193" s="21">
        <v>213</v>
      </c>
      <c r="L193" s="21">
        <v>92</v>
      </c>
      <c r="M193" s="21">
        <v>8</v>
      </c>
      <c r="N193" s="21">
        <v>4</v>
      </c>
      <c r="O193" s="134"/>
      <c r="P193" s="134"/>
      <c r="Q193" s="55"/>
    </row>
    <row r="194" spans="1:17" ht="13.9" customHeight="1" x14ac:dyDescent="0.2">
      <c r="A194" s="131" t="s">
        <v>15</v>
      </c>
      <c r="B194" s="132">
        <f t="shared" si="18"/>
        <v>709</v>
      </c>
      <c r="C194" s="21">
        <v>203</v>
      </c>
      <c r="D194" s="21">
        <v>352</v>
      </c>
      <c r="E194" s="133">
        <v>154</v>
      </c>
      <c r="F194" s="21">
        <v>458</v>
      </c>
      <c r="G194" s="133">
        <v>251</v>
      </c>
      <c r="H194" s="21">
        <v>99</v>
      </c>
      <c r="I194" s="133">
        <v>610</v>
      </c>
      <c r="J194" s="21">
        <v>477</v>
      </c>
      <c r="K194" s="21">
        <v>446</v>
      </c>
      <c r="L194" s="21">
        <v>349</v>
      </c>
      <c r="M194" s="21">
        <v>14</v>
      </c>
      <c r="N194" s="21">
        <v>1</v>
      </c>
      <c r="O194" s="134"/>
      <c r="P194" s="134"/>
      <c r="Q194" s="55"/>
    </row>
    <row r="195" spans="1:17" ht="13.9" customHeight="1" x14ac:dyDescent="0.2">
      <c r="A195" s="131" t="s">
        <v>16</v>
      </c>
      <c r="B195" s="132">
        <f t="shared" si="18"/>
        <v>2633</v>
      </c>
      <c r="C195" s="21">
        <v>825</v>
      </c>
      <c r="D195" s="21">
        <v>1276</v>
      </c>
      <c r="E195" s="133">
        <v>532</v>
      </c>
      <c r="F195" s="21">
        <v>1299</v>
      </c>
      <c r="G195" s="133">
        <v>1334</v>
      </c>
      <c r="H195" s="21">
        <v>87</v>
      </c>
      <c r="I195" s="133">
        <v>2546</v>
      </c>
      <c r="J195" s="21">
        <v>2096</v>
      </c>
      <c r="K195" s="21">
        <v>1477</v>
      </c>
      <c r="L195" s="21">
        <v>986</v>
      </c>
      <c r="M195" s="21">
        <v>36</v>
      </c>
      <c r="N195" s="21">
        <v>3</v>
      </c>
      <c r="O195" s="134"/>
      <c r="P195" s="134"/>
      <c r="Q195" s="55"/>
    </row>
    <row r="196" spans="1:17" ht="13.9" customHeight="1" x14ac:dyDescent="0.2">
      <c r="A196" s="131" t="s">
        <v>17</v>
      </c>
      <c r="B196" s="132">
        <f t="shared" si="18"/>
        <v>3199</v>
      </c>
      <c r="C196" s="21">
        <v>1235</v>
      </c>
      <c r="D196" s="21">
        <v>1582</v>
      </c>
      <c r="E196" s="133">
        <v>382</v>
      </c>
      <c r="F196" s="21">
        <v>1686</v>
      </c>
      <c r="G196" s="133">
        <v>1513</v>
      </c>
      <c r="H196" s="21">
        <v>563</v>
      </c>
      <c r="I196" s="133">
        <v>2636</v>
      </c>
      <c r="J196" s="21">
        <v>2438</v>
      </c>
      <c r="K196" s="21">
        <v>1485</v>
      </c>
      <c r="L196" s="21">
        <v>834</v>
      </c>
      <c r="M196" s="21">
        <v>35</v>
      </c>
      <c r="N196" s="21">
        <v>2</v>
      </c>
      <c r="O196" s="134"/>
      <c r="P196" s="134"/>
      <c r="Q196" s="55"/>
    </row>
    <row r="197" spans="1:17" ht="13.9" customHeight="1" x14ac:dyDescent="0.2">
      <c r="A197" s="131" t="s">
        <v>18</v>
      </c>
      <c r="B197" s="132">
        <f t="shared" si="18"/>
        <v>2230</v>
      </c>
      <c r="C197" s="21">
        <v>791</v>
      </c>
      <c r="D197" s="21">
        <v>984</v>
      </c>
      <c r="E197" s="133">
        <v>455</v>
      </c>
      <c r="F197" s="21">
        <v>973</v>
      </c>
      <c r="G197" s="133">
        <v>1257</v>
      </c>
      <c r="H197" s="21">
        <v>129</v>
      </c>
      <c r="I197" s="133">
        <v>2101</v>
      </c>
      <c r="J197" s="21">
        <v>1674</v>
      </c>
      <c r="K197" s="21">
        <v>1386</v>
      </c>
      <c r="L197" s="21">
        <v>666</v>
      </c>
      <c r="M197" s="21">
        <v>35</v>
      </c>
      <c r="N197" s="21">
        <v>2</v>
      </c>
      <c r="O197" s="134"/>
      <c r="P197" s="134"/>
      <c r="Q197" s="55"/>
    </row>
    <row r="198" spans="1:17" ht="13.9" customHeight="1" x14ac:dyDescent="0.2">
      <c r="A198" s="131" t="s">
        <v>19</v>
      </c>
      <c r="B198" s="132">
        <f t="shared" si="18"/>
        <v>1673</v>
      </c>
      <c r="C198" s="21">
        <v>821</v>
      </c>
      <c r="D198" s="21">
        <v>712</v>
      </c>
      <c r="E198" s="133">
        <v>140</v>
      </c>
      <c r="F198" s="21">
        <v>1121</v>
      </c>
      <c r="G198" s="133">
        <v>552</v>
      </c>
      <c r="H198" s="21">
        <v>160</v>
      </c>
      <c r="I198" s="133">
        <v>1513</v>
      </c>
      <c r="J198" s="21">
        <v>1255</v>
      </c>
      <c r="K198" s="21">
        <v>519</v>
      </c>
      <c r="L198" s="21">
        <v>677</v>
      </c>
      <c r="M198" s="21">
        <v>57</v>
      </c>
      <c r="N198" s="21">
        <v>1</v>
      </c>
      <c r="O198" s="134"/>
      <c r="P198" s="134"/>
      <c r="Q198" s="55"/>
    </row>
    <row r="199" spans="1:17" ht="13.9" customHeight="1" x14ac:dyDescent="0.2">
      <c r="A199" s="131" t="s">
        <v>20</v>
      </c>
      <c r="B199" s="132">
        <f t="shared" si="18"/>
        <v>1523</v>
      </c>
      <c r="C199" s="21">
        <v>370</v>
      </c>
      <c r="D199" s="21">
        <v>719</v>
      </c>
      <c r="E199" s="133">
        <v>434</v>
      </c>
      <c r="F199" s="21">
        <v>412</v>
      </c>
      <c r="G199" s="133">
        <v>1111</v>
      </c>
      <c r="H199" s="21">
        <v>59</v>
      </c>
      <c r="I199" s="133">
        <v>1464</v>
      </c>
      <c r="J199" s="21">
        <v>1273</v>
      </c>
      <c r="K199" s="21">
        <v>1165</v>
      </c>
      <c r="L199" s="21">
        <v>363</v>
      </c>
      <c r="M199" s="21">
        <v>22</v>
      </c>
      <c r="N199" s="21">
        <v>0</v>
      </c>
      <c r="O199" s="134"/>
      <c r="P199" s="134"/>
      <c r="Q199" s="55"/>
    </row>
    <row r="200" spans="1:17" s="103" customFormat="1" ht="13.9" customHeight="1" x14ac:dyDescent="0.2">
      <c r="A200" s="135" t="s">
        <v>21</v>
      </c>
      <c r="B200" s="136">
        <f t="shared" si="18"/>
        <v>645</v>
      </c>
      <c r="C200" s="102">
        <v>303</v>
      </c>
      <c r="D200" s="102">
        <v>306</v>
      </c>
      <c r="E200" s="137">
        <v>36</v>
      </c>
      <c r="F200" s="102">
        <v>326</v>
      </c>
      <c r="G200" s="137">
        <v>319</v>
      </c>
      <c r="H200" s="102">
        <v>37</v>
      </c>
      <c r="I200" s="137">
        <v>608</v>
      </c>
      <c r="J200" s="102">
        <v>424</v>
      </c>
      <c r="K200" s="102">
        <v>156</v>
      </c>
      <c r="L200" s="102">
        <v>202</v>
      </c>
      <c r="M200" s="102">
        <v>18</v>
      </c>
      <c r="N200" s="102">
        <v>1</v>
      </c>
      <c r="O200" s="134"/>
      <c r="P200" s="134"/>
      <c r="Q200" s="55"/>
    </row>
    <row r="201" spans="1:17" ht="13.9" customHeight="1" x14ac:dyDescent="0.2">
      <c r="A201" s="15" t="s">
        <v>1</v>
      </c>
      <c r="B201" s="138">
        <f>SUM(B176:B200)</f>
        <v>83902</v>
      </c>
      <c r="C201" s="31">
        <f t="shared" ref="C201:N201" si="19">SUM(C176:C200)</f>
        <v>29093</v>
      </c>
      <c r="D201" s="31">
        <f t="shared" si="19"/>
        <v>41005</v>
      </c>
      <c r="E201" s="31">
        <f t="shared" si="19"/>
        <v>13804</v>
      </c>
      <c r="F201" s="31">
        <f t="shared" si="19"/>
        <v>34914</v>
      </c>
      <c r="G201" s="31">
        <f t="shared" si="19"/>
        <v>48988</v>
      </c>
      <c r="H201" s="31">
        <f t="shared" si="19"/>
        <v>5169</v>
      </c>
      <c r="I201" s="31">
        <f t="shared" si="19"/>
        <v>78733</v>
      </c>
      <c r="J201" s="31">
        <f t="shared" si="19"/>
        <v>65671</v>
      </c>
      <c r="K201" s="31">
        <f t="shared" si="19"/>
        <v>43412</v>
      </c>
      <c r="L201" s="31">
        <f t="shared" si="19"/>
        <v>23270</v>
      </c>
      <c r="M201" s="31">
        <f t="shared" si="19"/>
        <v>1145</v>
      </c>
      <c r="N201" s="31">
        <f t="shared" si="19"/>
        <v>145</v>
      </c>
      <c r="O201" s="134"/>
      <c r="P201" s="134"/>
      <c r="Q201" s="134"/>
    </row>
    <row r="202" spans="1:17" s="142" customFormat="1" ht="13.9" customHeight="1" x14ac:dyDescent="0.2">
      <c r="A202" s="20" t="s">
        <v>0</v>
      </c>
      <c r="B202" s="139">
        <f>B201/$B$201</f>
        <v>1</v>
      </c>
      <c r="C202" s="139">
        <f t="shared" ref="C202:N202" si="20">C201/$B$201</f>
        <v>0.34674977950466018</v>
      </c>
      <c r="D202" s="139">
        <f t="shared" si="20"/>
        <v>0.48872494100259828</v>
      </c>
      <c r="E202" s="139">
        <f t="shared" si="20"/>
        <v>0.16452527949274154</v>
      </c>
      <c r="F202" s="139">
        <f t="shared" si="20"/>
        <v>0.4161283402064313</v>
      </c>
      <c r="G202" s="139">
        <f t="shared" si="20"/>
        <v>0.5838716597935687</v>
      </c>
      <c r="H202" s="139">
        <f t="shared" si="20"/>
        <v>6.1607589807155964E-2</v>
      </c>
      <c r="I202" s="139">
        <f>I201/$B$201</f>
        <v>0.93839241019284403</v>
      </c>
      <c r="J202" s="139">
        <f t="shared" si="20"/>
        <v>0.78271078162618291</v>
      </c>
      <c r="K202" s="139">
        <f t="shared" si="20"/>
        <v>0.51741317251078645</v>
      </c>
      <c r="L202" s="139">
        <f t="shared" si="20"/>
        <v>0.27734738146885651</v>
      </c>
      <c r="M202" s="139">
        <f t="shared" si="20"/>
        <v>1.3646873733641629E-2</v>
      </c>
      <c r="N202" s="139">
        <f t="shared" si="20"/>
        <v>1.7282067173607304E-3</v>
      </c>
      <c r="O202" s="140"/>
      <c r="P202" s="141"/>
      <c r="Q202" s="141"/>
    </row>
    <row r="203" spans="1:17" ht="4.5" customHeight="1" x14ac:dyDescent="0.2"/>
    <row r="204" spans="1:17" ht="12.75" customHeight="1" x14ac:dyDescent="0.2">
      <c r="A204" s="207" t="s">
        <v>151</v>
      </c>
      <c r="B204" s="207"/>
      <c r="C204" s="207"/>
      <c r="D204" s="207"/>
      <c r="E204" s="207"/>
      <c r="F204" s="207"/>
      <c r="G204" s="207"/>
      <c r="H204" s="207"/>
      <c r="I204" s="207"/>
      <c r="J204" s="207"/>
      <c r="K204" s="207"/>
      <c r="L204" s="207"/>
      <c r="M204" s="207"/>
      <c r="N204" s="207"/>
      <c r="O204" s="143"/>
    </row>
    <row r="205" spans="1:17" ht="6.75" customHeight="1" x14ac:dyDescent="0.2"/>
    <row r="206" spans="1:17" ht="18.75" thickBot="1" x14ac:dyDescent="0.25">
      <c r="A206" s="11" t="s">
        <v>152</v>
      </c>
      <c r="B206" s="11"/>
      <c r="C206" s="11"/>
      <c r="D206" s="11"/>
      <c r="E206" s="11"/>
      <c r="F206" s="11"/>
      <c r="G206" s="11"/>
      <c r="H206" s="11"/>
      <c r="I206" s="11"/>
      <c r="J206" s="11"/>
      <c r="K206" s="11"/>
      <c r="L206" s="11"/>
      <c r="M206" s="11"/>
      <c r="N206" s="11"/>
      <c r="O206" s="11"/>
      <c r="P206" s="11"/>
      <c r="Q206" s="11"/>
    </row>
    <row r="208" spans="1:17" ht="17.25" customHeight="1" thickBot="1" x14ac:dyDescent="0.3">
      <c r="A208" s="12" t="s">
        <v>153</v>
      </c>
      <c r="B208" s="12"/>
      <c r="C208" s="12"/>
      <c r="D208" s="12"/>
      <c r="E208" s="12"/>
      <c r="F208" s="12"/>
      <c r="G208" s="12"/>
      <c r="H208" s="12"/>
      <c r="I208" s="12"/>
      <c r="J208" s="12"/>
      <c r="K208" s="144"/>
      <c r="L208" s="55"/>
      <c r="M208" s="55"/>
      <c r="N208" s="55"/>
      <c r="O208" s="145"/>
      <c r="P208" s="145"/>
      <c r="Q208" s="55"/>
    </row>
    <row r="209" spans="1:17" x14ac:dyDescent="0.2">
      <c r="L209" s="55"/>
      <c r="M209" s="55"/>
      <c r="N209" s="55"/>
      <c r="O209" s="55"/>
      <c r="P209" s="55"/>
      <c r="Q209" s="55"/>
    </row>
    <row r="210" spans="1:17" ht="22.5" customHeight="1" x14ac:dyDescent="0.2">
      <c r="A210" s="193" t="s">
        <v>77</v>
      </c>
      <c r="B210" s="193"/>
      <c r="C210" s="193"/>
      <c r="D210" s="193"/>
      <c r="E210" s="206"/>
      <c r="F210" s="146" t="s">
        <v>1</v>
      </c>
      <c r="G210" s="146" t="s">
        <v>66</v>
      </c>
      <c r="H210" s="146" t="s">
        <v>154</v>
      </c>
      <c r="I210" s="146" t="s">
        <v>68</v>
      </c>
      <c r="J210" s="146" t="s">
        <v>155</v>
      </c>
      <c r="L210" s="55"/>
      <c r="M210" s="208"/>
      <c r="N210" s="208"/>
      <c r="O210" s="197"/>
      <c r="P210" s="197"/>
      <c r="Q210" s="197"/>
    </row>
    <row r="211" spans="1:17" ht="13.5" customHeight="1" x14ac:dyDescent="0.2">
      <c r="A211" s="147" t="s">
        <v>156</v>
      </c>
      <c r="B211" s="147"/>
      <c r="C211" s="147"/>
      <c r="D211" s="147"/>
      <c r="E211" s="147"/>
      <c r="F211" s="148">
        <f t="shared" ref="F211:F240" si="21">+SUM(G211:J211)</f>
        <v>83902</v>
      </c>
      <c r="G211" s="149">
        <v>60292</v>
      </c>
      <c r="H211" s="149">
        <v>14853</v>
      </c>
      <c r="I211" s="149">
        <v>5004</v>
      </c>
      <c r="J211" s="149">
        <v>3753</v>
      </c>
      <c r="L211" s="55"/>
      <c r="M211" s="208"/>
      <c r="N211" s="208"/>
      <c r="O211" s="150"/>
      <c r="P211" s="150"/>
      <c r="Q211" s="150"/>
    </row>
    <row r="212" spans="1:17" ht="13.5" customHeight="1" x14ac:dyDescent="0.2">
      <c r="A212" s="151" t="s">
        <v>157</v>
      </c>
      <c r="B212" s="151"/>
      <c r="C212" s="151"/>
      <c r="D212" s="151"/>
      <c r="E212" s="151"/>
      <c r="F212" s="152">
        <f t="shared" si="21"/>
        <v>81668</v>
      </c>
      <c r="G212" s="153">
        <v>0</v>
      </c>
      <c r="H212" s="153">
        <v>68083</v>
      </c>
      <c r="I212" s="153">
        <v>9558</v>
      </c>
      <c r="J212" s="153">
        <v>4027</v>
      </c>
      <c r="L212" s="55"/>
      <c r="M212" s="208"/>
      <c r="N212" s="208"/>
      <c r="O212" s="150"/>
      <c r="P212" s="150"/>
      <c r="Q212" s="150"/>
    </row>
    <row r="213" spans="1:17" ht="13.5" customHeight="1" x14ac:dyDescent="0.2">
      <c r="A213" s="151" t="s">
        <v>158</v>
      </c>
      <c r="B213" s="151"/>
      <c r="C213" s="151"/>
      <c r="D213" s="151"/>
      <c r="E213" s="151"/>
      <c r="F213" s="152">
        <f t="shared" si="21"/>
        <v>280665</v>
      </c>
      <c r="G213" s="153">
        <v>0</v>
      </c>
      <c r="H213" s="153">
        <v>55682</v>
      </c>
      <c r="I213" s="153">
        <v>94581</v>
      </c>
      <c r="J213" s="153">
        <v>130402</v>
      </c>
      <c r="L213" s="55"/>
      <c r="M213" s="198"/>
      <c r="N213" s="154"/>
      <c r="O213" s="155"/>
      <c r="P213" s="155"/>
      <c r="Q213" s="155"/>
    </row>
    <row r="214" spans="1:17" ht="13.5" customHeight="1" x14ac:dyDescent="0.2">
      <c r="A214" s="151" t="s">
        <v>159</v>
      </c>
      <c r="B214" s="151"/>
      <c r="C214" s="151"/>
      <c r="D214" s="151"/>
      <c r="E214" s="151"/>
      <c r="F214" s="152">
        <f t="shared" si="21"/>
        <v>14774</v>
      </c>
      <c r="G214" s="153">
        <v>0</v>
      </c>
      <c r="H214" s="153">
        <v>13735</v>
      </c>
      <c r="I214" s="153">
        <v>527</v>
      </c>
      <c r="J214" s="153">
        <v>512</v>
      </c>
      <c r="L214" s="55"/>
      <c r="M214" s="198"/>
      <c r="N214" s="154"/>
      <c r="O214" s="155"/>
      <c r="P214" s="155"/>
      <c r="Q214" s="155"/>
    </row>
    <row r="215" spans="1:17" ht="13.5" customHeight="1" x14ac:dyDescent="0.2">
      <c r="A215" s="151" t="s">
        <v>160</v>
      </c>
      <c r="B215" s="151"/>
      <c r="C215" s="151"/>
      <c r="D215" s="151"/>
      <c r="E215" s="151"/>
      <c r="F215" s="152">
        <f t="shared" si="21"/>
        <v>83233</v>
      </c>
      <c r="G215" s="153">
        <v>0</v>
      </c>
      <c r="H215" s="153">
        <v>18346</v>
      </c>
      <c r="I215" s="153">
        <v>62016</v>
      </c>
      <c r="J215" s="153">
        <v>2871</v>
      </c>
      <c r="L215" s="55"/>
      <c r="M215" s="198"/>
      <c r="N215" s="154"/>
      <c r="O215" s="155"/>
      <c r="P215" s="155"/>
      <c r="Q215" s="155"/>
    </row>
    <row r="216" spans="1:17" ht="13.5" customHeight="1" x14ac:dyDescent="0.2">
      <c r="A216" s="151" t="s">
        <v>161</v>
      </c>
      <c r="B216" s="151"/>
      <c r="C216" s="151"/>
      <c r="D216" s="151"/>
      <c r="E216" s="151"/>
      <c r="F216" s="152">
        <f t="shared" si="21"/>
        <v>51124</v>
      </c>
      <c r="G216" s="153">
        <v>0</v>
      </c>
      <c r="H216" s="153">
        <v>7352</v>
      </c>
      <c r="I216" s="153">
        <v>38477</v>
      </c>
      <c r="J216" s="153">
        <v>5295</v>
      </c>
      <c r="L216" s="55"/>
      <c r="M216" s="198"/>
      <c r="N216" s="154"/>
      <c r="O216" s="155"/>
      <c r="P216" s="155"/>
      <c r="Q216" s="155"/>
    </row>
    <row r="217" spans="1:17" ht="13.5" customHeight="1" x14ac:dyDescent="0.2">
      <c r="A217" s="151" t="s">
        <v>162</v>
      </c>
      <c r="B217" s="151"/>
      <c r="C217" s="151"/>
      <c r="D217" s="151"/>
      <c r="E217" s="151"/>
      <c r="F217" s="152">
        <f t="shared" si="21"/>
        <v>5686</v>
      </c>
      <c r="G217" s="153">
        <v>0</v>
      </c>
      <c r="H217" s="153">
        <v>327</v>
      </c>
      <c r="I217" s="153">
        <v>5244</v>
      </c>
      <c r="J217" s="153">
        <v>115</v>
      </c>
      <c r="L217" s="55"/>
      <c r="M217" s="198"/>
      <c r="N217" s="154"/>
      <c r="O217" s="155"/>
      <c r="P217" s="155"/>
      <c r="Q217" s="155"/>
    </row>
    <row r="218" spans="1:17" ht="13.5" customHeight="1" x14ac:dyDescent="0.2">
      <c r="A218" s="151" t="s">
        <v>163</v>
      </c>
      <c r="B218" s="151"/>
      <c r="C218" s="151"/>
      <c r="D218" s="151"/>
      <c r="E218" s="151"/>
      <c r="F218" s="152">
        <f t="shared" si="21"/>
        <v>1258</v>
      </c>
      <c r="G218" s="153">
        <v>0</v>
      </c>
      <c r="H218" s="153">
        <v>159</v>
      </c>
      <c r="I218" s="153">
        <v>969</v>
      </c>
      <c r="J218" s="153">
        <v>130</v>
      </c>
      <c r="L218" s="55"/>
      <c r="M218" s="198"/>
      <c r="N218" s="154"/>
      <c r="O218" s="155"/>
      <c r="P218" s="155"/>
      <c r="Q218" s="155"/>
    </row>
    <row r="219" spans="1:17" ht="13.5" customHeight="1" x14ac:dyDescent="0.2">
      <c r="A219" s="151" t="s">
        <v>164</v>
      </c>
      <c r="B219" s="151"/>
      <c r="C219" s="151"/>
      <c r="D219" s="151"/>
      <c r="E219" s="151"/>
      <c r="F219" s="152">
        <f t="shared" si="21"/>
        <v>69318</v>
      </c>
      <c r="G219" s="153">
        <v>0</v>
      </c>
      <c r="H219" s="153">
        <v>23329</v>
      </c>
      <c r="I219" s="153">
        <v>35951</v>
      </c>
      <c r="J219" s="153">
        <v>10038</v>
      </c>
      <c r="L219" s="55"/>
      <c r="M219" s="198"/>
      <c r="N219" s="154"/>
      <c r="O219" s="155"/>
      <c r="P219" s="155"/>
      <c r="Q219" s="155"/>
    </row>
    <row r="220" spans="1:17" ht="13.5" customHeight="1" x14ac:dyDescent="0.2">
      <c r="A220" s="151" t="s">
        <v>165</v>
      </c>
      <c r="B220" s="151"/>
      <c r="C220" s="151"/>
      <c r="D220" s="151"/>
      <c r="E220" s="151"/>
      <c r="F220" s="152">
        <f t="shared" si="21"/>
        <v>16906</v>
      </c>
      <c r="G220" s="153">
        <v>0</v>
      </c>
      <c r="H220" s="153">
        <v>1790</v>
      </c>
      <c r="I220" s="153">
        <v>14519</v>
      </c>
      <c r="J220" s="153">
        <v>597</v>
      </c>
      <c r="L220" s="55"/>
      <c r="M220" s="198"/>
      <c r="N220" s="154"/>
      <c r="O220" s="155"/>
      <c r="P220" s="155"/>
      <c r="Q220" s="155"/>
    </row>
    <row r="221" spans="1:17" ht="13.5" customHeight="1" x14ac:dyDescent="0.2">
      <c r="A221" s="151" t="s">
        <v>166</v>
      </c>
      <c r="B221" s="151"/>
      <c r="C221" s="151"/>
      <c r="D221" s="151"/>
      <c r="E221" s="151"/>
      <c r="F221" s="152">
        <f t="shared" si="21"/>
        <v>570</v>
      </c>
      <c r="G221" s="153">
        <v>0</v>
      </c>
      <c r="H221" s="153">
        <v>61</v>
      </c>
      <c r="I221" s="153">
        <v>440</v>
      </c>
      <c r="J221" s="153">
        <v>69</v>
      </c>
      <c r="L221" s="55"/>
      <c r="M221" s="198"/>
      <c r="N221" s="154"/>
      <c r="O221" s="155"/>
      <c r="P221" s="155"/>
      <c r="Q221" s="155"/>
    </row>
    <row r="222" spans="1:17" ht="13.5" customHeight="1" x14ac:dyDescent="0.2">
      <c r="A222" s="151" t="s">
        <v>167</v>
      </c>
      <c r="B222" s="151"/>
      <c r="C222" s="151"/>
      <c r="D222" s="151"/>
      <c r="E222" s="151"/>
      <c r="F222" s="152">
        <f t="shared" si="21"/>
        <v>31978</v>
      </c>
      <c r="G222" s="153">
        <v>0</v>
      </c>
      <c r="H222" s="153">
        <v>28424</v>
      </c>
      <c r="I222" s="153">
        <v>3189</v>
      </c>
      <c r="J222" s="153">
        <v>365</v>
      </c>
      <c r="L222" s="55"/>
      <c r="M222" s="198"/>
      <c r="N222" s="154"/>
      <c r="O222" s="155"/>
      <c r="P222" s="155"/>
      <c r="Q222" s="155"/>
    </row>
    <row r="223" spans="1:17" ht="13.5" customHeight="1" x14ac:dyDescent="0.2">
      <c r="A223" s="151" t="s">
        <v>168</v>
      </c>
      <c r="B223" s="151"/>
      <c r="C223" s="151"/>
      <c r="D223" s="151"/>
      <c r="E223" s="151"/>
      <c r="F223" s="152">
        <f t="shared" si="21"/>
        <v>23624</v>
      </c>
      <c r="G223" s="153">
        <v>0</v>
      </c>
      <c r="H223" s="153">
        <v>8263</v>
      </c>
      <c r="I223" s="153">
        <v>6383</v>
      </c>
      <c r="J223" s="153">
        <v>8978</v>
      </c>
      <c r="L223" s="55"/>
      <c r="M223" s="198"/>
      <c r="N223" s="154"/>
      <c r="O223" s="155"/>
      <c r="P223" s="155"/>
      <c r="Q223" s="155"/>
    </row>
    <row r="224" spans="1:17" ht="13.5" customHeight="1" x14ac:dyDescent="0.2">
      <c r="A224" s="151" t="s">
        <v>169</v>
      </c>
      <c r="B224" s="151"/>
      <c r="C224" s="151"/>
      <c r="D224" s="151"/>
      <c r="E224" s="151"/>
      <c r="F224" s="152">
        <f t="shared" si="21"/>
        <v>592</v>
      </c>
      <c r="G224" s="153">
        <v>0</v>
      </c>
      <c r="H224" s="153">
        <v>247</v>
      </c>
      <c r="I224" s="153">
        <v>345</v>
      </c>
      <c r="J224" s="153">
        <v>0</v>
      </c>
      <c r="L224" s="55"/>
      <c r="M224" s="198"/>
      <c r="N224" s="154"/>
      <c r="O224" s="155"/>
      <c r="P224" s="155"/>
      <c r="Q224" s="155"/>
    </row>
    <row r="225" spans="1:17" ht="13.5" customHeight="1" x14ac:dyDescent="0.2">
      <c r="A225" s="151" t="s">
        <v>170</v>
      </c>
      <c r="B225" s="151"/>
      <c r="C225" s="151"/>
      <c r="D225" s="151"/>
      <c r="E225" s="151"/>
      <c r="F225" s="152">
        <f t="shared" si="21"/>
        <v>44567</v>
      </c>
      <c r="G225" s="153">
        <v>0</v>
      </c>
      <c r="H225" s="153">
        <v>654</v>
      </c>
      <c r="I225" s="153">
        <v>499</v>
      </c>
      <c r="J225" s="153">
        <v>43414</v>
      </c>
      <c r="L225" s="55"/>
      <c r="M225" s="198"/>
      <c r="N225" s="154"/>
      <c r="O225" s="155"/>
      <c r="P225" s="155"/>
      <c r="Q225" s="155"/>
    </row>
    <row r="226" spans="1:17" ht="13.5" customHeight="1" x14ac:dyDescent="0.2">
      <c r="A226" s="151" t="s">
        <v>171</v>
      </c>
      <c r="B226" s="151"/>
      <c r="C226" s="151"/>
      <c r="D226" s="151"/>
      <c r="E226" s="151"/>
      <c r="F226" s="152">
        <f t="shared" si="21"/>
        <v>7976</v>
      </c>
      <c r="G226" s="153">
        <v>0</v>
      </c>
      <c r="H226" s="153">
        <v>49</v>
      </c>
      <c r="I226" s="153">
        <v>48</v>
      </c>
      <c r="J226" s="153">
        <v>7879</v>
      </c>
      <c r="L226" s="55"/>
      <c r="M226" s="198"/>
      <c r="N226" s="154"/>
      <c r="O226" s="155"/>
      <c r="P226" s="155"/>
      <c r="Q226" s="155"/>
    </row>
    <row r="227" spans="1:17" ht="13.5" customHeight="1" x14ac:dyDescent="0.2">
      <c r="A227" s="151" t="s">
        <v>172</v>
      </c>
      <c r="B227" s="151"/>
      <c r="C227" s="151"/>
      <c r="D227" s="151"/>
      <c r="E227" s="151"/>
      <c r="F227" s="152">
        <f t="shared" si="21"/>
        <v>956</v>
      </c>
      <c r="G227" s="153">
        <v>0</v>
      </c>
      <c r="H227" s="153">
        <v>11</v>
      </c>
      <c r="I227" s="153">
        <v>15</v>
      </c>
      <c r="J227" s="153">
        <v>930</v>
      </c>
      <c r="L227" s="55"/>
      <c r="M227" s="198"/>
      <c r="N227" s="154"/>
      <c r="O227" s="155"/>
      <c r="P227" s="155"/>
      <c r="Q227" s="155"/>
    </row>
    <row r="228" spans="1:17" ht="13.5" customHeight="1" x14ac:dyDescent="0.2">
      <c r="A228" s="151" t="s">
        <v>173</v>
      </c>
      <c r="B228" s="151"/>
      <c r="C228" s="151"/>
      <c r="D228" s="151"/>
      <c r="E228" s="151"/>
      <c r="F228" s="152">
        <f t="shared" si="21"/>
        <v>1103</v>
      </c>
      <c r="G228" s="153">
        <v>0</v>
      </c>
      <c r="H228" s="153">
        <v>132</v>
      </c>
      <c r="I228" s="153">
        <v>8</v>
      </c>
      <c r="J228" s="153">
        <v>963</v>
      </c>
      <c r="L228" s="55"/>
      <c r="M228" s="198"/>
      <c r="N228" s="154"/>
      <c r="O228" s="155"/>
      <c r="P228" s="155"/>
      <c r="Q228" s="155"/>
    </row>
    <row r="229" spans="1:17" ht="13.5" customHeight="1" x14ac:dyDescent="0.2">
      <c r="A229" s="151" t="s">
        <v>174</v>
      </c>
      <c r="B229" s="151"/>
      <c r="C229" s="151"/>
      <c r="D229" s="151"/>
      <c r="E229" s="151"/>
      <c r="F229" s="152">
        <f t="shared" si="21"/>
        <v>1554</v>
      </c>
      <c r="G229" s="153">
        <v>0</v>
      </c>
      <c r="H229" s="153">
        <v>191</v>
      </c>
      <c r="I229" s="153">
        <v>87</v>
      </c>
      <c r="J229" s="153">
        <v>1276</v>
      </c>
      <c r="L229" s="55"/>
      <c r="M229" s="198"/>
      <c r="N229" s="154"/>
      <c r="O229" s="155"/>
      <c r="P229" s="155"/>
      <c r="Q229" s="155"/>
    </row>
    <row r="230" spans="1:17" ht="13.5" customHeight="1" x14ac:dyDescent="0.2">
      <c r="A230" s="151" t="s">
        <v>175</v>
      </c>
      <c r="B230" s="151"/>
      <c r="C230" s="151"/>
      <c r="D230" s="151"/>
      <c r="E230" s="151"/>
      <c r="F230" s="152">
        <f t="shared" si="21"/>
        <v>42452</v>
      </c>
      <c r="G230" s="153">
        <v>0</v>
      </c>
      <c r="H230" s="153">
        <v>42452</v>
      </c>
      <c r="I230" s="153">
        <v>0</v>
      </c>
      <c r="J230" s="153">
        <v>0</v>
      </c>
      <c r="L230" s="55"/>
      <c r="M230" s="198"/>
      <c r="N230" s="154"/>
      <c r="O230" s="155"/>
      <c r="P230" s="155"/>
      <c r="Q230" s="155"/>
    </row>
    <row r="231" spans="1:17" ht="13.5" customHeight="1" x14ac:dyDescent="0.2">
      <c r="A231" s="151" t="s">
        <v>176</v>
      </c>
      <c r="B231" s="151"/>
      <c r="C231" s="151"/>
      <c r="D231" s="151"/>
      <c r="E231" s="151"/>
      <c r="F231" s="152">
        <f t="shared" si="21"/>
        <v>67531</v>
      </c>
      <c r="G231" s="153">
        <v>0</v>
      </c>
      <c r="H231" s="153">
        <v>67531</v>
      </c>
      <c r="I231" s="153">
        <v>0</v>
      </c>
      <c r="J231" s="153">
        <v>0</v>
      </c>
      <c r="L231" s="55"/>
      <c r="M231" s="198"/>
      <c r="N231" s="154"/>
      <c r="O231" s="155"/>
      <c r="P231" s="155"/>
      <c r="Q231" s="155"/>
    </row>
    <row r="232" spans="1:17" ht="13.5" customHeight="1" x14ac:dyDescent="0.2">
      <c r="A232" s="151" t="s">
        <v>177</v>
      </c>
      <c r="B232" s="151"/>
      <c r="C232" s="151"/>
      <c r="D232" s="151"/>
      <c r="E232" s="151"/>
      <c r="F232" s="152">
        <f>+SUM(G232:J232)</f>
        <v>63443</v>
      </c>
      <c r="G232" s="153">
        <v>0</v>
      </c>
      <c r="H232" s="153">
        <v>63443</v>
      </c>
      <c r="I232" s="153">
        <v>0</v>
      </c>
      <c r="J232" s="153">
        <v>0</v>
      </c>
      <c r="L232" s="55"/>
      <c r="M232" s="198"/>
      <c r="N232" s="154"/>
      <c r="O232" s="155"/>
      <c r="P232" s="155"/>
      <c r="Q232" s="155"/>
    </row>
    <row r="233" spans="1:17" ht="13.5" customHeight="1" x14ac:dyDescent="0.2">
      <c r="A233" s="151" t="s">
        <v>178</v>
      </c>
      <c r="B233" s="151"/>
      <c r="C233" s="151"/>
      <c r="D233" s="151"/>
      <c r="E233" s="151"/>
      <c r="F233" s="152">
        <f t="shared" si="21"/>
        <v>156099</v>
      </c>
      <c r="G233" s="153">
        <v>0</v>
      </c>
      <c r="H233" s="153">
        <v>46985</v>
      </c>
      <c r="I233" s="153">
        <v>69299</v>
      </c>
      <c r="J233" s="153">
        <v>39815</v>
      </c>
      <c r="L233" s="55"/>
      <c r="M233" s="198"/>
      <c r="N233" s="154"/>
      <c r="O233" s="155"/>
      <c r="P233" s="155"/>
      <c r="Q233" s="155"/>
    </row>
    <row r="234" spans="1:17" ht="13.5" customHeight="1" x14ac:dyDescent="0.2">
      <c r="A234" s="151" t="s">
        <v>179</v>
      </c>
      <c r="B234" s="151"/>
      <c r="C234" s="151"/>
      <c r="D234" s="151"/>
      <c r="E234" s="151"/>
      <c r="F234" s="152">
        <f t="shared" si="21"/>
        <v>59443</v>
      </c>
      <c r="G234" s="153">
        <v>0</v>
      </c>
      <c r="H234" s="153">
        <v>13728</v>
      </c>
      <c r="I234" s="153">
        <v>38917</v>
      </c>
      <c r="J234" s="153">
        <v>6798</v>
      </c>
      <c r="L234" s="55"/>
      <c r="M234" s="198"/>
      <c r="N234" s="154"/>
      <c r="O234" s="155"/>
      <c r="P234" s="155"/>
      <c r="Q234" s="155"/>
    </row>
    <row r="235" spans="1:17" ht="13.5" customHeight="1" x14ac:dyDescent="0.2">
      <c r="A235" s="151" t="s">
        <v>180</v>
      </c>
      <c r="B235" s="151"/>
      <c r="C235" s="151"/>
      <c r="D235" s="151"/>
      <c r="E235" s="151"/>
      <c r="F235" s="152">
        <f t="shared" si="21"/>
        <v>10694</v>
      </c>
      <c r="G235" s="153">
        <v>0</v>
      </c>
      <c r="H235" s="153">
        <v>726</v>
      </c>
      <c r="I235" s="153">
        <v>9752</v>
      </c>
      <c r="J235" s="153">
        <v>216</v>
      </c>
      <c r="L235" s="55"/>
      <c r="M235" s="198"/>
      <c r="N235" s="154"/>
      <c r="O235" s="155"/>
      <c r="P235" s="155"/>
      <c r="Q235" s="155"/>
    </row>
    <row r="236" spans="1:17" ht="13.5" customHeight="1" x14ac:dyDescent="0.2">
      <c r="A236" s="151" t="s">
        <v>181</v>
      </c>
      <c r="B236" s="151"/>
      <c r="C236" s="151"/>
      <c r="D236" s="151"/>
      <c r="E236" s="151"/>
      <c r="F236" s="152">
        <f t="shared" si="21"/>
        <v>54205</v>
      </c>
      <c r="G236" s="153">
        <v>0</v>
      </c>
      <c r="H236" s="153">
        <v>0</v>
      </c>
      <c r="I236" s="153">
        <v>54205</v>
      </c>
      <c r="J236" s="153">
        <v>0</v>
      </c>
      <c r="L236" s="55"/>
      <c r="M236" s="198"/>
      <c r="N236" s="154"/>
      <c r="O236" s="155"/>
      <c r="P236" s="155"/>
      <c r="Q236" s="155"/>
    </row>
    <row r="237" spans="1:17" ht="13.5" customHeight="1" x14ac:dyDescent="0.2">
      <c r="A237" s="151" t="s">
        <v>182</v>
      </c>
      <c r="B237" s="151"/>
      <c r="C237" s="151"/>
      <c r="D237" s="151"/>
      <c r="E237" s="151"/>
      <c r="F237" s="152">
        <f t="shared" si="21"/>
        <v>6818</v>
      </c>
      <c r="G237" s="153">
        <v>0</v>
      </c>
      <c r="H237" s="153">
        <v>0</v>
      </c>
      <c r="I237" s="153">
        <v>6818</v>
      </c>
      <c r="J237" s="153">
        <v>0</v>
      </c>
      <c r="L237" s="55"/>
      <c r="M237" s="198"/>
      <c r="N237" s="154"/>
      <c r="O237" s="155"/>
      <c r="P237" s="155"/>
      <c r="Q237" s="155"/>
    </row>
    <row r="238" spans="1:17" ht="13.5" customHeight="1" x14ac:dyDescent="0.2">
      <c r="A238" s="151" t="s">
        <v>183</v>
      </c>
      <c r="B238" s="151"/>
      <c r="C238" s="151"/>
      <c r="D238" s="151"/>
      <c r="E238" s="151"/>
      <c r="F238" s="152">
        <f t="shared" si="21"/>
        <v>49210</v>
      </c>
      <c r="G238" s="153">
        <v>0</v>
      </c>
      <c r="H238" s="153">
        <v>0</v>
      </c>
      <c r="I238" s="153">
        <v>49210</v>
      </c>
      <c r="J238" s="153">
        <v>0</v>
      </c>
      <c r="L238" s="55"/>
      <c r="M238" s="198"/>
      <c r="N238" s="154"/>
      <c r="O238" s="155"/>
      <c r="P238" s="155"/>
      <c r="Q238" s="155"/>
    </row>
    <row r="239" spans="1:17" ht="13.5" customHeight="1" x14ac:dyDescent="0.2">
      <c r="A239" s="151" t="s">
        <v>184</v>
      </c>
      <c r="B239" s="151"/>
      <c r="C239" s="151"/>
      <c r="D239" s="151"/>
      <c r="E239" s="151"/>
      <c r="F239" s="152">
        <f t="shared" si="21"/>
        <v>128449</v>
      </c>
      <c r="G239" s="153">
        <v>0</v>
      </c>
      <c r="H239" s="153">
        <v>45656</v>
      </c>
      <c r="I239" s="153">
        <v>41674</v>
      </c>
      <c r="J239" s="153">
        <v>41119</v>
      </c>
      <c r="L239" s="55"/>
      <c r="M239" s="198"/>
      <c r="N239" s="154"/>
      <c r="O239" s="155"/>
      <c r="P239" s="155"/>
      <c r="Q239" s="155"/>
    </row>
    <row r="240" spans="1:17" ht="13.5" customHeight="1" x14ac:dyDescent="0.2">
      <c r="A240" s="156" t="s">
        <v>185</v>
      </c>
      <c r="B240" s="156"/>
      <c r="C240" s="156"/>
      <c r="D240" s="156"/>
      <c r="E240" s="156"/>
      <c r="F240" s="157">
        <f t="shared" si="21"/>
        <v>303061</v>
      </c>
      <c r="G240" s="158">
        <v>0</v>
      </c>
      <c r="H240" s="158">
        <v>78674</v>
      </c>
      <c r="I240" s="158">
        <v>67656</v>
      </c>
      <c r="J240" s="158">
        <v>156731</v>
      </c>
      <c r="L240" s="55"/>
      <c r="M240" s="198"/>
      <c r="N240" s="154"/>
      <c r="O240" s="155"/>
      <c r="P240" s="155"/>
      <c r="Q240" s="155"/>
    </row>
    <row r="241" spans="1:17" ht="15" x14ac:dyDescent="0.2">
      <c r="A241" s="199" t="s">
        <v>1</v>
      </c>
      <c r="B241" s="199"/>
      <c r="C241" s="199"/>
      <c r="D241" s="199"/>
      <c r="E241" s="199"/>
      <c r="F241" s="159">
        <f>SUM(F211:F240)</f>
        <v>1742859</v>
      </c>
      <c r="G241" s="159">
        <f>SUM(G211:G240)</f>
        <v>60292</v>
      </c>
      <c r="H241" s="159">
        <f>SUM(H211:H240)</f>
        <v>600883</v>
      </c>
      <c r="I241" s="159">
        <f>SUM(I211:I240)</f>
        <v>615391</v>
      </c>
      <c r="J241" s="159">
        <f>SUM(J211:J240)</f>
        <v>466293</v>
      </c>
      <c r="L241" s="55"/>
      <c r="M241" s="198"/>
      <c r="N241" s="154"/>
      <c r="O241" s="155"/>
      <c r="P241" s="155"/>
      <c r="Q241" s="155"/>
    </row>
    <row r="242" spans="1:17" s="46" customFormat="1" ht="15" x14ac:dyDescent="0.2">
      <c r="A242" s="200" t="s">
        <v>0</v>
      </c>
      <c r="B242" s="200"/>
      <c r="C242" s="200"/>
      <c r="D242" s="200"/>
      <c r="E242" s="200"/>
      <c r="F242" s="160">
        <f>SUM(G242:J242)</f>
        <v>1</v>
      </c>
      <c r="G242" s="160">
        <f>+G241/$F$241</f>
        <v>3.4593733629628101E-2</v>
      </c>
      <c r="H242" s="160">
        <f>+H241/$F$241</f>
        <v>0.34476856704988756</v>
      </c>
      <c r="I242" s="160">
        <f>+I241/$F$241</f>
        <v>0.35309282047486346</v>
      </c>
      <c r="J242" s="160">
        <f>+J241/$F$241</f>
        <v>0.26754487884562089</v>
      </c>
      <c r="L242" s="161"/>
      <c r="M242" s="198"/>
      <c r="N242" s="154"/>
      <c r="O242" s="155"/>
      <c r="P242" s="155"/>
      <c r="Q242" s="155"/>
    </row>
    <row r="243" spans="1:17" x14ac:dyDescent="0.2">
      <c r="A243" s="162" t="s">
        <v>186</v>
      </c>
      <c r="L243" s="55"/>
      <c r="M243" s="55"/>
      <c r="N243" s="55"/>
      <c r="O243" s="55"/>
      <c r="P243" s="55"/>
      <c r="Q243" s="55"/>
    </row>
    <row r="244" spans="1:17" ht="16.5" thickBot="1" x14ac:dyDescent="0.3">
      <c r="A244" s="12" t="s">
        <v>187</v>
      </c>
      <c r="B244" s="12"/>
      <c r="C244" s="12"/>
      <c r="D244" s="12"/>
      <c r="E244" s="12"/>
      <c r="F244" s="12"/>
    </row>
    <row r="245" spans="1:17" ht="4.9000000000000004" customHeight="1" x14ac:dyDescent="0.2"/>
    <row r="246" spans="1:17" ht="21" customHeight="1" x14ac:dyDescent="0.2">
      <c r="A246" s="202" t="s">
        <v>77</v>
      </c>
      <c r="B246" s="203"/>
      <c r="C246" s="203"/>
      <c r="D246" s="203"/>
      <c r="E246" s="204"/>
      <c r="F246" s="163" t="s">
        <v>1</v>
      </c>
    </row>
    <row r="247" spans="1:17" ht="13.5" customHeight="1" x14ac:dyDescent="0.2">
      <c r="A247" s="147" t="s">
        <v>188</v>
      </c>
      <c r="B247" s="147"/>
      <c r="C247" s="147"/>
      <c r="D247" s="147"/>
      <c r="E247" s="147"/>
      <c r="F247" s="148">
        <v>7230</v>
      </c>
    </row>
    <row r="248" spans="1:17" ht="13.5" customHeight="1" x14ac:dyDescent="0.2">
      <c r="A248" s="147" t="s">
        <v>189</v>
      </c>
      <c r="B248" s="147"/>
      <c r="C248" s="147"/>
      <c r="D248" s="147"/>
      <c r="E248" s="147"/>
      <c r="F248" s="148">
        <v>15686</v>
      </c>
    </row>
    <row r="249" spans="1:17" ht="13.5" customHeight="1" x14ac:dyDescent="0.2">
      <c r="A249" s="147" t="s">
        <v>190</v>
      </c>
      <c r="B249" s="147"/>
      <c r="C249" s="147"/>
      <c r="D249" s="147"/>
      <c r="E249" s="147"/>
      <c r="F249" s="148">
        <v>43055</v>
      </c>
    </row>
    <row r="250" spans="1:17" ht="13.5" customHeight="1" x14ac:dyDescent="0.2">
      <c r="A250" s="147" t="s">
        <v>191</v>
      </c>
      <c r="B250" s="147"/>
      <c r="C250" s="147"/>
      <c r="D250" s="147"/>
      <c r="E250" s="147"/>
      <c r="F250" s="148">
        <v>1074</v>
      </c>
    </row>
    <row r="251" spans="1:17" ht="13.5" customHeight="1" x14ac:dyDescent="0.2">
      <c r="A251" s="147" t="s">
        <v>192</v>
      </c>
      <c r="B251" s="147"/>
      <c r="C251" s="147"/>
      <c r="D251" s="147"/>
      <c r="E251" s="147"/>
      <c r="F251" s="148">
        <v>25070</v>
      </c>
    </row>
    <row r="252" spans="1:17" ht="13.5" customHeight="1" x14ac:dyDescent="0.2">
      <c r="A252" s="147" t="s">
        <v>193</v>
      </c>
      <c r="B252" s="147"/>
      <c r="C252" s="147"/>
      <c r="D252" s="147"/>
      <c r="E252" s="147"/>
      <c r="F252" s="148">
        <v>620</v>
      </c>
    </row>
    <row r="253" spans="1:17" ht="13.5" customHeight="1" x14ac:dyDescent="0.2">
      <c r="A253" s="147" t="s">
        <v>194</v>
      </c>
      <c r="B253" s="147"/>
      <c r="C253" s="147"/>
      <c r="D253" s="147"/>
      <c r="E253" s="147"/>
      <c r="F253" s="148">
        <v>16203</v>
      </c>
    </row>
    <row r="254" spans="1:17" ht="13.5" customHeight="1" x14ac:dyDescent="0.2">
      <c r="A254" s="147" t="s">
        <v>195</v>
      </c>
      <c r="B254" s="147"/>
      <c r="C254" s="147"/>
      <c r="D254" s="147"/>
      <c r="E254" s="147"/>
      <c r="F254" s="148">
        <v>20055</v>
      </c>
    </row>
    <row r="255" spans="1:17" ht="13.5" customHeight="1" x14ac:dyDescent="0.2">
      <c r="A255" s="147" t="s">
        <v>196</v>
      </c>
      <c r="B255" s="147"/>
      <c r="C255" s="147"/>
      <c r="D255" s="147"/>
      <c r="E255" s="147"/>
      <c r="F255" s="148">
        <v>284</v>
      </c>
    </row>
    <row r="256" spans="1:17" ht="13.5" customHeight="1" x14ac:dyDescent="0.2">
      <c r="A256" s="147" t="s">
        <v>197</v>
      </c>
      <c r="B256" s="147"/>
      <c r="C256" s="147"/>
      <c r="D256" s="147"/>
      <c r="E256" s="147"/>
      <c r="F256" s="148">
        <v>556</v>
      </c>
    </row>
    <row r="257" spans="1:6" ht="13.5" customHeight="1" x14ac:dyDescent="0.2">
      <c r="A257" s="147" t="s">
        <v>198</v>
      </c>
      <c r="B257" s="147"/>
      <c r="C257" s="147"/>
      <c r="D257" s="147"/>
      <c r="E257" s="147"/>
      <c r="F257" s="148">
        <v>38873</v>
      </c>
    </row>
    <row r="258" spans="1:6" ht="13.5" customHeight="1" x14ac:dyDescent="0.2">
      <c r="A258" s="147" t="s">
        <v>199</v>
      </c>
      <c r="B258" s="147"/>
      <c r="C258" s="147"/>
      <c r="D258" s="147"/>
      <c r="E258" s="147"/>
      <c r="F258" s="148">
        <v>1359</v>
      </c>
    </row>
    <row r="259" spans="1:6" ht="13.5" customHeight="1" x14ac:dyDescent="0.2">
      <c r="A259" s="147" t="s">
        <v>200</v>
      </c>
      <c r="B259" s="147"/>
      <c r="C259" s="147"/>
      <c r="D259" s="147"/>
      <c r="E259" s="147"/>
      <c r="F259" s="148">
        <v>5346</v>
      </c>
    </row>
    <row r="260" spans="1:6" ht="13.5" customHeight="1" x14ac:dyDescent="0.2">
      <c r="A260" s="147" t="s">
        <v>201</v>
      </c>
      <c r="B260" s="147"/>
      <c r="C260" s="147"/>
      <c r="D260" s="147"/>
      <c r="E260" s="147"/>
      <c r="F260" s="148">
        <v>14933</v>
      </c>
    </row>
    <row r="261" spans="1:6" ht="13.5" customHeight="1" x14ac:dyDescent="0.2">
      <c r="A261" s="147" t="s">
        <v>202</v>
      </c>
      <c r="B261" s="147"/>
      <c r="C261" s="147"/>
      <c r="D261" s="147"/>
      <c r="E261" s="147"/>
      <c r="F261" s="148">
        <v>1892</v>
      </c>
    </row>
    <row r="262" spans="1:6" ht="13.5" customHeight="1" x14ac:dyDescent="0.2">
      <c r="A262" s="147" t="s">
        <v>203</v>
      </c>
      <c r="B262" s="147"/>
      <c r="C262" s="147"/>
      <c r="D262" s="147"/>
      <c r="E262" s="147"/>
      <c r="F262" s="148">
        <v>804</v>
      </c>
    </row>
    <row r="263" spans="1:6" ht="13.5" customHeight="1" x14ac:dyDescent="0.2">
      <c r="A263" s="147" t="s">
        <v>204</v>
      </c>
      <c r="B263" s="147"/>
      <c r="C263" s="147"/>
      <c r="D263" s="147"/>
      <c r="E263" s="147"/>
      <c r="F263" s="148">
        <v>539</v>
      </c>
    </row>
    <row r="264" spans="1:6" ht="13.5" customHeight="1" x14ac:dyDescent="0.2">
      <c r="A264" s="147" t="s">
        <v>205</v>
      </c>
      <c r="B264" s="147"/>
      <c r="C264" s="147"/>
      <c r="D264" s="147"/>
      <c r="E264" s="147"/>
      <c r="F264" s="148">
        <v>1175</v>
      </c>
    </row>
    <row r="265" spans="1:6" ht="13.5" customHeight="1" x14ac:dyDescent="0.2">
      <c r="A265" s="147" t="s">
        <v>206</v>
      </c>
      <c r="B265" s="147"/>
      <c r="C265" s="147"/>
      <c r="D265" s="147"/>
      <c r="E265" s="147"/>
      <c r="F265" s="148">
        <v>2599</v>
      </c>
    </row>
    <row r="266" spans="1:6" ht="13.5" customHeight="1" x14ac:dyDescent="0.2">
      <c r="A266" s="147" t="s">
        <v>207</v>
      </c>
      <c r="B266" s="147"/>
      <c r="C266" s="147"/>
      <c r="D266" s="147"/>
      <c r="E266" s="147"/>
      <c r="F266" s="148">
        <v>805</v>
      </c>
    </row>
    <row r="267" spans="1:6" ht="13.5" customHeight="1" x14ac:dyDescent="0.2">
      <c r="A267" s="147" t="s">
        <v>208</v>
      </c>
      <c r="B267" s="147"/>
      <c r="C267" s="147"/>
      <c r="D267" s="147"/>
      <c r="E267" s="147"/>
      <c r="F267" s="148">
        <v>567</v>
      </c>
    </row>
    <row r="268" spans="1:6" ht="13.5" customHeight="1" x14ac:dyDescent="0.2">
      <c r="A268" s="147" t="s">
        <v>209</v>
      </c>
      <c r="B268" s="147"/>
      <c r="C268" s="147"/>
      <c r="D268" s="147"/>
      <c r="E268" s="147"/>
      <c r="F268" s="148">
        <v>132</v>
      </c>
    </row>
    <row r="269" spans="1:6" ht="13.5" customHeight="1" x14ac:dyDescent="0.2">
      <c r="A269" s="147" t="s">
        <v>210</v>
      </c>
      <c r="B269" s="147"/>
      <c r="C269" s="147"/>
      <c r="D269" s="147"/>
      <c r="E269" s="147"/>
      <c r="F269" s="148">
        <v>60</v>
      </c>
    </row>
    <row r="270" spans="1:6" ht="13.5" customHeight="1" x14ac:dyDescent="0.2">
      <c r="A270" s="147" t="s">
        <v>211</v>
      </c>
      <c r="B270" s="147"/>
      <c r="C270" s="147"/>
      <c r="D270" s="147"/>
      <c r="E270" s="147"/>
      <c r="F270" s="148">
        <v>187</v>
      </c>
    </row>
    <row r="271" spans="1:6" ht="13.5" customHeight="1" x14ac:dyDescent="0.2">
      <c r="A271" s="147" t="s">
        <v>212</v>
      </c>
      <c r="B271" s="147"/>
      <c r="C271" s="147"/>
      <c r="D271" s="147"/>
      <c r="E271" s="147"/>
      <c r="F271" s="148">
        <v>21893</v>
      </c>
    </row>
    <row r="272" spans="1:6" ht="13.5" customHeight="1" x14ac:dyDescent="0.2">
      <c r="A272" s="147" t="s">
        <v>213</v>
      </c>
      <c r="B272" s="147"/>
      <c r="C272" s="147"/>
      <c r="D272" s="147"/>
      <c r="E272" s="147"/>
      <c r="F272" s="148">
        <v>493</v>
      </c>
    </row>
    <row r="273" spans="1:6" ht="13.5" customHeight="1" x14ac:dyDescent="0.2">
      <c r="A273" s="147" t="s">
        <v>214</v>
      </c>
      <c r="B273" s="147"/>
      <c r="C273" s="147"/>
      <c r="D273" s="147"/>
      <c r="E273" s="147"/>
      <c r="F273" s="148">
        <v>61596</v>
      </c>
    </row>
    <row r="274" spans="1:6" ht="13.5" customHeight="1" x14ac:dyDescent="0.2">
      <c r="A274" s="147" t="s">
        <v>215</v>
      </c>
      <c r="B274" s="147"/>
      <c r="C274" s="147"/>
      <c r="D274" s="147"/>
      <c r="E274" s="147"/>
      <c r="F274" s="148">
        <v>28922</v>
      </c>
    </row>
    <row r="275" spans="1:6" ht="13.5" customHeight="1" x14ac:dyDescent="0.2">
      <c r="A275" s="147" t="s">
        <v>216</v>
      </c>
      <c r="B275" s="147"/>
      <c r="C275" s="147"/>
      <c r="D275" s="147"/>
      <c r="E275" s="147"/>
      <c r="F275" s="148">
        <v>42681</v>
      </c>
    </row>
    <row r="276" spans="1:6" ht="13.5" customHeight="1" x14ac:dyDescent="0.2">
      <c r="A276" s="147" t="s">
        <v>217</v>
      </c>
      <c r="B276" s="147"/>
      <c r="C276" s="147"/>
      <c r="D276" s="147"/>
      <c r="E276" s="147"/>
      <c r="F276" s="148">
        <v>10547</v>
      </c>
    </row>
    <row r="277" spans="1:6" ht="13.5" customHeight="1" x14ac:dyDescent="0.2">
      <c r="A277" s="147" t="s">
        <v>218</v>
      </c>
      <c r="B277" s="147"/>
      <c r="C277" s="147"/>
      <c r="D277" s="147"/>
      <c r="E277" s="147"/>
      <c r="F277" s="148">
        <v>869</v>
      </c>
    </row>
    <row r="278" spans="1:6" ht="13.5" customHeight="1" x14ac:dyDescent="0.2">
      <c r="A278" s="147" t="s">
        <v>219</v>
      </c>
      <c r="B278" s="147"/>
      <c r="C278" s="147"/>
      <c r="D278" s="147"/>
      <c r="E278" s="147"/>
      <c r="F278" s="148">
        <v>118</v>
      </c>
    </row>
    <row r="279" spans="1:6" ht="13.5" customHeight="1" x14ac:dyDescent="0.2">
      <c r="A279" s="147" t="s">
        <v>220</v>
      </c>
      <c r="B279" s="147"/>
      <c r="C279" s="147"/>
      <c r="D279" s="147"/>
      <c r="E279" s="147"/>
      <c r="F279" s="148">
        <v>290</v>
      </c>
    </row>
    <row r="280" spans="1:6" ht="13.5" customHeight="1" x14ac:dyDescent="0.2">
      <c r="A280" s="147" t="s">
        <v>221</v>
      </c>
      <c r="B280" s="147"/>
      <c r="C280" s="147"/>
      <c r="D280" s="147"/>
      <c r="E280" s="147"/>
      <c r="F280" s="148">
        <v>57</v>
      </c>
    </row>
    <row r="281" spans="1:6" ht="13.5" customHeight="1" x14ac:dyDescent="0.2">
      <c r="A281" s="147" t="s">
        <v>222</v>
      </c>
      <c r="B281" s="147"/>
      <c r="C281" s="147"/>
      <c r="D281" s="147"/>
      <c r="E281" s="147"/>
      <c r="F281" s="148">
        <v>48</v>
      </c>
    </row>
    <row r="282" spans="1:6" ht="13.5" customHeight="1" x14ac:dyDescent="0.2">
      <c r="A282" s="147" t="s">
        <v>223</v>
      </c>
      <c r="B282" s="147"/>
      <c r="C282" s="147"/>
      <c r="D282" s="147"/>
      <c r="E282" s="147"/>
      <c r="F282" s="148">
        <v>202</v>
      </c>
    </row>
    <row r="283" spans="1:6" ht="13.5" customHeight="1" x14ac:dyDescent="0.2">
      <c r="A283" s="147" t="s">
        <v>224</v>
      </c>
      <c r="B283" s="147"/>
      <c r="C283" s="147"/>
      <c r="D283" s="147"/>
      <c r="E283" s="147"/>
      <c r="F283" s="148">
        <v>1000</v>
      </c>
    </row>
    <row r="284" spans="1:6" ht="13.5" customHeight="1" x14ac:dyDescent="0.2">
      <c r="A284" s="147" t="s">
        <v>225</v>
      </c>
      <c r="B284" s="147"/>
      <c r="C284" s="147"/>
      <c r="D284" s="147"/>
      <c r="E284" s="147"/>
      <c r="F284" s="148">
        <v>102</v>
      </c>
    </row>
    <row r="285" spans="1:6" ht="13.5" customHeight="1" x14ac:dyDescent="0.2">
      <c r="A285" s="147" t="s">
        <v>226</v>
      </c>
      <c r="B285" s="147"/>
      <c r="C285" s="147"/>
      <c r="D285" s="147"/>
      <c r="E285" s="147"/>
      <c r="F285" s="148">
        <v>30</v>
      </c>
    </row>
    <row r="286" spans="1:6" ht="13.5" customHeight="1" x14ac:dyDescent="0.2">
      <c r="A286" s="147" t="s">
        <v>227</v>
      </c>
      <c r="B286" s="147"/>
      <c r="C286" s="147"/>
      <c r="D286" s="147"/>
      <c r="E286" s="147"/>
      <c r="F286" s="148">
        <v>6</v>
      </c>
    </row>
    <row r="287" spans="1:6" ht="13.5" customHeight="1" x14ac:dyDescent="0.2">
      <c r="A287" s="147" t="s">
        <v>228</v>
      </c>
      <c r="B287" s="147"/>
      <c r="C287" s="147"/>
      <c r="D287" s="147"/>
      <c r="E287" s="147"/>
      <c r="F287" s="148">
        <v>6</v>
      </c>
    </row>
    <row r="288" spans="1:6" ht="13.5" customHeight="1" x14ac:dyDescent="0.2">
      <c r="A288" s="147" t="s">
        <v>229</v>
      </c>
      <c r="B288" s="147"/>
      <c r="C288" s="147"/>
      <c r="D288" s="147"/>
      <c r="E288" s="147"/>
      <c r="F288" s="148">
        <v>2</v>
      </c>
    </row>
    <row r="289" spans="1:17" ht="13.5" customHeight="1" x14ac:dyDescent="0.2">
      <c r="A289" s="147" t="s">
        <v>230</v>
      </c>
      <c r="B289" s="147"/>
      <c r="C289" s="147"/>
      <c r="D289" s="147"/>
      <c r="E289" s="147"/>
      <c r="F289" s="148">
        <v>42</v>
      </c>
    </row>
    <row r="290" spans="1:17" ht="13.5" customHeight="1" x14ac:dyDescent="0.2">
      <c r="A290" s="147" t="s">
        <v>231</v>
      </c>
      <c r="B290" s="147"/>
      <c r="C290" s="147"/>
      <c r="D290" s="147"/>
      <c r="E290" s="147"/>
      <c r="F290" s="148">
        <v>3</v>
      </c>
    </row>
    <row r="291" spans="1:17" ht="13.5" customHeight="1" x14ac:dyDescent="0.2">
      <c r="A291" s="147" t="s">
        <v>232</v>
      </c>
      <c r="B291" s="147"/>
      <c r="C291" s="147"/>
      <c r="D291" s="147"/>
      <c r="E291" s="147"/>
      <c r="F291" s="148">
        <v>11</v>
      </c>
    </row>
    <row r="292" spans="1:17" ht="13.5" customHeight="1" x14ac:dyDescent="0.2">
      <c r="A292" s="147" t="s">
        <v>233</v>
      </c>
      <c r="B292" s="147"/>
      <c r="C292" s="147"/>
      <c r="D292" s="147"/>
      <c r="E292" s="147"/>
      <c r="F292" s="148">
        <v>1</v>
      </c>
    </row>
    <row r="293" spans="1:17" ht="13.5" customHeight="1" x14ac:dyDescent="0.2">
      <c r="A293" s="147" t="s">
        <v>234</v>
      </c>
      <c r="B293" s="147"/>
      <c r="C293" s="147"/>
      <c r="D293" s="147"/>
      <c r="E293" s="147"/>
      <c r="F293" s="148">
        <v>16</v>
      </c>
    </row>
    <row r="294" spans="1:17" ht="13.5" customHeight="1" x14ac:dyDescent="0.2">
      <c r="A294" s="147" t="s">
        <v>235</v>
      </c>
      <c r="B294" s="147"/>
      <c r="C294" s="147"/>
      <c r="D294" s="147"/>
      <c r="E294" s="147"/>
      <c r="F294" s="148">
        <v>2</v>
      </c>
    </row>
    <row r="295" spans="1:17" ht="13.5" customHeight="1" x14ac:dyDescent="0.2">
      <c r="A295" s="164" t="s">
        <v>236</v>
      </c>
      <c r="B295" s="164"/>
      <c r="C295" s="164"/>
      <c r="D295" s="164"/>
      <c r="E295" s="164"/>
      <c r="F295" s="165">
        <v>74</v>
      </c>
    </row>
    <row r="296" spans="1:17" ht="17.25" customHeight="1" x14ac:dyDescent="0.2">
      <c r="A296" s="205" t="s">
        <v>1</v>
      </c>
      <c r="B296" s="193"/>
      <c r="C296" s="193"/>
      <c r="D296" s="193"/>
      <c r="E296" s="206"/>
      <c r="F296" s="159">
        <f>SUM(F247:F295)</f>
        <v>368115</v>
      </c>
    </row>
    <row r="297" spans="1:17" s="37" customFormat="1" ht="10.9" customHeight="1" x14ac:dyDescent="0.2">
      <c r="A297" s="166"/>
      <c r="B297" s="166"/>
      <c r="C297" s="166"/>
      <c r="D297" s="166"/>
      <c r="E297" s="166"/>
      <c r="F297" s="167"/>
    </row>
    <row r="298" spans="1:17" ht="16.5" thickBot="1" x14ac:dyDescent="0.3">
      <c r="A298" s="168" t="s">
        <v>237</v>
      </c>
      <c r="B298" s="168"/>
      <c r="C298" s="168"/>
      <c r="D298" s="168"/>
      <c r="E298" s="169"/>
      <c r="F298" s="169"/>
      <c r="G298" s="169"/>
      <c r="H298" s="169"/>
      <c r="I298" s="169"/>
      <c r="J298" s="169"/>
      <c r="K298" s="169"/>
      <c r="L298" s="169"/>
      <c r="M298" s="169"/>
      <c r="N298" s="169"/>
      <c r="O298" s="169"/>
      <c r="P298" s="169"/>
      <c r="Q298" s="169"/>
    </row>
    <row r="299" spans="1:17" ht="4.1500000000000004" customHeight="1" x14ac:dyDescent="0.2">
      <c r="M299" s="103"/>
      <c r="N299" s="103"/>
    </row>
    <row r="300" spans="1:17" ht="15" x14ac:dyDescent="0.2">
      <c r="A300" s="170" t="s">
        <v>238</v>
      </c>
      <c r="B300" s="171" t="s">
        <v>1</v>
      </c>
      <c r="C300" s="171" t="s">
        <v>23</v>
      </c>
      <c r="D300" s="171" t="s">
        <v>24</v>
      </c>
      <c r="E300" s="171" t="s">
        <v>25</v>
      </c>
      <c r="F300" s="171" t="s">
        <v>26</v>
      </c>
      <c r="G300" s="171" t="s">
        <v>27</v>
      </c>
      <c r="H300" s="171" t="s">
        <v>28</v>
      </c>
      <c r="I300" s="171" t="s">
        <v>29</v>
      </c>
      <c r="J300" s="171" t="s">
        <v>62</v>
      </c>
      <c r="K300" s="172"/>
      <c r="L300" s="172"/>
      <c r="M300" s="172"/>
    </row>
    <row r="301" spans="1:17" ht="15" x14ac:dyDescent="0.25">
      <c r="A301" s="173" t="s">
        <v>66</v>
      </c>
      <c r="B301" s="174">
        <f>SUM(C301:M301)</f>
        <v>60292</v>
      </c>
      <c r="C301" s="175">
        <v>7262</v>
      </c>
      <c r="D301" s="175">
        <v>6776</v>
      </c>
      <c r="E301" s="175">
        <v>6833</v>
      </c>
      <c r="F301" s="175">
        <v>8007</v>
      </c>
      <c r="G301" s="175">
        <v>7925</v>
      </c>
      <c r="H301" s="175">
        <v>7416</v>
      </c>
      <c r="I301" s="175">
        <v>8070</v>
      </c>
      <c r="J301" s="175">
        <v>8003</v>
      </c>
      <c r="K301" s="176"/>
      <c r="L301" s="176"/>
      <c r="M301" s="176"/>
    </row>
    <row r="302" spans="1:17" ht="15" x14ac:dyDescent="0.25">
      <c r="A302" s="177" t="s">
        <v>67</v>
      </c>
      <c r="B302" s="174">
        <f t="shared" ref="B302:B303" si="22">SUM(C302:M302)</f>
        <v>600883</v>
      </c>
      <c r="C302" s="175">
        <v>67454</v>
      </c>
      <c r="D302" s="175">
        <v>65826</v>
      </c>
      <c r="E302" s="175">
        <v>71026</v>
      </c>
      <c r="F302" s="175">
        <v>78126</v>
      </c>
      <c r="G302" s="175">
        <v>81474</v>
      </c>
      <c r="H302" s="175">
        <v>75234</v>
      </c>
      <c r="I302" s="175">
        <v>79645</v>
      </c>
      <c r="J302" s="175">
        <v>82098</v>
      </c>
      <c r="K302" s="176"/>
      <c r="L302" s="176"/>
      <c r="M302" s="176"/>
    </row>
    <row r="303" spans="1:17" ht="15" x14ac:dyDescent="0.25">
      <c r="A303" s="177" t="s">
        <v>68</v>
      </c>
      <c r="B303" s="174">
        <f t="shared" si="22"/>
        <v>615391</v>
      </c>
      <c r="C303" s="175">
        <v>65232</v>
      </c>
      <c r="D303" s="175">
        <v>65702</v>
      </c>
      <c r="E303" s="175">
        <v>69168</v>
      </c>
      <c r="F303" s="175">
        <v>79385</v>
      </c>
      <c r="G303" s="175">
        <v>83705</v>
      </c>
      <c r="H303" s="175">
        <v>79075</v>
      </c>
      <c r="I303" s="175">
        <v>85755</v>
      </c>
      <c r="J303" s="175">
        <v>87369</v>
      </c>
      <c r="K303" s="176"/>
      <c r="L303" s="176"/>
      <c r="M303" s="176"/>
    </row>
    <row r="304" spans="1:17" ht="15" x14ac:dyDescent="0.25">
      <c r="A304" s="178" t="s">
        <v>155</v>
      </c>
      <c r="B304" s="179">
        <f>SUM(C304:M304)</f>
        <v>834408</v>
      </c>
      <c r="C304" s="180">
        <v>91853</v>
      </c>
      <c r="D304" s="180">
        <v>79964</v>
      </c>
      <c r="E304" s="180">
        <v>96073</v>
      </c>
      <c r="F304" s="180">
        <v>107958</v>
      </c>
      <c r="G304" s="180">
        <v>117141</v>
      </c>
      <c r="H304" s="180">
        <v>104496</v>
      </c>
      <c r="I304" s="180">
        <v>116813</v>
      </c>
      <c r="J304" s="180">
        <v>120110</v>
      </c>
      <c r="K304" s="176"/>
      <c r="L304" s="176"/>
      <c r="M304" s="176"/>
    </row>
    <row r="305" spans="1:13" ht="15" x14ac:dyDescent="0.2">
      <c r="A305" s="170" t="s">
        <v>1</v>
      </c>
      <c r="B305" s="159">
        <f>SUM(B301:B304)</f>
        <v>2110974</v>
      </c>
      <c r="C305" s="159">
        <f>SUM(C301:C304)</f>
        <v>231801</v>
      </c>
      <c r="D305" s="159">
        <f t="shared" ref="D305:H305" si="23">SUM(D301:D304)</f>
        <v>218268</v>
      </c>
      <c r="E305" s="159">
        <f t="shared" si="23"/>
        <v>243100</v>
      </c>
      <c r="F305" s="159">
        <f t="shared" si="23"/>
        <v>273476</v>
      </c>
      <c r="G305" s="159">
        <f t="shared" si="23"/>
        <v>290245</v>
      </c>
      <c r="H305" s="159">
        <f t="shared" si="23"/>
        <v>266221</v>
      </c>
      <c r="I305" s="159">
        <f>SUM(I301:I304)</f>
        <v>290283</v>
      </c>
      <c r="J305" s="159">
        <f>SUM(J301:J304)</f>
        <v>297580</v>
      </c>
      <c r="K305" s="181"/>
      <c r="L305" s="181"/>
      <c r="M305" s="181"/>
    </row>
    <row r="306" spans="1:13" x14ac:dyDescent="0.2">
      <c r="E306" s="69"/>
    </row>
  </sheetData>
  <mergeCells count="41">
    <mergeCell ref="A246:E246"/>
    <mergeCell ref="A296:E296"/>
    <mergeCell ref="A204:N204"/>
    <mergeCell ref="A210:E210"/>
    <mergeCell ref="M210:N212"/>
    <mergeCell ref="A130:E130"/>
    <mergeCell ref="K130:O130"/>
    <mergeCell ref="O210:Q210"/>
    <mergeCell ref="M213:M242"/>
    <mergeCell ref="A241:E241"/>
    <mergeCell ref="A242:E242"/>
    <mergeCell ref="A154:P154"/>
    <mergeCell ref="A172:P172"/>
    <mergeCell ref="A174:A175"/>
    <mergeCell ref="B174:B175"/>
    <mergeCell ref="C174:E174"/>
    <mergeCell ref="F174:G174"/>
    <mergeCell ref="H174:I174"/>
    <mergeCell ref="J174:N174"/>
    <mergeCell ref="A142:P142"/>
    <mergeCell ref="H96:H97"/>
    <mergeCell ref="I96:I97"/>
    <mergeCell ref="J96:J97"/>
    <mergeCell ref="K96:M96"/>
    <mergeCell ref="N96:N97"/>
    <mergeCell ref="H113:Q113"/>
    <mergeCell ref="A117:P117"/>
    <mergeCell ref="A118:P118"/>
    <mergeCell ref="A62:P62"/>
    <mergeCell ref="A11:Q11"/>
    <mergeCell ref="A12:Q12"/>
    <mergeCell ref="A13:Q13"/>
    <mergeCell ref="A14:Q14"/>
    <mergeCell ref="I41:J41"/>
    <mergeCell ref="O96:Q96"/>
    <mergeCell ref="A96:A97"/>
    <mergeCell ref="B96:B97"/>
    <mergeCell ref="C96:C97"/>
    <mergeCell ref="D96:D97"/>
    <mergeCell ref="E96:E97"/>
    <mergeCell ref="F96:F97"/>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90" max="16" man="1"/>
    <brk id="152" max="16" man="1"/>
    <brk id="204" max="16" man="1"/>
    <brk id="24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2017-08-10T19:37:03Z</dcterms:created>
  <dcterms:modified xsi:type="dcterms:W3CDTF">2018-09-14T00:32:03Z</dcterms:modified>
</cp:coreProperties>
</file>