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Linea 100" sheetId="21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21" l="1"/>
  <c r="F10" i="21"/>
  <c r="C11" i="21"/>
  <c r="F11" i="21"/>
  <c r="P11" i="21"/>
  <c r="F12" i="21"/>
  <c r="F22" i="21" s="1"/>
  <c r="P12" i="21"/>
  <c r="C13" i="21"/>
  <c r="F13" i="21"/>
  <c r="N13" i="21"/>
  <c r="O13" i="21"/>
  <c r="P13" i="21"/>
  <c r="F14" i="21"/>
  <c r="C14" i="21" s="1"/>
  <c r="P14" i="21"/>
  <c r="C15" i="21"/>
  <c r="F15" i="21"/>
  <c r="N15" i="21"/>
  <c r="O15" i="21"/>
  <c r="P15" i="21"/>
  <c r="F16" i="21"/>
  <c r="C16" i="21" s="1"/>
  <c r="C17" i="21"/>
  <c r="F17" i="21"/>
  <c r="D22" i="21"/>
  <c r="E22" i="21"/>
  <c r="E23" i="21" s="1"/>
  <c r="G22" i="21"/>
  <c r="E34" i="21"/>
  <c r="E35" i="21"/>
  <c r="F35" i="21"/>
  <c r="E36" i="21"/>
  <c r="E46" i="21" s="1"/>
  <c r="E37" i="21"/>
  <c r="E38" i="21"/>
  <c r="F38" i="21" s="1"/>
  <c r="E39" i="21"/>
  <c r="F39" i="21"/>
  <c r="E40" i="21"/>
  <c r="F40" i="21" s="1"/>
  <c r="E41" i="21"/>
  <c r="F41" i="21" s="1"/>
  <c r="C46" i="21"/>
  <c r="D46" i="21"/>
  <c r="D47" i="21" s="1"/>
  <c r="P40" i="21" s="1"/>
  <c r="K53" i="21"/>
  <c r="K54" i="21"/>
  <c r="K55" i="21"/>
  <c r="K65" i="21" s="1"/>
  <c r="K56" i="21"/>
  <c r="K57" i="21"/>
  <c r="K58" i="21"/>
  <c r="K59" i="21"/>
  <c r="K60" i="21"/>
  <c r="C65" i="21"/>
  <c r="D65" i="21"/>
  <c r="E65" i="21"/>
  <c r="F65" i="21"/>
  <c r="G65" i="21"/>
  <c r="H65" i="21"/>
  <c r="I65" i="21"/>
  <c r="J65" i="21"/>
  <c r="E70" i="21"/>
  <c r="E71" i="21"/>
  <c r="E72" i="21"/>
  <c r="E73" i="21"/>
  <c r="D76" i="21"/>
  <c r="E74" i="21" s="1"/>
  <c r="E82" i="21"/>
  <c r="E83" i="21"/>
  <c r="F83" i="21"/>
  <c r="E84" i="21"/>
  <c r="F84" i="21" s="1"/>
  <c r="E85" i="21"/>
  <c r="E86" i="21"/>
  <c r="F86" i="21"/>
  <c r="E87" i="21"/>
  <c r="F87" i="21"/>
  <c r="E88" i="21"/>
  <c r="F88" i="21" s="1"/>
  <c r="E89" i="21"/>
  <c r="C94" i="21"/>
  <c r="C95" i="21" s="1"/>
  <c r="O88" i="21" s="1"/>
  <c r="D94" i="21"/>
  <c r="D95" i="21" s="1"/>
  <c r="P88" i="21" s="1"/>
  <c r="E94" i="21"/>
  <c r="E95" i="21" s="1"/>
  <c r="K100" i="21"/>
  <c r="K101" i="21"/>
  <c r="K112" i="21" s="1"/>
  <c r="K102" i="21"/>
  <c r="K103" i="21"/>
  <c r="K104" i="21"/>
  <c r="K105" i="21"/>
  <c r="K106" i="21"/>
  <c r="K107" i="21"/>
  <c r="C112" i="21"/>
  <c r="D112" i="21"/>
  <c r="E112" i="21"/>
  <c r="F112" i="21"/>
  <c r="G112" i="21"/>
  <c r="H112" i="21"/>
  <c r="I112" i="21"/>
  <c r="J112" i="21"/>
  <c r="O117" i="21"/>
  <c r="P117" i="21"/>
  <c r="O118" i="21"/>
  <c r="P118" i="21" s="1"/>
  <c r="O119" i="21"/>
  <c r="P119" i="21" s="1"/>
  <c r="O120" i="21"/>
  <c r="O121" i="21"/>
  <c r="P121" i="21"/>
  <c r="C122" i="21"/>
  <c r="D122" i="21"/>
  <c r="E122" i="21"/>
  <c r="F122" i="21"/>
  <c r="G122" i="21"/>
  <c r="H122" i="21"/>
  <c r="I122" i="21"/>
  <c r="J122" i="21"/>
  <c r="O122" i="21"/>
  <c r="P122" i="21" s="1"/>
  <c r="F128" i="21"/>
  <c r="F129" i="21"/>
  <c r="G129" i="21" s="1"/>
  <c r="F130" i="21"/>
  <c r="G130" i="21" s="1"/>
  <c r="F131" i="21"/>
  <c r="G132" i="21" s="1"/>
  <c r="F132" i="21"/>
  <c r="F133" i="21"/>
  <c r="G133" i="21" s="1"/>
  <c r="F134" i="21"/>
  <c r="G135" i="21" s="1"/>
  <c r="F135" i="21"/>
  <c r="C140" i="21"/>
  <c r="D140" i="21"/>
  <c r="E140" i="21"/>
  <c r="K146" i="21"/>
  <c r="K147" i="21"/>
  <c r="K148" i="21"/>
  <c r="K149" i="21"/>
  <c r="K150" i="21"/>
  <c r="K158" i="21" s="1"/>
  <c r="K159" i="21" s="1"/>
  <c r="K151" i="21"/>
  <c r="K152" i="21"/>
  <c r="K153" i="21"/>
  <c r="C158" i="21"/>
  <c r="D158" i="21"/>
  <c r="E158" i="21"/>
  <c r="F158" i="21"/>
  <c r="G158" i="21"/>
  <c r="G159" i="21" s="1"/>
  <c r="H158" i="21"/>
  <c r="I158" i="21"/>
  <c r="J158" i="21"/>
  <c r="O163" i="21"/>
  <c r="O164" i="21"/>
  <c r="O188" i="21" s="1"/>
  <c r="E206" i="21" s="1"/>
  <c r="O165" i="21"/>
  <c r="O166" i="21"/>
  <c r="O167" i="21"/>
  <c r="P167" i="21" s="1"/>
  <c r="O168" i="21"/>
  <c r="O169" i="21"/>
  <c r="O170" i="21"/>
  <c r="O171" i="21"/>
  <c r="O172" i="21"/>
  <c r="O173" i="21"/>
  <c r="O174" i="21"/>
  <c r="O175" i="21"/>
  <c r="P175" i="21" s="1"/>
  <c r="O176" i="21"/>
  <c r="O177" i="21"/>
  <c r="O178" i="21"/>
  <c r="O179" i="21"/>
  <c r="O180" i="21"/>
  <c r="O181" i="21"/>
  <c r="O182" i="21"/>
  <c r="O183" i="21"/>
  <c r="P183" i="21" s="1"/>
  <c r="O184" i="21"/>
  <c r="O185" i="21"/>
  <c r="O186" i="21"/>
  <c r="O187" i="21"/>
  <c r="C188" i="21"/>
  <c r="D188" i="21"/>
  <c r="E188" i="21"/>
  <c r="F188" i="21"/>
  <c r="G188" i="21"/>
  <c r="H188" i="21"/>
  <c r="I188" i="21"/>
  <c r="J188" i="21"/>
  <c r="K188" i="21"/>
  <c r="L188" i="21"/>
  <c r="M188" i="21"/>
  <c r="N188" i="21"/>
  <c r="D206" i="21"/>
  <c r="D215" i="21"/>
  <c r="D227" i="21" s="1"/>
  <c r="E227" i="21" s="1"/>
  <c r="E216" i="21"/>
  <c r="E217" i="21"/>
  <c r="E218" i="21"/>
  <c r="E219" i="21"/>
  <c r="E220" i="21"/>
  <c r="E221" i="21"/>
  <c r="E222" i="21"/>
  <c r="C227" i="21"/>
  <c r="P166" i="21" l="1"/>
  <c r="P182" i="21"/>
  <c r="P174" i="21"/>
  <c r="P181" i="21"/>
  <c r="P173" i="21"/>
  <c r="P165" i="21"/>
  <c r="F23" i="21"/>
  <c r="C23" i="21" s="1"/>
  <c r="D23" i="21"/>
  <c r="F66" i="21"/>
  <c r="I66" i="21"/>
  <c r="H113" i="21"/>
  <c r="I159" i="21"/>
  <c r="J66" i="21"/>
  <c r="I113" i="21"/>
  <c r="J159" i="21"/>
  <c r="F159" i="21"/>
  <c r="C66" i="21"/>
  <c r="K66" i="21"/>
  <c r="J113" i="21"/>
  <c r="C159" i="21"/>
  <c r="D66" i="21"/>
  <c r="C113" i="21"/>
  <c r="D159" i="21"/>
  <c r="E66" i="21"/>
  <c r="D113" i="21"/>
  <c r="E159" i="21"/>
  <c r="E113" i="21"/>
  <c r="P180" i="21"/>
  <c r="G113" i="21"/>
  <c r="E47" i="21"/>
  <c r="C47" i="21"/>
  <c r="O40" i="21" s="1"/>
  <c r="P172" i="21"/>
  <c r="F113" i="21"/>
  <c r="P187" i="21"/>
  <c r="P178" i="21"/>
  <c r="E141" i="21"/>
  <c r="H66" i="21"/>
  <c r="P179" i="21"/>
  <c r="P163" i="21"/>
  <c r="P188" i="21" s="1"/>
  <c r="P186" i="21"/>
  <c r="P170" i="21"/>
  <c r="P169" i="21"/>
  <c r="K113" i="21"/>
  <c r="G66" i="21"/>
  <c r="P171" i="21"/>
  <c r="P185" i="21"/>
  <c r="P177" i="21"/>
  <c r="P184" i="21"/>
  <c r="P176" i="21"/>
  <c r="P168" i="21"/>
  <c r="H159" i="21"/>
  <c r="G23" i="21"/>
  <c r="E215" i="21"/>
  <c r="P164" i="21"/>
  <c r="G131" i="21"/>
  <c r="F36" i="21"/>
  <c r="F140" i="21"/>
  <c r="G134" i="21"/>
  <c r="C12" i="21"/>
  <c r="C22" i="21" s="1"/>
  <c r="P120" i="21"/>
  <c r="F89" i="21"/>
  <c r="F85" i="21"/>
  <c r="E75" i="21"/>
  <c r="E76" i="21" s="1"/>
  <c r="F37" i="21"/>
  <c r="F141" i="21" l="1"/>
  <c r="C141" i="21"/>
  <c r="O134" i="21" s="1"/>
  <c r="D141" i="21"/>
  <c r="P134" i="21" s="1"/>
</calcChain>
</file>

<file path=xl/sharedStrings.xml><?xml version="1.0" encoding="utf-8"?>
<sst xmlns="http://schemas.openxmlformats.org/spreadsheetml/2006/main" count="322" uniqueCount="135">
  <si>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</si>
  <si>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</si>
  <si>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</si>
  <si>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</si>
  <si>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</si>
  <si>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</si>
  <si>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</si>
  <si>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</si>
  <si>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</si>
  <si>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</si>
  <si>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</si>
  <si>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</si>
  <si>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</si>
  <si>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</si>
  <si>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</si>
  <si>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</si>
  <si>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</si>
  <si>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</si>
  <si>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</si>
  <si>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</si>
  <si>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</si>
  <si>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</si>
  <si>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</si>
  <si>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</si>
  <si>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</si>
  <si>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</si>
  <si>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</si>
  <si>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</si>
  <si>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</si>
  <si>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</si>
  <si>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</si>
  <si>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</si>
  <si>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</si>
  <si>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</si>
  <si>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</si>
  <si>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</si>
  <si>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</si>
  <si>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</si>
  <si>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</si>
  <si>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</si>
  <si>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</si>
  <si>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</si>
  <si>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</si>
  <si>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</si>
  <si>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</si>
  <si>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</si>
  <si>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</si>
  <si>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</si>
  <si>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</si>
  <si>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</si>
  <si>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</si>
  <si>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</si>
  <si>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</si>
  <si>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</si>
  <si>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Porcentaje (%)</t>
  </si>
  <si>
    <t>Septiembre</t>
  </si>
  <si>
    <t>N°</t>
  </si>
  <si>
    <t>Infancia</t>
  </si>
  <si>
    <t>Niñez</t>
  </si>
  <si>
    <t>Jóvenes</t>
  </si>
  <si>
    <t>Adultos</t>
  </si>
  <si>
    <t>-</t>
  </si>
  <si>
    <t>Elaboración: Unidad de Generación de Información y Gestión del Conocimiento - PNCVFS</t>
  </si>
  <si>
    <t>Var. %</t>
  </si>
  <si>
    <t>Años</t>
  </si>
  <si>
    <t>Junín</t>
  </si>
  <si>
    <t>Huánuco</t>
  </si>
  <si>
    <t>Otro familiar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</si>
  <si>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</si>
  <si>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</si>
  <si>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</si>
  <si>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</si>
  <si>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</si>
  <si>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</si>
  <si>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</si>
  <si>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</si>
  <si>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</si>
  <si>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</si>
  <si>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</si>
  <si>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</si>
  <si>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</si>
  <si>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</si>
  <si>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</si>
  <si>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</si>
  <si>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</si>
  <si>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</si>
  <si>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</si>
  <si>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</si>
  <si>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</si>
  <si>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</si>
  <si>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Adolescentes tardios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</si>
  <si>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</si>
  <si>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</si>
  <si>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</si>
  <si>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</si>
  <si>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</si>
  <si>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</si>
  <si>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</si>
  <si>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</si>
  <si>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</si>
  <si>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</si>
  <si>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</si>
  <si>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</si>
  <si>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</si>
  <si>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</si>
  <si>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</si>
  <si>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</si>
  <si>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</si>
  <si>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</si>
  <si>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</si>
  <si>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</si>
  <si>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</si>
  <si>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</si>
  <si>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</si>
  <si>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</si>
  <si>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</si>
  <si>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</si>
  <si>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</si>
  <si>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</si>
  <si>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</si>
  <si>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</si>
  <si>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</si>
  <si>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Apurímac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</si>
  <si>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</si>
  <si>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</si>
  <si>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</si>
  <si>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</si>
  <si>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</si>
  <si>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</si>
  <si>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</si>
  <si>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</si>
  <si>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</si>
  <si>
    <t>2019
(ene - ago)</t>
  </si>
  <si>
    <t>2018
(ene - ago)</t>
  </si>
  <si>
    <t>Periodo:  Enero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</si>
</sst>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16" fillId="4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9" fillId="0" borderId="0" xfId="0" applyFont="1"/>
    <xf numFmtId="0" fontId="9" fillId="4" borderId="0" xfId="0" applyFont="1" applyFill="1"/>
    <xf numFmtId="0" fontId="2" fillId="2" borderId="0" xfId="9" applyFill="1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/>
    <xf numFmtId="3" fontId="8" fillId="3" borderId="23" xfId="0" applyNumberFormat="1" applyFont="1" applyFill="1" applyBorder="1" applyAlignment="1">
      <alignment horizontal="right" vertical="center" wrapText="1"/>
    </xf>
    <xf numFmtId="9" fontId="8" fillId="3" borderId="23" xfId="0" applyNumberFormat="1" applyFont="1" applyFill="1" applyBorder="1" applyAlignment="1">
      <alignment horizontal="right" vertical="center" wrapText="1"/>
    </xf>
    <xf numFmtId="3" fontId="8" fillId="3" borderId="24" xfId="9" applyNumberFormat="1" applyFont="1" applyFill="1" applyBorder="1" applyAlignment="1" applyProtection="1">
      <alignment horizontal="center" vertical="center"/>
      <protection hidden="1"/>
    </xf>
    <xf numFmtId="3" fontId="8" fillId="3" borderId="25" xfId="9" applyNumberFormat="1" applyFont="1" applyFill="1" applyBorder="1" applyAlignment="1" applyProtection="1">
      <alignment horizontal="center" vertical="center"/>
      <protection hidden="1"/>
    </xf>
    <xf numFmtId="3" fontId="8" fillId="3" borderId="26" xfId="9" applyNumberFormat="1" applyFont="1" applyFill="1" applyBorder="1" applyAlignment="1" applyProtection="1">
      <alignment horizontal="center" vertical="center"/>
      <protection hidden="1"/>
    </xf>
    <xf numFmtId="9" fontId="10" fillId="10" borderId="27" xfId="1" applyFont="1" applyFill="1" applyBorder="1" applyAlignment="1" applyProtection="1">
      <alignment horizontal="center" vertical="center"/>
      <protection hidden="1"/>
    </xf>
    <xf numFmtId="9" fontId="10" fillId="10" borderId="4" xfId="1" applyFont="1" applyFill="1" applyBorder="1" applyAlignment="1" applyProtection="1">
      <alignment horizontal="center" vertical="center"/>
      <protection hidden="1"/>
    </xf>
    <xf numFmtId="9" fontId="7" fillId="10" borderId="28" xfId="1" applyFont="1" applyFill="1" applyBorder="1" applyAlignment="1" applyProtection="1">
      <alignment horizontal="center" vertical="center"/>
      <protection hidden="1"/>
    </xf>
    <xf numFmtId="0" fontId="3" fillId="2" borderId="0" xfId="9" applyFont="1" applyFill="1" applyAlignment="1">
      <alignment vertical="center"/>
    </xf>
    <xf numFmtId="0" fontId="8" fillId="3" borderId="29" xfId="0" applyFont="1" applyFill="1" applyBorder="1" applyAlignment="1" applyProtection="1">
      <alignment horizontal="center" vertical="center" wrapText="1"/>
      <protection hidden="1"/>
    </xf>
    <xf numFmtId="0" fontId="6" fillId="7" borderId="33" xfId="0" applyFont="1" applyFill="1" applyBorder="1" applyAlignment="1">
      <alignment vertical="center"/>
    </xf>
    <xf numFmtId="3" fontId="5" fillId="3" borderId="5" xfId="9" applyNumberFormat="1" applyFont="1" applyFill="1" applyBorder="1" applyAlignment="1">
      <alignment horizontal="right" vertical="center" indent="1"/>
    </xf>
    <xf numFmtId="0" fontId="4" fillId="2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5" fillId="3" borderId="1" xfId="9" applyFont="1" applyFill="1" applyBorder="1" applyAlignment="1">
      <alignment horizontal="center" vertical="center"/>
    </xf>
    <xf numFmtId="0" fontId="5" fillId="3" borderId="36" xfId="9" applyFont="1" applyFill="1" applyBorder="1" applyAlignment="1">
      <alignment horizontal="center" vertical="center"/>
    </xf>
    <xf numFmtId="9" fontId="3" fillId="12" borderId="40" xfId="3" applyFont="1" applyFill="1" applyBorder="1" applyAlignment="1">
      <alignment horizontal="center" vertical="center"/>
    </xf>
    <xf numFmtId="9" fontId="3" fillId="12" borderId="42" xfId="3" applyFont="1" applyFill="1" applyBorder="1" applyAlignment="1">
      <alignment horizontal="center" vertical="center"/>
    </xf>
    <xf numFmtId="0" fontId="5" fillId="3" borderId="43" xfId="9" applyFont="1" applyFill="1" applyBorder="1" applyAlignment="1">
      <alignment vertical="center"/>
    </xf>
    <xf numFmtId="9" fontId="5" fillId="11" borderId="44" xfId="3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9" fontId="16" fillId="0" borderId="0" xfId="1" applyFont="1" applyAlignment="1">
      <alignment horizontal="center" vertical="center" wrapText="1"/>
    </xf>
    <xf numFmtId="3" fontId="5" fillId="3" borderId="0" xfId="9" applyNumberFormat="1" applyFont="1" applyFill="1" applyAlignment="1">
      <alignment horizontal="center" vertical="center"/>
    </xf>
    <xf numFmtId="3" fontId="2" fillId="8" borderId="39" xfId="9" applyNumberFormat="1" applyFill="1" applyBorder="1" applyAlignment="1">
      <alignment horizontal="center" vertical="center"/>
    </xf>
    <xf numFmtId="3" fontId="2" fillId="8" borderId="41" xfId="9" applyNumberFormat="1" applyFill="1" applyBorder="1" applyAlignment="1">
      <alignment horizontal="center" vertical="center"/>
    </xf>
    <xf numFmtId="0" fontId="2" fillId="8" borderId="41" xfId="9" applyFill="1" applyBorder="1" applyAlignment="1">
      <alignment vertical="center"/>
    </xf>
    <xf numFmtId="3" fontId="2" fillId="8" borderId="38" xfId="9" applyNumberFormat="1" applyFill="1" applyBorder="1" applyAlignment="1">
      <alignment horizontal="center" vertical="center"/>
    </xf>
    <xf numFmtId="0" fontId="2" fillId="8" borderId="38" xfId="9" applyFill="1" applyBorder="1" applyAlignment="1">
      <alignment vertical="center"/>
    </xf>
    <xf numFmtId="0" fontId="32" fillId="0" borderId="0" xfId="9" applyFont="1" applyAlignment="1">
      <alignment vertical="center" wrapText="1"/>
    </xf>
    <xf numFmtId="0" fontId="32" fillId="0" borderId="0" xfId="9" applyFont="1" applyAlignment="1">
      <alignment vertical="center"/>
    </xf>
    <xf numFmtId="0" fontId="1" fillId="0" borderId="0" xfId="9" applyFont="1" applyAlignment="1">
      <alignment vertical="center"/>
    </xf>
    <xf numFmtId="0" fontId="2" fillId="5" borderId="0" xfId="9" applyFill="1" applyAlignment="1">
      <alignment horizontal="left" vertical="top"/>
    </xf>
    <xf numFmtId="0" fontId="5" fillId="0" borderId="0" xfId="9" applyFont="1" applyAlignment="1">
      <alignment vertical="center"/>
    </xf>
    <xf numFmtId="0" fontId="33" fillId="0" borderId="0" xfId="9" applyFont="1" applyAlignment="1">
      <alignment vertical="center"/>
    </xf>
    <xf numFmtId="3" fontId="5" fillId="0" borderId="0" xfId="9" applyNumberFormat="1" applyFont="1" applyAlignment="1">
      <alignment vertical="center"/>
    </xf>
    <xf numFmtId="0" fontId="4" fillId="0" borderId="0" xfId="9" applyFont="1" applyAlignment="1">
      <alignment vertical="center"/>
    </xf>
    <xf numFmtId="3" fontId="2" fillId="0" borderId="0" xfId="9" applyNumberFormat="1" applyAlignment="1">
      <alignment horizontal="right" vertical="center" indent="1"/>
    </xf>
    <xf numFmtId="0" fontId="2" fillId="0" borderId="0" xfId="9" applyAlignment="1">
      <alignment vertical="center"/>
    </xf>
    <xf numFmtId="0" fontId="2" fillId="0" borderId="0" xfId="9" applyAlignment="1">
      <alignment vertical="center" wrapText="1"/>
    </xf>
    <xf numFmtId="3" fontId="2" fillId="0" borderId="0" xfId="9" applyNumberFormat="1" applyAlignment="1">
      <alignment horizontal="left" vertical="center"/>
    </xf>
    <xf numFmtId="0" fontId="2" fillId="0" borderId="0" xfId="9" applyAlignment="1">
      <alignment horizontal="left" vertical="center"/>
    </xf>
    <xf numFmtId="0" fontId="5" fillId="3" borderId="0" xfId="9" applyFont="1" applyFill="1" applyAlignment="1">
      <alignment horizontal="center" vertical="center"/>
    </xf>
    <xf numFmtId="0" fontId="12" fillId="0" borderId="0" xfId="9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hidden="1"/>
    </xf>
    <xf numFmtId="164" fontId="8" fillId="3" borderId="0" xfId="1" applyNumberFormat="1" applyFont="1" applyFill="1" applyAlignment="1" applyProtection="1">
      <alignment horizontal="center" vertical="center"/>
      <protection hidden="1"/>
    </xf>
    <xf numFmtId="3" fontId="8" fillId="3" borderId="0" xfId="9" applyNumberFormat="1" applyFont="1" applyFill="1" applyAlignment="1" applyProtection="1">
      <alignment horizontal="center" vertical="center"/>
      <protection hidden="1"/>
    </xf>
    <xf numFmtId="0" fontId="8" fillId="3" borderId="0" xfId="9" applyFont="1" applyFill="1" applyAlignment="1" applyProtection="1">
      <alignment horizontal="left" vertical="center"/>
      <protection hidden="1"/>
    </xf>
    <xf numFmtId="164" fontId="7" fillId="0" borderId="0" xfId="1" applyNumberFormat="1" applyFont="1" applyAlignment="1" applyProtection="1">
      <alignment horizontal="center" vertical="center"/>
      <protection hidden="1"/>
    </xf>
    <xf numFmtId="3" fontId="15" fillId="0" borderId="0" xfId="9" applyNumberFormat="1" applyFont="1" applyAlignment="1" applyProtection="1">
      <alignment horizontal="center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3" fontId="16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3" fontId="10" fillId="0" borderId="0" xfId="9" applyNumberFormat="1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0" fontId="10" fillId="0" borderId="0" xfId="9" applyFont="1" applyAlignment="1">
      <alignment horizontal="left" vertical="center"/>
    </xf>
    <xf numFmtId="164" fontId="10" fillId="0" borderId="0" xfId="1" applyNumberFormat="1" applyFont="1" applyAlignment="1" applyProtection="1">
      <alignment horizontal="center" vertical="center"/>
      <protection hidden="1"/>
    </xf>
    <xf numFmtId="164" fontId="10" fillId="10" borderId="0" xfId="1" applyNumberFormat="1" applyFont="1" applyFill="1" applyAlignment="1" applyProtection="1">
      <alignment horizontal="center" vertical="center"/>
      <protection hidden="1"/>
    </xf>
    <xf numFmtId="0" fontId="7" fillId="10" borderId="0" xfId="9" applyFont="1" applyFill="1" applyAlignment="1" applyProtection="1">
      <alignment horizontal="left" vertical="center"/>
      <protection hidden="1"/>
    </xf>
    <xf numFmtId="3" fontId="8" fillId="0" borderId="0" xfId="9" applyNumberFormat="1" applyFont="1" applyAlignment="1" applyProtection="1">
      <alignment horizontal="center" vertical="center"/>
      <protection hidden="1"/>
    </xf>
    <xf numFmtId="3" fontId="7" fillId="0" borderId="0" xfId="9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9" fontId="10" fillId="10" borderId="0" xfId="1" applyFont="1" applyFill="1" applyAlignment="1" applyProtection="1">
      <alignment horizontal="center" vertical="center"/>
      <protection hidden="1"/>
    </xf>
    <xf numFmtId="0" fontId="23" fillId="0" borderId="0" xfId="0" applyFont="1"/>
    <xf numFmtId="164" fontId="7" fillId="0" borderId="31" xfId="1" applyNumberFormat="1" applyFont="1" applyBorder="1" applyAlignment="1" applyProtection="1">
      <alignment horizontal="center" vertical="center"/>
      <protection hidden="1"/>
    </xf>
    <xf numFmtId="164" fontId="8" fillId="0" borderId="0" xfId="1" applyNumberFormat="1" applyFont="1" applyAlignment="1" applyProtection="1">
      <alignment horizontal="center" vertical="center"/>
      <protection hidden="1"/>
    </xf>
    <xf numFmtId="164" fontId="7" fillId="0" borderId="30" xfId="1" applyNumberFormat="1" applyFont="1" applyBorder="1" applyAlignment="1" applyProtection="1">
      <alignment horizontal="center" vertical="center"/>
      <protection hidden="1"/>
    </xf>
    <xf numFmtId="3" fontId="7" fillId="0" borderId="30" xfId="9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25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center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25" fillId="0" borderId="0" xfId="9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>
      <alignment horizontal="center"/>
    </xf>
    <xf numFmtId="9" fontId="8" fillId="3" borderId="0" xfId="1" applyFont="1" applyFill="1" applyAlignment="1" applyProtection="1">
      <alignment horizontal="center" vertical="center"/>
      <protection hidden="1"/>
    </xf>
    <xf numFmtId="3" fontId="7" fillId="0" borderId="0" xfId="9" applyNumberFormat="1" applyFont="1" applyAlignment="1">
      <alignment horizontal="left" vertical="center"/>
    </xf>
    <xf numFmtId="3" fontId="9" fillId="0" borderId="0" xfId="0" applyNumberFormat="1" applyFont="1"/>
    <xf numFmtId="0" fontId="0" fillId="0" borderId="32" xfId="0" applyBorder="1"/>
    <xf numFmtId="164" fontId="3" fillId="0" borderId="0" xfId="3" applyNumberFormat="1" applyFont="1" applyAlignment="1">
      <alignment horizontal="center" vertical="center"/>
    </xf>
    <xf numFmtId="3" fontId="8" fillId="0" borderId="0" xfId="9" applyNumberFormat="1" applyFont="1" applyAlignment="1">
      <alignment horizontal="center" vertical="center"/>
    </xf>
    <xf numFmtId="3" fontId="20" fillId="0" borderId="0" xfId="9" applyNumberFormat="1" applyFont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9" fontId="7" fillId="4" borderId="0" xfId="1" applyFont="1" applyFill="1" applyAlignment="1" applyProtection="1">
      <alignment horizontal="center" vertical="center"/>
      <protection hidden="1"/>
    </xf>
    <xf numFmtId="9" fontId="10" fillId="4" borderId="0" xfId="1" applyFont="1" applyFill="1" applyAlignment="1" applyProtection="1">
      <alignment horizontal="center" vertical="center"/>
      <protection hidden="1"/>
    </xf>
    <xf numFmtId="0" fontId="17" fillId="4" borderId="0" xfId="9" applyFont="1" applyFill="1" applyAlignment="1" applyProtection="1">
      <alignment horizontal="left" vertical="center"/>
      <protection hidden="1"/>
    </xf>
    <xf numFmtId="0" fontId="6" fillId="0" borderId="0" xfId="0" applyFont="1"/>
    <xf numFmtId="0" fontId="15" fillId="4" borderId="0" xfId="0" applyFont="1" applyFill="1" applyAlignment="1" applyProtection="1">
      <alignment vertical="center" wrapText="1"/>
      <protection hidden="1"/>
    </xf>
    <xf numFmtId="9" fontId="7" fillId="10" borderId="0" xfId="1" applyFont="1" applyFill="1" applyAlignment="1" applyProtection="1">
      <alignment horizontal="center" vertical="center"/>
      <protection hidden="1"/>
    </xf>
    <xf numFmtId="3" fontId="15" fillId="4" borderId="0" xfId="0" applyNumberFormat="1" applyFont="1" applyFill="1" applyAlignment="1" applyProtection="1">
      <alignment vertical="center" wrapText="1"/>
      <protection hidden="1"/>
    </xf>
    <xf numFmtId="9" fontId="30" fillId="0" borderId="3" xfId="0" applyNumberFormat="1" applyFont="1" applyBorder="1" applyAlignment="1">
      <alignment horizontal="right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9" fontId="29" fillId="0" borderId="3" xfId="0" applyNumberFormat="1" applyFont="1" applyBorder="1" applyAlignment="1">
      <alignment horizontal="right" vertical="center" wrapText="1"/>
    </xf>
    <xf numFmtId="3" fontId="29" fillId="0" borderId="3" xfId="0" applyNumberFormat="1" applyFont="1" applyBorder="1" applyAlignment="1">
      <alignment horizontal="right" vertical="center" wrapText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6" fillId="4" borderId="0" xfId="0" applyFont="1" applyFill="1" applyAlignment="1" applyProtection="1">
      <alignment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5" fillId="11" borderId="35" xfId="9" applyFont="1" applyFill="1" applyBorder="1" applyAlignment="1">
      <alignment horizontal="center" vertical="center" wrapText="1"/>
    </xf>
    <xf numFmtId="0" fontId="5" fillId="11" borderId="37" xfId="9" applyFont="1" applyFill="1" applyBorder="1" applyAlignment="1">
      <alignment horizontal="center" vertical="center"/>
    </xf>
    <xf numFmtId="9" fontId="31" fillId="0" borderId="0" xfId="0" applyNumberFormat="1" applyFont="1" applyAlignment="1">
      <alignment horizontal="center" vertical="center"/>
    </xf>
    <xf numFmtId="0" fontId="2" fillId="0" borderId="0" xfId="9" applyAlignment="1">
      <alignment horizontal="left" vertical="center" wrapText="1"/>
    </xf>
    <xf numFmtId="0" fontId="5" fillId="3" borderId="5" xfId="9" applyFont="1" applyFill="1" applyBorder="1" applyAlignment="1">
      <alignment horizontal="center" vertical="center"/>
    </xf>
    <xf numFmtId="0" fontId="5" fillId="3" borderId="0" xfId="9" applyFont="1" applyFill="1" applyAlignment="1">
      <alignment horizontal="center" vertical="center"/>
    </xf>
    <xf numFmtId="0" fontId="5" fillId="3" borderId="2" xfId="9" applyFont="1" applyFill="1" applyBorder="1" applyAlignment="1">
      <alignment horizontal="center" vertical="center"/>
    </xf>
    <xf numFmtId="0" fontId="5" fillId="3" borderId="34" xfId="9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3" borderId="0" xfId="9" applyFont="1" applyFill="1" applyAlignment="1">
      <alignment horizontal="center" vertical="center" wrapText="1"/>
    </xf>
    <xf numFmtId="0" fontId="15" fillId="0" borderId="0" xfId="0" applyFont="1" applyAlignment="1" applyProtection="1">
      <alignment horizontal="left" vertical="center" wrapText="1"/>
      <protection hidden="1"/>
    </xf>
    <xf numFmtId="0" fontId="8" fillId="3" borderId="0" xfId="9" applyFont="1" applyFill="1" applyAlignment="1" applyProtection="1">
      <alignment horizontal="center" vertical="center"/>
      <protection hidden="1"/>
    </xf>
    <xf numFmtId="0" fontId="21" fillId="6" borderId="0" xfId="0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26" fillId="9" borderId="19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28" fillId="9" borderId="17" xfId="0" applyFont="1" applyFill="1" applyBorder="1" applyAlignment="1">
      <alignment horizontal="center" vertical="center" wrapText="1"/>
    </xf>
    <xf numFmtId="0" fontId="26" fillId="9" borderId="21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  <c:pt idx="7">
                  <c:v>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1-4D5F-AF60-8A404569C8EB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  <c:pt idx="7">
                  <c:v>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1-4D5F-AF60-8A404569C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4B11-4D5F-AF60-8A404569C8E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B11-4D5F-AF60-8A404569C8EB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A6-4088-8F5C-B789CA60401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A6-4088-8F5C-B789CA60401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A6-4088-8F5C-B789CA604012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6-4088-8F5C-B789CA604012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6-4088-8F5C-B789CA604012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6-4088-8F5C-B789CA604012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6-4088-8F5C-B789CA604012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6-4088-8F5C-B789CA604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114</c:v>
                </c:pt>
                <c:pt idx="2">
                  <c:v>419</c:v>
                </c:pt>
                <c:pt idx="3">
                  <c:v>949</c:v>
                </c:pt>
                <c:pt idx="4">
                  <c:v>14753</c:v>
                </c:pt>
                <c:pt idx="5">
                  <c:v>43222</c:v>
                </c:pt>
                <c:pt idx="6">
                  <c:v>2746</c:v>
                </c:pt>
                <c:pt idx="7">
                  <c:v>17258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6-4088-8F5C-B789CA604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  <c:pt idx="7">
                  <c:v>6952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1-4330-931D-6B51BBF8E28D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  <c:pt idx="7">
                  <c:v>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1-4330-931D-6B51BBF8E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59-4344-AADE-C441DD5602A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59-4344-AADE-C441DD5602A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59-4344-AADE-C441DD5602A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59-4344-AADE-C441DD5602A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59-4344-AADE-C441DD560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8482</c:v>
                </c:pt>
                <c:pt idx="1">
                  <c:v>10815</c:v>
                </c:pt>
                <c:pt idx="2">
                  <c:v>6028</c:v>
                </c:pt>
                <c:pt idx="3">
                  <c:v>4584</c:v>
                </c:pt>
                <c:pt idx="4">
                  <c:v>15381</c:v>
                </c:pt>
                <c:pt idx="5">
                  <c:v>28589</c:v>
                </c:pt>
                <c:pt idx="6">
                  <c:v>4384</c:v>
                </c:pt>
                <c:pt idx="7">
                  <c:v>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59-4344-AADE-C441DD560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28-4952-B083-22ED14234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28-4952-B083-22ED14234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28-4952-B083-22ED14234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28-4952-B083-22ED14234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928-4952-B083-22ED14234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928-4952-B083-22ED14234363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28-4952-B083-22ED14234363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8-4952-B083-22ED14234363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28-4952-B083-22ED14234363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8-4952-B083-22ED14234363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8-4952-B083-22ED14234363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8-4952-B083-22ED14234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0.40603566529492457</c:v>
                </c:pt>
                <c:pt idx="1">
                  <c:v>0.16934093454650709</c:v>
                </c:pt>
                <c:pt idx="2">
                  <c:v>0.11617019670026806</c:v>
                </c:pt>
                <c:pt idx="3">
                  <c:v>0.1649488428285574</c:v>
                </c:pt>
                <c:pt idx="4">
                  <c:v>0.13477051635393464</c:v>
                </c:pt>
                <c:pt idx="5">
                  <c:v>8.7338442758082575E-3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28-4952-B083-22ED1423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  <c:pt idx="7">
                  <c:v>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4-4BF6-8C60-ECCC11D643CC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  <c:pt idx="7">
                  <c:v>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4-4BF6-8C60-ECCC11D643CC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4-4BF6-8C60-ECCC11D64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  <c:pt idx="7">
                  <c:v>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34-4BF6-8C60-ECCC11D6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10-4E9A-B7A4-DA01179129A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10-4E9A-B7A4-DA01179129A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10-4E9A-B7A4-DA01179129AC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10-4E9A-B7A4-DA01179129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56</c:v>
                </c:pt>
                <c:pt idx="2">
                  <c:v>243</c:v>
                </c:pt>
                <c:pt idx="3">
                  <c:v>522</c:v>
                </c:pt>
                <c:pt idx="4">
                  <c:v>12727</c:v>
                </c:pt>
                <c:pt idx="5">
                  <c:v>38496</c:v>
                </c:pt>
                <c:pt idx="6">
                  <c:v>2581</c:v>
                </c:pt>
                <c:pt idx="7">
                  <c:v>24836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10-4E9A-B7A4-DA011791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25D-4C60-AF17-905B338F288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25D-4C60-AF17-905B338F2886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D-4C60-AF17-905B338F2886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D-4C60-AF17-905B338F2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27900</c:v>
                </c:pt>
                <c:pt idx="1">
                  <c:v>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D-4C60-AF17-905B338F28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A8-41F4-839A-50CF15F44837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8-41F4-839A-50CF15F44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8-41F4-839A-50CF15F44837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8-41F4-839A-50CF15F44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A8-41F4-839A-50CF15F448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B982E280-CE1C-4978-8476-82DABB17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6780446-074A-4ACB-A455-B994697260AD}"/>
            </a:ext>
          </a:extLst>
        </xdr:cNvPr>
        <xdr:cNvSpPr/>
      </xdr:nvSpPr>
      <xdr:spPr>
        <a:xfrm>
          <a:off x="4438648" y="209551"/>
          <a:ext cx="7239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D7C592-0306-42BD-BBD4-7229CF1E0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BFC66D33-D2F2-444D-9E50-1AF24E3CF9AE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DD00D72E-AD8A-430B-89D3-A3DD65E6A6E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A1C4F7A-E9D2-4440-AA7D-978A69388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146033D-3DAC-437E-A1E8-37A47EA78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9EDB4AFC-7214-4DB9-998F-F10CB6199E6C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F35F80A8-1C0E-470F-BF60-FA86A60C5F2B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4C05130-C9A1-4365-8FCC-6F00FBD6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900163B-0BF2-4302-992E-784823629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4831DFD-D764-46CF-A841-A836B6446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4AC9C0A4-351F-4B61-B287-438857F1EC79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9A7C85A4-421C-4772-83C0-69116F75536D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F8DEE35-B85D-4645-945A-624F4210E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2349B05D-9E4C-42F1-93E3-5ED9875E5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FD6E93D-327C-4EAD-B583-F801B93A2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95249</xdr:colOff>
      <xdr:row>14</xdr:row>
      <xdr:rowOff>187950</xdr:rowOff>
    </xdr:from>
    <xdr:ext cx="5143501" cy="2598559"/>
    <xdr:pic>
      <xdr:nvPicPr>
        <xdr:cNvPr id="19" name="Imagen 18">
          <a:extLst>
            <a:ext uri="{FF2B5EF4-FFF2-40B4-BE49-F238E27FC236}">
              <a16:creationId xmlns:a16="http://schemas.microsoft.com/office/drawing/2014/main" id="{796E62C4-2866-428A-A4FC-BB281BB5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9" y="2854950"/>
          <a:ext cx="5143501" cy="2598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Ago)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70%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="160" zoomScaleNormal="100" zoomScaleSheetLayoutView="160" workbookViewId="0">
      <selection activeCell="F1" sqref="F1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hidden="1" customWidth="1"/>
    <col min="18" max="18" width="11.42578125" style="1" hidden="1" customWidth="1"/>
    <col min="19" max="16384" width="11.42578125" style="1"/>
  </cols>
  <sheetData>
    <row r="2" spans="2:17" ht="35.25" customHeight="1" x14ac:dyDescent="0.25"/>
    <row r="3" spans="2:17" customFormat="1" ht="33" customHeight="1" x14ac:dyDescent="0.35">
      <c r="B3" s="133" t="s">
        <v>68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19"/>
    </row>
    <row r="4" spans="2:17" customFormat="1" ht="23.25" customHeight="1" x14ac:dyDescent="0.25">
      <c r="B4" s="134" t="s">
        <v>134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18"/>
    </row>
    <row r="5" spans="2:17" s="8" customFormat="1" ht="18" customHeight="1" x14ac:dyDescent="0.25">
      <c r="B5" s="5" t="s">
        <v>69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105"/>
    </row>
    <row r="6" spans="2:17" s="9" customFormat="1" ht="3" customHeight="1" x14ac:dyDescent="0.2">
      <c r="C6" s="117"/>
      <c r="D6" s="117"/>
      <c r="E6" s="117"/>
      <c r="F6" s="117"/>
      <c r="G6" s="116"/>
      <c r="H6" s="4"/>
      <c r="Q6" s="8"/>
    </row>
    <row r="7" spans="2:17" s="9" customFormat="1" ht="15" customHeight="1" thickBot="1" x14ac:dyDescent="0.25">
      <c r="B7" s="135" t="s">
        <v>70</v>
      </c>
      <c r="C7" s="135"/>
      <c r="D7" s="135"/>
      <c r="E7" s="135"/>
      <c r="F7" s="135"/>
      <c r="G7" s="115"/>
      <c r="H7" s="106"/>
      <c r="I7" s="114" t="s">
        <v>71</v>
      </c>
      <c r="J7" s="114"/>
      <c r="K7" s="114"/>
      <c r="L7" s="114"/>
      <c r="M7" s="114"/>
      <c r="N7" s="114"/>
      <c r="O7" s="114"/>
      <c r="P7" s="106"/>
      <c r="Q7" s="8"/>
    </row>
    <row r="8" spans="2:17" s="9" customFormat="1" ht="15" customHeight="1" thickBot="1" x14ac:dyDescent="0.25">
      <c r="B8" s="120" t="s">
        <v>17</v>
      </c>
      <c r="C8" s="120" t="s">
        <v>72</v>
      </c>
      <c r="D8" s="136" t="s">
        <v>73</v>
      </c>
      <c r="E8" s="136"/>
      <c r="F8" s="136"/>
      <c r="G8" s="120" t="s">
        <v>74</v>
      </c>
      <c r="H8" s="58"/>
      <c r="I8" s="156" t="s">
        <v>75</v>
      </c>
      <c r="J8" s="156"/>
      <c r="K8" s="156"/>
      <c r="L8" s="156"/>
      <c r="M8" s="140"/>
      <c r="N8" s="159" t="s">
        <v>133</v>
      </c>
      <c r="O8" s="159" t="s">
        <v>132</v>
      </c>
      <c r="P8" s="139" t="s">
        <v>76</v>
      </c>
      <c r="Q8" s="8"/>
    </row>
    <row r="9" spans="2:17" s="9" customFormat="1" ht="23.25" customHeight="1" x14ac:dyDescent="0.2">
      <c r="B9" s="120"/>
      <c r="C9" s="120"/>
      <c r="D9" s="113" t="s">
        <v>77</v>
      </c>
      <c r="E9" s="113" t="s">
        <v>78</v>
      </c>
      <c r="F9" s="113" t="s">
        <v>79</v>
      </c>
      <c r="G9" s="120"/>
      <c r="H9" s="58"/>
      <c r="I9" s="157"/>
      <c r="J9" s="157"/>
      <c r="K9" s="157"/>
      <c r="L9" s="157"/>
      <c r="M9" s="142"/>
      <c r="N9" s="160"/>
      <c r="O9" s="160"/>
      <c r="P9" s="141"/>
      <c r="Q9" s="8"/>
    </row>
    <row r="10" spans="2:17" s="9" customFormat="1" ht="15" customHeight="1" thickBot="1" x14ac:dyDescent="0.25">
      <c r="B10" s="66" t="s">
        <v>19</v>
      </c>
      <c r="C10" s="63">
        <f t="shared" ref="C10:C17" si="0">F10+G10</f>
        <v>143625</v>
      </c>
      <c r="D10" s="64">
        <v>9768</v>
      </c>
      <c r="E10" s="64">
        <v>102304</v>
      </c>
      <c r="F10" s="64">
        <f t="shared" ref="F10:F17" si="1">D10+E10</f>
        <v>112072</v>
      </c>
      <c r="G10" s="64">
        <v>31553</v>
      </c>
      <c r="H10" s="58"/>
      <c r="I10" s="158"/>
      <c r="J10" s="158"/>
      <c r="K10" s="158"/>
      <c r="L10" s="158"/>
      <c r="M10" s="144"/>
      <c r="N10" s="160"/>
      <c r="O10" s="160"/>
      <c r="P10" s="141"/>
      <c r="Q10" s="8"/>
    </row>
    <row r="11" spans="2:17" s="9" customFormat="1" ht="15" customHeight="1" x14ac:dyDescent="0.2">
      <c r="B11" s="66" t="s">
        <v>20</v>
      </c>
      <c r="C11" s="63">
        <f t="shared" si="0"/>
        <v>102690</v>
      </c>
      <c r="D11" s="64">
        <v>10054</v>
      </c>
      <c r="E11" s="64">
        <v>74174</v>
      </c>
      <c r="F11" s="64">
        <f t="shared" si="1"/>
        <v>84228</v>
      </c>
      <c r="G11" s="64">
        <v>18462</v>
      </c>
      <c r="H11" s="58"/>
      <c r="I11" s="139" t="s">
        <v>80</v>
      </c>
      <c r="J11" s="140"/>
      <c r="K11" s="145" t="s">
        <v>81</v>
      </c>
      <c r="L11" s="148" t="s">
        <v>82</v>
      </c>
      <c r="M11" s="149"/>
      <c r="N11" s="112">
        <v>46844</v>
      </c>
      <c r="O11" s="112">
        <v>79461</v>
      </c>
      <c r="P11" s="111">
        <f>(O11/N11)-1</f>
        <v>0.69628981299632819</v>
      </c>
      <c r="Q11" s="8"/>
    </row>
    <row r="12" spans="2:17" s="9" customFormat="1" ht="15" customHeight="1" x14ac:dyDescent="0.2">
      <c r="B12" s="66" t="s">
        <v>21</v>
      </c>
      <c r="C12" s="63">
        <f t="shared" si="0"/>
        <v>91399</v>
      </c>
      <c r="D12" s="64">
        <v>10992</v>
      </c>
      <c r="E12" s="64">
        <v>63905</v>
      </c>
      <c r="F12" s="64">
        <f t="shared" si="1"/>
        <v>74897</v>
      </c>
      <c r="G12" s="64">
        <v>16502</v>
      </c>
      <c r="H12" s="58"/>
      <c r="I12" s="141"/>
      <c r="J12" s="142"/>
      <c r="K12" s="146"/>
      <c r="L12" s="150" t="s">
        <v>83</v>
      </c>
      <c r="M12" s="151"/>
      <c r="N12" s="112">
        <v>705900</v>
      </c>
      <c r="O12" s="112">
        <v>474639</v>
      </c>
      <c r="P12" s="111">
        <f>(O12/N12)-1</f>
        <v>-0.32761155971100719</v>
      </c>
      <c r="Q12" s="8"/>
    </row>
    <row r="13" spans="2:17" s="9" customFormat="1" ht="15" customHeight="1" thickBot="1" x14ac:dyDescent="0.25">
      <c r="B13" s="66" t="s">
        <v>22</v>
      </c>
      <c r="C13" s="63">
        <f t="shared" si="0"/>
        <v>76865</v>
      </c>
      <c r="D13" s="64">
        <v>10274</v>
      </c>
      <c r="E13" s="64">
        <v>50561</v>
      </c>
      <c r="F13" s="64">
        <f t="shared" si="1"/>
        <v>60835</v>
      </c>
      <c r="G13" s="64">
        <v>16030</v>
      </c>
      <c r="H13" s="58"/>
      <c r="I13" s="141"/>
      <c r="J13" s="142"/>
      <c r="K13" s="147"/>
      <c r="L13" s="137" t="s">
        <v>84</v>
      </c>
      <c r="M13" s="138"/>
      <c r="N13" s="110">
        <f>N12+N11</f>
        <v>752744</v>
      </c>
      <c r="O13" s="110">
        <f>O12+O11</f>
        <v>554100</v>
      </c>
      <c r="P13" s="109">
        <f>(O13/N13)-1</f>
        <v>-0.26389316952376907</v>
      </c>
      <c r="Q13" s="8"/>
    </row>
    <row r="14" spans="2:17" s="9" customFormat="1" ht="15" customHeight="1" thickBot="1" x14ac:dyDescent="0.25">
      <c r="B14" s="66" t="s">
        <v>23</v>
      </c>
      <c r="C14" s="63">
        <f t="shared" si="0"/>
        <v>73645</v>
      </c>
      <c r="D14" s="64">
        <v>9863</v>
      </c>
      <c r="E14" s="64">
        <v>48690</v>
      </c>
      <c r="F14" s="64">
        <f t="shared" si="1"/>
        <v>58553</v>
      </c>
      <c r="G14" s="64">
        <v>15092</v>
      </c>
      <c r="H14" s="58"/>
      <c r="I14" s="141"/>
      <c r="J14" s="142"/>
      <c r="K14" s="152" t="s">
        <v>85</v>
      </c>
      <c r="L14" s="153"/>
      <c r="M14" s="153"/>
      <c r="N14" s="110">
        <v>127317</v>
      </c>
      <c r="O14" s="110">
        <v>141684</v>
      </c>
      <c r="P14" s="109">
        <f>(O14/N14)-1</f>
        <v>0.1128443177266194</v>
      </c>
      <c r="Q14" s="8"/>
    </row>
    <row r="15" spans="2:17" s="9" customFormat="1" ht="15" customHeight="1" thickBot="1" x14ac:dyDescent="0.25">
      <c r="B15" s="66" t="s">
        <v>24</v>
      </c>
      <c r="C15" s="63">
        <f t="shared" si="0"/>
        <v>70731</v>
      </c>
      <c r="D15" s="64">
        <v>10039</v>
      </c>
      <c r="E15" s="64">
        <v>46099</v>
      </c>
      <c r="F15" s="64">
        <f t="shared" si="1"/>
        <v>56138</v>
      </c>
      <c r="G15" s="64">
        <v>14593</v>
      </c>
      <c r="H15" s="58"/>
      <c r="I15" s="143"/>
      <c r="J15" s="144"/>
      <c r="K15" s="154" t="s">
        <v>1</v>
      </c>
      <c r="L15" s="155"/>
      <c r="M15" s="155"/>
      <c r="N15" s="13">
        <f>N13+N14</f>
        <v>880061</v>
      </c>
      <c r="O15" s="13">
        <f>O13+O14</f>
        <v>695784</v>
      </c>
      <c r="P15" s="14">
        <f>(O15/N15)-1</f>
        <v>-0.20939116720318252</v>
      </c>
      <c r="Q15" s="8"/>
    </row>
    <row r="16" spans="2:17" s="9" customFormat="1" ht="15" customHeight="1" x14ac:dyDescent="0.2">
      <c r="B16" s="66" t="s">
        <v>25</v>
      </c>
      <c r="C16" s="63">
        <f t="shared" si="0"/>
        <v>67645</v>
      </c>
      <c r="D16" s="64">
        <v>9259</v>
      </c>
      <c r="E16" s="64">
        <v>43333</v>
      </c>
      <c r="F16" s="64">
        <f t="shared" si="1"/>
        <v>52592</v>
      </c>
      <c r="G16" s="64">
        <v>15053</v>
      </c>
      <c r="H16" s="58"/>
      <c r="I16" s="106"/>
      <c r="J16" s="106"/>
      <c r="K16" s="106"/>
      <c r="L16" s="106"/>
      <c r="M16" s="106"/>
      <c r="N16" s="106"/>
      <c r="O16" s="106"/>
      <c r="P16" s="106"/>
      <c r="Q16" s="8"/>
    </row>
    <row r="17" spans="2:17" s="9" customFormat="1" ht="15" customHeight="1" x14ac:dyDescent="0.2">
      <c r="B17" s="66" t="s">
        <v>26</v>
      </c>
      <c r="C17" s="63">
        <f t="shared" si="0"/>
        <v>69184</v>
      </c>
      <c r="D17" s="64">
        <v>9212</v>
      </c>
      <c r="E17" s="64">
        <v>45573</v>
      </c>
      <c r="F17" s="64">
        <f t="shared" si="1"/>
        <v>54785</v>
      </c>
      <c r="G17" s="64">
        <v>14399</v>
      </c>
      <c r="H17" s="58"/>
      <c r="I17" s="106"/>
      <c r="J17" s="106"/>
      <c r="K17" s="106"/>
      <c r="L17" s="106"/>
      <c r="M17" s="106"/>
      <c r="N17" s="106"/>
      <c r="O17" s="106"/>
      <c r="P17" s="106"/>
      <c r="Q17" s="8"/>
    </row>
    <row r="18" spans="2:17" s="9" customFormat="1" ht="15" customHeight="1" x14ac:dyDescent="0.2">
      <c r="B18" s="66" t="s">
        <v>55</v>
      </c>
      <c r="C18" s="63"/>
      <c r="D18" s="64"/>
      <c r="E18" s="64"/>
      <c r="F18" s="64"/>
      <c r="G18" s="64"/>
      <c r="H18" s="58"/>
      <c r="I18" s="106"/>
      <c r="J18" s="106"/>
      <c r="K18" s="106"/>
      <c r="L18" s="106"/>
      <c r="M18" s="106"/>
      <c r="N18" s="108"/>
      <c r="O18" s="106"/>
      <c r="P18" s="106"/>
      <c r="Q18" s="8"/>
    </row>
    <row r="19" spans="2:17" s="9" customFormat="1" ht="15" customHeight="1" x14ac:dyDescent="0.2">
      <c r="B19" s="66" t="s">
        <v>28</v>
      </c>
      <c r="C19" s="63"/>
      <c r="D19" s="64"/>
      <c r="E19" s="64"/>
      <c r="F19" s="64"/>
      <c r="G19" s="64"/>
      <c r="H19" s="58"/>
      <c r="I19" s="106"/>
      <c r="J19" s="106"/>
      <c r="K19" s="106"/>
      <c r="L19" s="106"/>
      <c r="M19" s="106"/>
      <c r="N19" s="106"/>
      <c r="O19" s="108"/>
      <c r="P19" s="106"/>
      <c r="Q19" s="8"/>
    </row>
    <row r="20" spans="2:17" s="9" customFormat="1" ht="15" customHeight="1" x14ac:dyDescent="0.2">
      <c r="B20" s="66" t="s">
        <v>29</v>
      </c>
      <c r="C20" s="63"/>
      <c r="D20" s="64"/>
      <c r="E20" s="64"/>
      <c r="F20" s="64"/>
      <c r="G20" s="64"/>
      <c r="H20" s="58"/>
      <c r="I20" s="106"/>
      <c r="J20" s="106"/>
      <c r="K20" s="106"/>
      <c r="L20" s="106"/>
      <c r="M20" s="106"/>
      <c r="N20" s="106"/>
      <c r="O20" s="106"/>
      <c r="P20" s="106"/>
      <c r="Q20" s="8"/>
    </row>
    <row r="21" spans="2:17" s="9" customFormat="1" ht="15" customHeight="1" thickBot="1" x14ac:dyDescent="0.25">
      <c r="B21" s="66" t="s">
        <v>30</v>
      </c>
      <c r="C21" s="63"/>
      <c r="D21" s="64"/>
      <c r="E21" s="64"/>
      <c r="F21" s="64"/>
      <c r="G21" s="64"/>
      <c r="H21" s="58"/>
      <c r="I21" s="106"/>
      <c r="J21" s="106"/>
      <c r="K21" s="106"/>
      <c r="L21" s="106"/>
      <c r="M21" s="106"/>
      <c r="N21" s="106"/>
      <c r="O21" s="106"/>
      <c r="P21" s="106"/>
      <c r="Q21" s="8"/>
    </row>
    <row r="22" spans="2:17" s="9" customFormat="1" ht="15" customHeight="1" x14ac:dyDescent="0.2">
      <c r="B22" s="61" t="s">
        <v>1</v>
      </c>
      <c r="C22" s="60">
        <f>SUM(C10:C21)</f>
        <v>695784</v>
      </c>
      <c r="D22" s="15">
        <f>SUM(D10:D21)</f>
        <v>79461</v>
      </c>
      <c r="E22" s="16">
        <f>SUM(E10:E21)</f>
        <v>474639</v>
      </c>
      <c r="F22" s="17">
        <f>SUM(F10:F21)</f>
        <v>554100</v>
      </c>
      <c r="G22" s="60">
        <f>SUM(G10:G21)</f>
        <v>141684</v>
      </c>
      <c r="H22" s="58"/>
      <c r="I22" s="106"/>
      <c r="J22" s="106"/>
      <c r="K22" s="106"/>
      <c r="L22" s="106"/>
      <c r="M22" s="106"/>
      <c r="N22" s="106"/>
      <c r="O22" s="106"/>
      <c r="P22" s="106"/>
      <c r="Q22" s="8"/>
    </row>
    <row r="23" spans="2:17" s="9" customFormat="1" ht="15" customHeight="1" thickBot="1" x14ac:dyDescent="0.25">
      <c r="B23" s="75" t="s">
        <v>54</v>
      </c>
      <c r="C23" s="81">
        <f>SUM(F23+G23)</f>
        <v>1</v>
      </c>
      <c r="D23" s="18">
        <f>D22/F22</f>
        <v>0.14340552246886842</v>
      </c>
      <c r="E23" s="19">
        <f>E22/F22</f>
        <v>0.8565944775311316</v>
      </c>
      <c r="F23" s="20">
        <f>F22/C22</f>
        <v>0.79636783829464319</v>
      </c>
      <c r="G23" s="107">
        <f>G22/C22</f>
        <v>0.20363216170535683</v>
      </c>
      <c r="H23" s="58"/>
      <c r="I23" s="106"/>
      <c r="J23" s="106"/>
      <c r="K23" s="106"/>
      <c r="L23" s="106"/>
      <c r="M23" s="106"/>
      <c r="N23" s="106"/>
      <c r="O23" s="106"/>
      <c r="P23" s="106"/>
      <c r="Q23" s="8"/>
    </row>
    <row r="24" spans="2:17" s="9" customFormat="1" ht="15" customHeight="1" x14ac:dyDescent="0.2">
      <c r="B24" s="90"/>
      <c r="C24" s="64"/>
      <c r="D24" s="73"/>
      <c r="E24" s="73"/>
      <c r="F24" s="62"/>
      <c r="G24" s="62"/>
      <c r="H24" s="58"/>
      <c r="I24" s="106"/>
      <c r="J24" s="106"/>
      <c r="K24" s="106"/>
      <c r="L24" s="106"/>
      <c r="M24" s="106"/>
      <c r="N24" s="106"/>
      <c r="O24" s="106"/>
      <c r="P24" s="106"/>
      <c r="Q24" s="8"/>
    </row>
    <row r="25" spans="2:17" s="9" customFormat="1" ht="15" customHeight="1" x14ac:dyDescent="0.2">
      <c r="B25" s="90"/>
      <c r="C25" s="64"/>
      <c r="D25" s="73"/>
      <c r="E25" s="73"/>
      <c r="F25" s="62"/>
      <c r="G25" s="62"/>
      <c r="H25" s="58"/>
      <c r="I25" s="106"/>
      <c r="J25" s="106"/>
      <c r="K25" s="106"/>
      <c r="L25" s="106"/>
      <c r="M25" s="106"/>
      <c r="N25" s="106"/>
      <c r="O25" s="106"/>
      <c r="P25" s="106"/>
      <c r="Q25" s="8"/>
    </row>
    <row r="26" spans="2:17" s="9" customFormat="1" ht="15" customHeight="1" x14ac:dyDescent="0.2">
      <c r="B26" s="90"/>
      <c r="C26" s="64"/>
      <c r="D26" s="73"/>
      <c r="E26" s="73"/>
      <c r="F26" s="62"/>
      <c r="G26" s="62"/>
      <c r="H26" s="58"/>
      <c r="I26" s="106"/>
      <c r="J26" s="106"/>
      <c r="K26" s="106"/>
      <c r="L26" s="106"/>
      <c r="M26" s="106"/>
      <c r="N26" s="106"/>
      <c r="O26" s="106"/>
      <c r="P26" s="106"/>
      <c r="Q26" s="8"/>
    </row>
    <row r="27" spans="2:17" s="9" customFormat="1" ht="13.5" customHeight="1" x14ac:dyDescent="0.2">
      <c r="C27" s="3"/>
      <c r="D27" s="3"/>
      <c r="E27" s="3"/>
      <c r="F27" s="3"/>
      <c r="Q27" s="8"/>
    </row>
    <row r="28" spans="2:17" s="9" customFormat="1" ht="13.5" customHeight="1" x14ac:dyDescent="0.2">
      <c r="B28" s="21" t="s">
        <v>86</v>
      </c>
      <c r="C28" s="3"/>
      <c r="D28" s="3"/>
      <c r="E28" s="3"/>
      <c r="F28" s="3"/>
      <c r="Q28" s="8"/>
    </row>
    <row r="29" spans="2:17" s="9" customFormat="1" ht="13.5" customHeight="1" x14ac:dyDescent="0.2">
      <c r="C29" s="3"/>
      <c r="D29" s="3"/>
      <c r="E29" s="3"/>
      <c r="F29" s="3"/>
      <c r="Q29" s="8"/>
    </row>
    <row r="30" spans="2:17" s="8" customFormat="1" ht="18.75" customHeight="1" x14ac:dyDescent="0.25">
      <c r="B30" s="5" t="s">
        <v>87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105"/>
    </row>
    <row r="31" spans="2:17" s="9" customFormat="1" ht="4.5" customHeight="1" x14ac:dyDescent="0.2">
      <c r="C31" s="3"/>
      <c r="D31" s="3"/>
      <c r="E31" s="3"/>
      <c r="F31" s="3"/>
      <c r="Q31" s="8"/>
    </row>
    <row r="32" spans="2:17" s="8" customFormat="1" ht="15" customHeight="1" thickBot="1" x14ac:dyDescent="0.25">
      <c r="B32" s="131" t="s">
        <v>88</v>
      </c>
      <c r="C32" s="131"/>
      <c r="D32" s="131"/>
      <c r="E32" s="131"/>
      <c r="F32" s="131"/>
      <c r="G32" s="131"/>
      <c r="H32" s="67"/>
      <c r="I32" s="33"/>
      <c r="J32" s="33"/>
    </row>
    <row r="33" spans="2:16" s="8" customFormat="1" ht="15" customHeight="1" thickTop="1" x14ac:dyDescent="0.2">
      <c r="B33" s="69" t="s">
        <v>17</v>
      </c>
      <c r="C33" s="69" t="s">
        <v>2</v>
      </c>
      <c r="D33" s="69" t="s">
        <v>3</v>
      </c>
      <c r="E33" s="69" t="s">
        <v>1</v>
      </c>
      <c r="F33" s="22" t="s">
        <v>63</v>
      </c>
      <c r="H33" s="78"/>
    </row>
    <row r="34" spans="2:16" s="8" customFormat="1" ht="15" customHeight="1" x14ac:dyDescent="0.2">
      <c r="B34" s="66" t="s">
        <v>19</v>
      </c>
      <c r="C34" s="65">
        <v>8065</v>
      </c>
      <c r="D34" s="64">
        <v>1703</v>
      </c>
      <c r="E34" s="77">
        <f t="shared" ref="E34:E41" si="2">C34+D34</f>
        <v>9768</v>
      </c>
      <c r="F34" s="86" t="s">
        <v>61</v>
      </c>
      <c r="H34" s="62"/>
    </row>
    <row r="35" spans="2:16" s="8" customFormat="1" ht="15" customHeight="1" x14ac:dyDescent="0.2">
      <c r="B35" s="66" t="s">
        <v>20</v>
      </c>
      <c r="C35" s="65">
        <v>8313</v>
      </c>
      <c r="D35" s="64">
        <v>1741</v>
      </c>
      <c r="E35" s="77">
        <f t="shared" si="2"/>
        <v>10054</v>
      </c>
      <c r="F35" s="85">
        <f t="shared" ref="F35:F41" si="3">+(E35-E34)/E34</f>
        <v>2.9279279279279279E-2</v>
      </c>
      <c r="H35" s="62"/>
    </row>
    <row r="36" spans="2:16" s="8" customFormat="1" ht="15" customHeight="1" x14ac:dyDescent="0.2">
      <c r="B36" s="66" t="s">
        <v>21</v>
      </c>
      <c r="C36" s="65">
        <v>8881</v>
      </c>
      <c r="D36" s="64">
        <v>2111</v>
      </c>
      <c r="E36" s="77">
        <f t="shared" si="2"/>
        <v>10992</v>
      </c>
      <c r="F36" s="85">
        <f t="shared" si="3"/>
        <v>9.3296200517207079E-2</v>
      </c>
      <c r="H36" s="62"/>
    </row>
    <row r="37" spans="2:16" s="8" customFormat="1" ht="15" customHeight="1" x14ac:dyDescent="0.2">
      <c r="B37" s="66" t="s">
        <v>22</v>
      </c>
      <c r="C37" s="65">
        <v>8395</v>
      </c>
      <c r="D37" s="64">
        <v>1879</v>
      </c>
      <c r="E37" s="77">
        <f t="shared" si="2"/>
        <v>10274</v>
      </c>
      <c r="F37" s="85">
        <f t="shared" si="3"/>
        <v>-6.5320232896652106E-2</v>
      </c>
      <c r="H37" s="62"/>
    </row>
    <row r="38" spans="2:16" s="8" customFormat="1" ht="15" customHeight="1" x14ac:dyDescent="0.2">
      <c r="B38" s="66" t="s">
        <v>23</v>
      </c>
      <c r="C38" s="65">
        <v>7962</v>
      </c>
      <c r="D38" s="64">
        <v>1901</v>
      </c>
      <c r="E38" s="77">
        <f t="shared" si="2"/>
        <v>9863</v>
      </c>
      <c r="F38" s="85">
        <f t="shared" si="3"/>
        <v>-4.0003893322951137E-2</v>
      </c>
      <c r="H38" s="62"/>
    </row>
    <row r="39" spans="2:16" s="8" customFormat="1" ht="15" customHeight="1" x14ac:dyDescent="0.2">
      <c r="B39" s="66" t="s">
        <v>24</v>
      </c>
      <c r="C39" s="64">
        <v>8161</v>
      </c>
      <c r="D39" s="64">
        <v>1878</v>
      </c>
      <c r="E39" s="77">
        <f t="shared" si="2"/>
        <v>10039</v>
      </c>
      <c r="F39" s="85">
        <f t="shared" si="3"/>
        <v>1.7844469228429485E-2</v>
      </c>
      <c r="H39" s="62"/>
      <c r="O39" s="34" t="s">
        <v>2</v>
      </c>
      <c r="P39" s="34" t="s">
        <v>3</v>
      </c>
    </row>
    <row r="40" spans="2:16" s="8" customFormat="1" ht="15" customHeight="1" x14ac:dyDescent="0.2">
      <c r="B40" s="66" t="s">
        <v>25</v>
      </c>
      <c r="C40" s="64">
        <v>7512</v>
      </c>
      <c r="D40" s="64">
        <v>1747</v>
      </c>
      <c r="E40" s="77">
        <f t="shared" si="2"/>
        <v>9259</v>
      </c>
      <c r="F40" s="85">
        <f t="shared" si="3"/>
        <v>-7.7696981771092744E-2</v>
      </c>
      <c r="H40" s="62"/>
      <c r="O40" s="123">
        <f>C47</f>
        <v>0.81510426498533872</v>
      </c>
      <c r="P40" s="123">
        <f>D47</f>
        <v>0.18489573501466128</v>
      </c>
    </row>
    <row r="41" spans="2:16" s="8" customFormat="1" ht="15" customHeight="1" x14ac:dyDescent="0.2">
      <c r="B41" s="66" t="s">
        <v>26</v>
      </c>
      <c r="C41" s="64">
        <v>7480</v>
      </c>
      <c r="D41" s="64">
        <v>1732</v>
      </c>
      <c r="E41" s="77">
        <f t="shared" si="2"/>
        <v>9212</v>
      </c>
      <c r="F41" s="85">
        <f t="shared" si="3"/>
        <v>-5.076142131979695E-3</v>
      </c>
      <c r="H41" s="62"/>
      <c r="O41" s="123"/>
      <c r="P41" s="129"/>
    </row>
    <row r="42" spans="2:16" s="8" customFormat="1" ht="15" customHeight="1" x14ac:dyDescent="0.2">
      <c r="B42" s="66" t="s">
        <v>55</v>
      </c>
      <c r="C42" s="64"/>
      <c r="D42" s="64"/>
      <c r="E42" s="77"/>
      <c r="F42" s="85"/>
      <c r="H42" s="62"/>
    </row>
    <row r="43" spans="2:16" s="8" customFormat="1" ht="15" customHeight="1" x14ac:dyDescent="0.2">
      <c r="B43" s="66" t="s">
        <v>28</v>
      </c>
      <c r="C43" s="64"/>
      <c r="D43" s="64"/>
      <c r="E43" s="77"/>
      <c r="F43" s="85"/>
      <c r="H43" s="62"/>
    </row>
    <row r="44" spans="2:16" s="8" customFormat="1" ht="15" customHeight="1" x14ac:dyDescent="0.2">
      <c r="B44" s="66" t="s">
        <v>29</v>
      </c>
      <c r="C44" s="65"/>
      <c r="D44" s="64"/>
      <c r="E44" s="77"/>
      <c r="F44" s="85"/>
      <c r="H44" s="84"/>
    </row>
    <row r="45" spans="2:16" s="8" customFormat="1" ht="15" customHeight="1" thickBot="1" x14ac:dyDescent="0.25">
      <c r="B45" s="66" t="s">
        <v>30</v>
      </c>
      <c r="C45" s="65"/>
      <c r="D45" s="64"/>
      <c r="E45" s="77"/>
      <c r="F45" s="83"/>
    </row>
    <row r="46" spans="2:16" s="8" customFormat="1" ht="15" customHeight="1" thickTop="1" x14ac:dyDescent="0.2">
      <c r="B46" s="61" t="s">
        <v>1</v>
      </c>
      <c r="C46" s="60">
        <f>SUM(C34:C45)</f>
        <v>64769</v>
      </c>
      <c r="D46" s="60">
        <f>SUM(D34:D45)</f>
        <v>14692</v>
      </c>
      <c r="E46" s="60">
        <f>SUM(E34:E45)</f>
        <v>79461</v>
      </c>
      <c r="F46" s="76"/>
      <c r="H46" s="82"/>
      <c r="I46" s="82"/>
      <c r="J46" s="82"/>
      <c r="K46" s="82"/>
      <c r="L46" s="82"/>
    </row>
    <row r="47" spans="2:16" s="8" customFormat="1" ht="15" customHeight="1" x14ac:dyDescent="0.2">
      <c r="B47" s="75" t="s">
        <v>54</v>
      </c>
      <c r="C47" s="81">
        <f>+C46/E46</f>
        <v>0.81510426498533872</v>
      </c>
      <c r="D47" s="81">
        <f>D46/E46</f>
        <v>0.18489573501466128</v>
      </c>
      <c r="E47" s="81">
        <f>E46/E46</f>
        <v>1</v>
      </c>
      <c r="F47" s="80"/>
      <c r="H47" s="78"/>
      <c r="I47" s="78"/>
      <c r="J47" s="78"/>
      <c r="K47" s="78"/>
      <c r="L47" s="78"/>
    </row>
    <row r="48" spans="2:16" s="9" customFormat="1" ht="15" customHeight="1" x14ac:dyDescent="0.2">
      <c r="B48" s="104"/>
      <c r="C48" s="103"/>
      <c r="D48" s="103"/>
      <c r="E48" s="103"/>
      <c r="F48" s="102"/>
      <c r="H48" s="101"/>
      <c r="I48" s="101"/>
      <c r="J48" s="101"/>
      <c r="K48" s="101"/>
      <c r="L48" s="101"/>
    </row>
    <row r="49" spans="2:12" s="8" customFormat="1" ht="8.25" customHeight="1" x14ac:dyDescent="0.2">
      <c r="B49" s="66"/>
      <c r="C49" s="100"/>
      <c r="D49" s="64"/>
      <c r="E49" s="64"/>
      <c r="F49" s="64"/>
      <c r="G49" s="64"/>
      <c r="H49" s="64"/>
      <c r="I49" s="64"/>
      <c r="J49" s="64"/>
      <c r="K49" s="77"/>
      <c r="L49" s="77"/>
    </row>
    <row r="50" spans="2:12" s="8" customFormat="1" ht="15" customHeight="1" x14ac:dyDescent="0.2">
      <c r="B50" s="68" t="s">
        <v>89</v>
      </c>
      <c r="C50" s="68"/>
      <c r="D50" s="68"/>
      <c r="E50" s="68"/>
      <c r="F50" s="68"/>
      <c r="G50" s="64"/>
      <c r="H50" s="64"/>
      <c r="I50" s="64"/>
      <c r="J50" s="64"/>
      <c r="K50" s="77"/>
      <c r="L50" s="77"/>
    </row>
    <row r="51" spans="2:12" s="8" customFormat="1" ht="23.25" customHeight="1" x14ac:dyDescent="0.2">
      <c r="B51" s="120" t="s">
        <v>17</v>
      </c>
      <c r="C51" s="69" t="s">
        <v>57</v>
      </c>
      <c r="D51" s="69" t="s">
        <v>58</v>
      </c>
      <c r="E51" s="69" t="s">
        <v>18</v>
      </c>
      <c r="F51" s="69" t="s">
        <v>90</v>
      </c>
      <c r="G51" s="69" t="s">
        <v>59</v>
      </c>
      <c r="H51" s="69" t="s">
        <v>60</v>
      </c>
      <c r="I51" s="69" t="s">
        <v>91</v>
      </c>
      <c r="J51" s="120" t="s">
        <v>92</v>
      </c>
      <c r="K51" s="120" t="s">
        <v>1</v>
      </c>
      <c r="L51" s="78"/>
    </row>
    <row r="52" spans="2:12" s="8" customFormat="1" ht="13.5" customHeight="1" x14ac:dyDescent="0.2">
      <c r="B52" s="120"/>
      <c r="C52" s="79" t="s">
        <v>93</v>
      </c>
      <c r="D52" s="79" t="s">
        <v>94</v>
      </c>
      <c r="E52" s="79" t="s">
        <v>95</v>
      </c>
      <c r="F52" s="79" t="s">
        <v>96</v>
      </c>
      <c r="G52" s="79" t="s">
        <v>97</v>
      </c>
      <c r="H52" s="79" t="s">
        <v>98</v>
      </c>
      <c r="I52" s="79" t="s">
        <v>99</v>
      </c>
      <c r="J52" s="120"/>
      <c r="K52" s="120"/>
      <c r="L52" s="78"/>
    </row>
    <row r="53" spans="2:12" s="8" customFormat="1" ht="15" customHeight="1" x14ac:dyDescent="0.2">
      <c r="B53" s="66" t="s">
        <v>19</v>
      </c>
      <c r="C53" s="65">
        <v>0</v>
      </c>
      <c r="D53" s="64">
        <v>19</v>
      </c>
      <c r="E53" s="64">
        <v>48</v>
      </c>
      <c r="F53" s="64">
        <v>142</v>
      </c>
      <c r="G53" s="64">
        <v>1933</v>
      </c>
      <c r="H53" s="64">
        <v>5273</v>
      </c>
      <c r="I53" s="64">
        <v>352</v>
      </c>
      <c r="J53" s="64">
        <v>2001</v>
      </c>
      <c r="K53" s="77">
        <f t="shared" ref="K53:K60" si="4">SUM(C53:J53)</f>
        <v>9768</v>
      </c>
      <c r="L53" s="77"/>
    </row>
    <row r="54" spans="2:12" s="8" customFormat="1" ht="15" customHeight="1" x14ac:dyDescent="0.2">
      <c r="B54" s="66" t="s">
        <v>20</v>
      </c>
      <c r="C54" s="65">
        <v>0</v>
      </c>
      <c r="D54" s="64">
        <v>13</v>
      </c>
      <c r="E54" s="64">
        <v>50</v>
      </c>
      <c r="F54" s="64">
        <v>125</v>
      </c>
      <c r="G54" s="64">
        <v>2017</v>
      </c>
      <c r="H54" s="64">
        <v>5349</v>
      </c>
      <c r="I54" s="64">
        <v>355</v>
      </c>
      <c r="J54" s="64">
        <v>2145</v>
      </c>
      <c r="K54" s="77">
        <f t="shared" si="4"/>
        <v>10054</v>
      </c>
      <c r="L54" s="77"/>
    </row>
    <row r="55" spans="2:12" s="8" customFormat="1" ht="15" customHeight="1" x14ac:dyDescent="0.2">
      <c r="B55" s="66" t="s">
        <v>21</v>
      </c>
      <c r="C55" s="65">
        <v>0</v>
      </c>
      <c r="D55" s="64">
        <v>13</v>
      </c>
      <c r="E55" s="64">
        <v>58</v>
      </c>
      <c r="F55" s="64">
        <v>144</v>
      </c>
      <c r="G55" s="64">
        <v>2034</v>
      </c>
      <c r="H55" s="64">
        <v>6052</v>
      </c>
      <c r="I55" s="64">
        <v>388</v>
      </c>
      <c r="J55" s="64">
        <v>2303</v>
      </c>
      <c r="K55" s="77">
        <f t="shared" si="4"/>
        <v>10992</v>
      </c>
      <c r="L55" s="77"/>
    </row>
    <row r="56" spans="2:12" s="8" customFormat="1" ht="15" customHeight="1" x14ac:dyDescent="0.2">
      <c r="B56" s="66" t="s">
        <v>22</v>
      </c>
      <c r="C56" s="65">
        <v>0</v>
      </c>
      <c r="D56" s="64">
        <v>19</v>
      </c>
      <c r="E56" s="64">
        <v>38</v>
      </c>
      <c r="F56" s="64">
        <v>107</v>
      </c>
      <c r="G56" s="64">
        <v>1844</v>
      </c>
      <c r="H56" s="64">
        <v>5670</v>
      </c>
      <c r="I56" s="64">
        <v>345</v>
      </c>
      <c r="J56" s="64">
        <v>2251</v>
      </c>
      <c r="K56" s="77">
        <f t="shared" si="4"/>
        <v>10274</v>
      </c>
      <c r="L56" s="77"/>
    </row>
    <row r="57" spans="2:12" s="8" customFormat="1" ht="15" customHeight="1" x14ac:dyDescent="0.2">
      <c r="B57" s="66" t="s">
        <v>23</v>
      </c>
      <c r="C57" s="65">
        <v>0</v>
      </c>
      <c r="D57" s="64">
        <v>16</v>
      </c>
      <c r="E57" s="64">
        <v>34</v>
      </c>
      <c r="F57" s="64">
        <v>120</v>
      </c>
      <c r="G57" s="64">
        <v>1829</v>
      </c>
      <c r="H57" s="64">
        <v>5261</v>
      </c>
      <c r="I57" s="64">
        <v>305</v>
      </c>
      <c r="J57" s="64">
        <v>2298</v>
      </c>
      <c r="K57" s="77">
        <f t="shared" si="4"/>
        <v>9863</v>
      </c>
      <c r="L57" s="77"/>
    </row>
    <row r="58" spans="2:12" s="8" customFormat="1" ht="15" customHeight="1" x14ac:dyDescent="0.2">
      <c r="B58" s="66" t="s">
        <v>24</v>
      </c>
      <c r="C58" s="65">
        <v>0</v>
      </c>
      <c r="D58" s="64">
        <v>16</v>
      </c>
      <c r="E58" s="64">
        <v>58</v>
      </c>
      <c r="F58" s="64">
        <v>108</v>
      </c>
      <c r="G58" s="64">
        <v>1759</v>
      </c>
      <c r="H58" s="64">
        <v>5529</v>
      </c>
      <c r="I58" s="64">
        <v>312</v>
      </c>
      <c r="J58" s="64">
        <v>2257</v>
      </c>
      <c r="K58" s="77">
        <f t="shared" si="4"/>
        <v>10039</v>
      </c>
      <c r="L58" s="77"/>
    </row>
    <row r="59" spans="2:12" s="8" customFormat="1" ht="15" customHeight="1" x14ac:dyDescent="0.2">
      <c r="B59" s="66" t="s">
        <v>25</v>
      </c>
      <c r="C59" s="65">
        <v>0</v>
      </c>
      <c r="D59" s="64">
        <v>7</v>
      </c>
      <c r="E59" s="64">
        <v>89</v>
      </c>
      <c r="F59" s="64">
        <v>109</v>
      </c>
      <c r="G59" s="64">
        <v>1734</v>
      </c>
      <c r="H59" s="64">
        <v>5020</v>
      </c>
      <c r="I59" s="64">
        <v>343</v>
      </c>
      <c r="J59" s="64">
        <v>1957</v>
      </c>
      <c r="K59" s="77">
        <f t="shared" si="4"/>
        <v>9259</v>
      </c>
      <c r="L59" s="77"/>
    </row>
    <row r="60" spans="2:12" s="8" customFormat="1" ht="15" customHeight="1" x14ac:dyDescent="0.2">
      <c r="B60" s="66" t="s">
        <v>26</v>
      </c>
      <c r="C60" s="65">
        <v>0</v>
      </c>
      <c r="D60" s="64">
        <v>11</v>
      </c>
      <c r="E60" s="64">
        <v>44</v>
      </c>
      <c r="F60" s="64">
        <v>94</v>
      </c>
      <c r="G60" s="64">
        <v>1603</v>
      </c>
      <c r="H60" s="64">
        <v>5068</v>
      </c>
      <c r="I60" s="64">
        <v>346</v>
      </c>
      <c r="J60" s="64">
        <v>2046</v>
      </c>
      <c r="K60" s="77">
        <f t="shared" si="4"/>
        <v>9212</v>
      </c>
      <c r="L60" s="77"/>
    </row>
    <row r="61" spans="2:12" s="8" customFormat="1" ht="15" customHeight="1" x14ac:dyDescent="0.2">
      <c r="B61" s="66" t="s">
        <v>55</v>
      </c>
      <c r="C61" s="65"/>
      <c r="D61" s="64"/>
      <c r="E61" s="64"/>
      <c r="F61" s="64"/>
      <c r="G61" s="64"/>
      <c r="H61" s="64"/>
      <c r="I61" s="64"/>
      <c r="J61" s="64"/>
      <c r="K61" s="77"/>
      <c r="L61" s="77"/>
    </row>
    <row r="62" spans="2:12" s="8" customFormat="1" ht="15" customHeight="1" x14ac:dyDescent="0.2">
      <c r="B62" s="66" t="s">
        <v>28</v>
      </c>
      <c r="C62" s="65"/>
      <c r="D62" s="64"/>
      <c r="E62" s="64"/>
      <c r="F62" s="64"/>
      <c r="G62" s="64"/>
      <c r="H62" s="64"/>
      <c r="I62" s="64"/>
      <c r="J62" s="64"/>
      <c r="K62" s="77"/>
      <c r="L62" s="77"/>
    </row>
    <row r="63" spans="2:12" s="8" customFormat="1" ht="15" customHeight="1" x14ac:dyDescent="0.2">
      <c r="B63" s="66" t="s">
        <v>29</v>
      </c>
      <c r="C63" s="65"/>
      <c r="D63" s="64"/>
      <c r="E63" s="64"/>
      <c r="F63" s="64"/>
      <c r="G63" s="64"/>
      <c r="H63" s="64"/>
      <c r="I63" s="64"/>
      <c r="J63" s="64"/>
      <c r="K63" s="77"/>
      <c r="L63" s="77"/>
    </row>
    <row r="64" spans="2:12" s="8" customFormat="1" ht="15" customHeight="1" x14ac:dyDescent="0.2">
      <c r="B64" s="66" t="s">
        <v>30</v>
      </c>
      <c r="C64" s="65"/>
      <c r="D64" s="64"/>
      <c r="E64" s="64"/>
      <c r="F64" s="64"/>
      <c r="G64" s="64"/>
      <c r="H64" s="64"/>
      <c r="I64" s="64"/>
      <c r="J64" s="64"/>
      <c r="K64" s="77"/>
      <c r="L64" s="77"/>
    </row>
    <row r="65" spans="2:17" s="8" customFormat="1" ht="15" customHeight="1" x14ac:dyDescent="0.2">
      <c r="B65" s="61" t="s">
        <v>1</v>
      </c>
      <c r="C65" s="60">
        <f t="shared" ref="C65:K65" si="5">SUM(C53:C64)</f>
        <v>0</v>
      </c>
      <c r="D65" s="60">
        <f t="shared" si="5"/>
        <v>114</v>
      </c>
      <c r="E65" s="60">
        <f t="shared" si="5"/>
        <v>419</v>
      </c>
      <c r="F65" s="60">
        <f t="shared" si="5"/>
        <v>949</v>
      </c>
      <c r="G65" s="60">
        <f t="shared" si="5"/>
        <v>14753</v>
      </c>
      <c r="H65" s="60">
        <f t="shared" si="5"/>
        <v>43222</v>
      </c>
      <c r="I65" s="60">
        <f t="shared" si="5"/>
        <v>2746</v>
      </c>
      <c r="J65" s="60">
        <f t="shared" si="5"/>
        <v>17258</v>
      </c>
      <c r="K65" s="60">
        <f t="shared" si="5"/>
        <v>79461</v>
      </c>
      <c r="L65" s="76"/>
      <c r="N65" s="72"/>
      <c r="O65" s="71"/>
      <c r="P65" s="70"/>
      <c r="Q65" s="98"/>
    </row>
    <row r="66" spans="2:17" s="8" customFormat="1" ht="15" customHeight="1" x14ac:dyDescent="0.2">
      <c r="B66" s="75" t="s">
        <v>54</v>
      </c>
      <c r="C66" s="74">
        <f t="shared" ref="C66:K66" si="6">C65/$K$65</f>
        <v>0</v>
      </c>
      <c r="D66" s="74">
        <f t="shared" si="6"/>
        <v>1.4346660625967455E-3</v>
      </c>
      <c r="E66" s="74">
        <f t="shared" si="6"/>
        <v>5.2730270195441792E-3</v>
      </c>
      <c r="F66" s="74">
        <f t="shared" si="6"/>
        <v>1.1942965731616769E-2</v>
      </c>
      <c r="G66" s="74">
        <f t="shared" si="6"/>
        <v>0.18566340720605076</v>
      </c>
      <c r="H66" s="74">
        <f t="shared" si="6"/>
        <v>0.54393979436453099</v>
      </c>
      <c r="I66" s="74">
        <f t="shared" si="6"/>
        <v>3.4557833402549677E-2</v>
      </c>
      <c r="J66" s="74">
        <f t="shared" si="6"/>
        <v>0.21718830621311083</v>
      </c>
      <c r="K66" s="74">
        <f t="shared" si="6"/>
        <v>1</v>
      </c>
      <c r="L66" s="73"/>
      <c r="N66" s="72"/>
      <c r="O66" s="71"/>
      <c r="P66" s="70"/>
      <c r="Q66" s="98"/>
    </row>
    <row r="67" spans="2:17" s="8" customFormat="1" ht="9" customHeight="1" x14ac:dyDescent="0.2">
      <c r="C67" s="87"/>
      <c r="D67" s="87"/>
      <c r="E67" s="87"/>
      <c r="F67" s="87"/>
      <c r="N67" s="72"/>
      <c r="O67" s="71"/>
      <c r="P67" s="70"/>
      <c r="Q67" s="98"/>
    </row>
    <row r="68" spans="2:17" s="8" customFormat="1" ht="15" customHeight="1" x14ac:dyDescent="0.2">
      <c r="B68" s="68" t="s">
        <v>100</v>
      </c>
      <c r="C68" s="68"/>
      <c r="D68" s="68"/>
      <c r="E68" s="68"/>
      <c r="F68" s="68"/>
      <c r="N68" s="72"/>
      <c r="O68" s="71"/>
      <c r="P68" s="70"/>
      <c r="Q68" s="98"/>
    </row>
    <row r="69" spans="2:17" s="8" customFormat="1" ht="15" customHeight="1" x14ac:dyDescent="0.2">
      <c r="B69" s="120" t="s">
        <v>101</v>
      </c>
      <c r="C69" s="120"/>
      <c r="D69" s="69" t="s">
        <v>56</v>
      </c>
      <c r="E69" s="69" t="s">
        <v>16</v>
      </c>
      <c r="O69" s="71"/>
      <c r="P69" s="70"/>
      <c r="Q69" s="98"/>
    </row>
    <row r="70" spans="2:17" s="8" customFormat="1" ht="15" customHeight="1" x14ac:dyDescent="0.25">
      <c r="B70" s="66" t="s">
        <v>102</v>
      </c>
      <c r="C70" s="65"/>
      <c r="D70" s="64">
        <v>32264</v>
      </c>
      <c r="E70" s="80">
        <f t="shared" ref="E70:E75" si="7">D70/$D$76</f>
        <v>0.40603566529492457</v>
      </c>
      <c r="F70" s="97"/>
      <c r="G70" s="96"/>
      <c r="N70" s="72"/>
      <c r="O70" s="95"/>
      <c r="P70" s="70"/>
      <c r="Q70" s="98"/>
    </row>
    <row r="71" spans="2:17" s="8" customFormat="1" ht="15" customHeight="1" x14ac:dyDescent="0.25">
      <c r="B71" s="66" t="s">
        <v>103</v>
      </c>
      <c r="C71" s="63"/>
      <c r="D71" s="64">
        <v>13456</v>
      </c>
      <c r="E71" s="80">
        <f t="shared" si="7"/>
        <v>0.16934093454650709</v>
      </c>
      <c r="F71" s="97"/>
      <c r="G71" s="96"/>
      <c r="N71" s="72"/>
      <c r="O71" s="95"/>
      <c r="P71" s="70"/>
      <c r="Q71" s="98"/>
    </row>
    <row r="72" spans="2:17" s="8" customFormat="1" ht="15" customHeight="1" x14ac:dyDescent="0.25">
      <c r="B72" s="66" t="s">
        <v>104</v>
      </c>
      <c r="C72" s="63"/>
      <c r="D72" s="64">
        <v>9231</v>
      </c>
      <c r="E72" s="80">
        <f t="shared" si="7"/>
        <v>0.11617019670026806</v>
      </c>
      <c r="F72" s="97"/>
      <c r="G72" s="96"/>
      <c r="N72" s="72"/>
      <c r="O72" s="95"/>
      <c r="P72" s="70"/>
      <c r="Q72" s="98"/>
    </row>
    <row r="73" spans="2:17" s="8" customFormat="1" ht="15" customHeight="1" x14ac:dyDescent="0.25">
      <c r="B73" s="66" t="s">
        <v>67</v>
      </c>
      <c r="C73" s="63"/>
      <c r="D73" s="64">
        <v>13107</v>
      </c>
      <c r="E73" s="80">
        <f t="shared" si="7"/>
        <v>0.1649488428285574</v>
      </c>
      <c r="F73" s="97"/>
      <c r="G73" s="96"/>
      <c r="N73" s="72"/>
      <c r="O73" s="95"/>
      <c r="P73" s="70"/>
      <c r="Q73" s="98"/>
    </row>
    <row r="74" spans="2:17" s="8" customFormat="1" ht="15" customHeight="1" x14ac:dyDescent="0.25">
      <c r="B74" s="66" t="s">
        <v>105</v>
      </c>
      <c r="C74" s="63"/>
      <c r="D74" s="64">
        <v>10709</v>
      </c>
      <c r="E74" s="80">
        <f t="shared" si="7"/>
        <v>0.13477051635393464</v>
      </c>
      <c r="F74" s="97"/>
      <c r="G74" s="96"/>
      <c r="N74" s="72"/>
      <c r="O74" s="95"/>
      <c r="P74" s="99"/>
      <c r="Q74" s="98"/>
    </row>
    <row r="75" spans="2:17" s="8" customFormat="1" ht="15" customHeight="1" x14ac:dyDescent="0.25">
      <c r="B75" s="66" t="s">
        <v>106</v>
      </c>
      <c r="C75" s="63"/>
      <c r="D75" s="64">
        <v>694</v>
      </c>
      <c r="E75" s="80">
        <f t="shared" si="7"/>
        <v>8.7338442758082575E-3</v>
      </c>
      <c r="F75" s="97"/>
      <c r="G75" s="96"/>
      <c r="N75" s="72"/>
      <c r="O75" s="95"/>
    </row>
    <row r="76" spans="2:17" s="8" customFormat="1" ht="12.75" x14ac:dyDescent="0.2">
      <c r="B76" s="132" t="s">
        <v>1</v>
      </c>
      <c r="C76" s="132"/>
      <c r="D76" s="60">
        <f>SUM(D70:D75)</f>
        <v>79461</v>
      </c>
      <c r="E76" s="94">
        <f>SUM(E70:E75)</f>
        <v>1</v>
      </c>
    </row>
    <row r="77" spans="2:17" s="92" customFormat="1" ht="4.5" customHeight="1" x14ac:dyDescent="0.2">
      <c r="C77" s="93"/>
      <c r="D77" s="93"/>
      <c r="E77" s="93"/>
      <c r="F77" s="93"/>
    </row>
    <row r="78" spans="2:17" s="8" customFormat="1" ht="18" customHeight="1" x14ac:dyDescent="0.25">
      <c r="B78" s="5" t="s">
        <v>107</v>
      </c>
      <c r="C78" s="7"/>
      <c r="D78" s="7"/>
      <c r="E78" s="7"/>
      <c r="F78" s="7"/>
      <c r="G78" s="7"/>
      <c r="H78" s="7"/>
      <c r="I78" s="7"/>
      <c r="J78" s="7"/>
      <c r="K78" s="6"/>
      <c r="L78" s="6"/>
      <c r="M78" s="6"/>
      <c r="N78" s="6"/>
      <c r="O78" s="6"/>
      <c r="P78" s="6"/>
      <c r="Q78" s="91"/>
    </row>
    <row r="79" spans="2:17" s="8" customFormat="1" ht="5.25" customHeight="1" x14ac:dyDescent="0.2">
      <c r="B79" s="9"/>
      <c r="C79" s="3"/>
      <c r="D79" s="3"/>
      <c r="E79" s="3"/>
      <c r="F79" s="3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17" s="8" customFormat="1" ht="27.75" customHeight="1" thickBot="1" x14ac:dyDescent="0.25">
      <c r="B80" s="131" t="s">
        <v>108</v>
      </c>
      <c r="C80" s="131"/>
      <c r="D80" s="131"/>
      <c r="E80" s="131"/>
      <c r="F80" s="131"/>
      <c r="G80" s="67"/>
      <c r="H80" s="67"/>
      <c r="I80" s="33"/>
      <c r="J80" s="33"/>
    </row>
    <row r="81" spans="2:16" s="8" customFormat="1" ht="15" customHeight="1" thickTop="1" x14ac:dyDescent="0.2">
      <c r="B81" s="69" t="s">
        <v>17</v>
      </c>
      <c r="C81" s="69" t="s">
        <v>2</v>
      </c>
      <c r="D81" s="69" t="s">
        <v>3</v>
      </c>
      <c r="E81" s="69" t="s">
        <v>1</v>
      </c>
      <c r="F81" s="22" t="s">
        <v>63</v>
      </c>
      <c r="G81" s="78"/>
      <c r="H81" s="78"/>
    </row>
    <row r="82" spans="2:16" s="8" customFormat="1" ht="15" customHeight="1" x14ac:dyDescent="0.2">
      <c r="B82" s="66" t="s">
        <v>19</v>
      </c>
      <c r="C82" s="65">
        <v>7771</v>
      </c>
      <c r="D82" s="64">
        <v>1997</v>
      </c>
      <c r="E82" s="77">
        <f t="shared" ref="E82:E89" si="8">C82+D82</f>
        <v>9768</v>
      </c>
      <c r="F82" s="86" t="s">
        <v>61</v>
      </c>
      <c r="G82" s="77"/>
      <c r="H82" s="62"/>
    </row>
    <row r="83" spans="2:16" s="8" customFormat="1" ht="15" customHeight="1" x14ac:dyDescent="0.2">
      <c r="B83" s="66" t="s">
        <v>20</v>
      </c>
      <c r="C83" s="65">
        <v>7946</v>
      </c>
      <c r="D83" s="64">
        <v>2108</v>
      </c>
      <c r="E83" s="77">
        <f t="shared" si="8"/>
        <v>10054</v>
      </c>
      <c r="F83" s="85">
        <f t="shared" ref="F83:F89" si="9">+(E83-E82)/E82</f>
        <v>2.9279279279279279E-2</v>
      </c>
      <c r="G83" s="77"/>
      <c r="H83" s="62"/>
    </row>
    <row r="84" spans="2:16" s="8" customFormat="1" ht="15" customHeight="1" x14ac:dyDescent="0.2">
      <c r="B84" s="66" t="s">
        <v>21</v>
      </c>
      <c r="C84" s="65">
        <v>8541</v>
      </c>
      <c r="D84" s="64">
        <v>2451</v>
      </c>
      <c r="E84" s="77">
        <f t="shared" si="8"/>
        <v>10992</v>
      </c>
      <c r="F84" s="85">
        <f t="shared" si="9"/>
        <v>9.3296200517207079E-2</v>
      </c>
      <c r="G84" s="77"/>
      <c r="H84" s="62"/>
    </row>
    <row r="85" spans="2:16" s="8" customFormat="1" ht="15" customHeight="1" x14ac:dyDescent="0.2">
      <c r="B85" s="66" t="s">
        <v>22</v>
      </c>
      <c r="C85" s="65">
        <v>8034</v>
      </c>
      <c r="D85" s="64">
        <v>2240</v>
      </c>
      <c r="E85" s="77">
        <f t="shared" si="8"/>
        <v>10274</v>
      </c>
      <c r="F85" s="85">
        <f t="shared" si="9"/>
        <v>-6.5320232896652106E-2</v>
      </c>
      <c r="G85" s="77"/>
      <c r="H85" s="62"/>
    </row>
    <row r="86" spans="2:16" s="8" customFormat="1" ht="15" customHeight="1" x14ac:dyDescent="0.2">
      <c r="B86" s="66" t="s">
        <v>23</v>
      </c>
      <c r="C86" s="65">
        <v>7571</v>
      </c>
      <c r="D86" s="64">
        <v>2292</v>
      </c>
      <c r="E86" s="77">
        <f t="shared" si="8"/>
        <v>9863</v>
      </c>
      <c r="F86" s="85">
        <f t="shared" si="9"/>
        <v>-4.0003893322951137E-2</v>
      </c>
      <c r="G86" s="77"/>
      <c r="H86" s="62"/>
    </row>
    <row r="87" spans="2:16" s="8" customFormat="1" ht="15" customHeight="1" x14ac:dyDescent="0.2">
      <c r="B87" s="66" t="s">
        <v>24</v>
      </c>
      <c r="C87" s="64">
        <v>7677</v>
      </c>
      <c r="D87" s="65">
        <v>2362</v>
      </c>
      <c r="E87" s="77">
        <f t="shared" si="8"/>
        <v>10039</v>
      </c>
      <c r="F87" s="85">
        <f t="shared" si="9"/>
        <v>1.7844469228429485E-2</v>
      </c>
      <c r="G87" s="77"/>
      <c r="H87" s="62"/>
      <c r="O87" s="34" t="s">
        <v>2</v>
      </c>
      <c r="P87" s="34" t="s">
        <v>3</v>
      </c>
    </row>
    <row r="88" spans="2:16" s="8" customFormat="1" ht="15" customHeight="1" x14ac:dyDescent="0.2">
      <c r="B88" s="66" t="s">
        <v>25</v>
      </c>
      <c r="C88" s="64">
        <v>6995</v>
      </c>
      <c r="D88" s="65">
        <v>2264</v>
      </c>
      <c r="E88" s="77">
        <f t="shared" si="8"/>
        <v>9259</v>
      </c>
      <c r="F88" s="85">
        <f t="shared" si="9"/>
        <v>-7.7696981771092744E-2</v>
      </c>
      <c r="G88" s="77"/>
      <c r="H88" s="62"/>
      <c r="O88" s="123">
        <f>C95</f>
        <v>0.77380098413057974</v>
      </c>
      <c r="P88" s="123">
        <f>D95</f>
        <v>0.22619901586942021</v>
      </c>
    </row>
    <row r="89" spans="2:16" s="8" customFormat="1" ht="15" customHeight="1" x14ac:dyDescent="0.2">
      <c r="B89" s="66" t="s">
        <v>26</v>
      </c>
      <c r="C89" s="65">
        <v>6952</v>
      </c>
      <c r="D89" s="64">
        <v>2260</v>
      </c>
      <c r="E89" s="77">
        <f t="shared" si="8"/>
        <v>9212</v>
      </c>
      <c r="F89" s="85">
        <f t="shared" si="9"/>
        <v>-5.076142131979695E-3</v>
      </c>
      <c r="G89" s="77"/>
      <c r="H89" s="62"/>
      <c r="O89" s="123"/>
      <c r="P89" s="129"/>
    </row>
    <row r="90" spans="2:16" s="8" customFormat="1" ht="15" customHeight="1" x14ac:dyDescent="0.2">
      <c r="B90" s="66" t="s">
        <v>55</v>
      </c>
      <c r="C90" s="65"/>
      <c r="D90" s="64"/>
      <c r="E90" s="77"/>
      <c r="F90" s="85"/>
      <c r="G90" s="77"/>
      <c r="H90" s="62"/>
    </row>
    <row r="91" spans="2:16" s="8" customFormat="1" ht="15" customHeight="1" x14ac:dyDescent="0.2">
      <c r="B91" s="66" t="s">
        <v>28</v>
      </c>
      <c r="C91" s="65"/>
      <c r="D91" s="64"/>
      <c r="E91" s="77"/>
      <c r="F91" s="85"/>
      <c r="G91" s="77"/>
      <c r="H91" s="62"/>
    </row>
    <row r="92" spans="2:16" s="8" customFormat="1" ht="15" customHeight="1" x14ac:dyDescent="0.2">
      <c r="B92" s="66" t="s">
        <v>29</v>
      </c>
      <c r="C92" s="65"/>
      <c r="D92" s="64"/>
      <c r="E92" s="77"/>
      <c r="F92" s="85"/>
      <c r="G92" s="76"/>
      <c r="H92" s="84"/>
    </row>
    <row r="93" spans="2:16" s="8" customFormat="1" ht="15" customHeight="1" thickBot="1" x14ac:dyDescent="0.25">
      <c r="B93" s="66" t="s">
        <v>30</v>
      </c>
      <c r="C93" s="65"/>
      <c r="D93" s="64"/>
      <c r="E93" s="77"/>
      <c r="F93" s="83"/>
    </row>
    <row r="94" spans="2:16" s="8" customFormat="1" ht="15" customHeight="1" thickTop="1" x14ac:dyDescent="0.2">
      <c r="B94" s="61" t="s">
        <v>1</v>
      </c>
      <c r="C94" s="60">
        <f>SUM(C82:C93)</f>
        <v>61487</v>
      </c>
      <c r="D94" s="60">
        <f>SUM(D82:D93)</f>
        <v>17974</v>
      </c>
      <c r="E94" s="60">
        <f>SUM(E82:E93)</f>
        <v>79461</v>
      </c>
      <c r="F94" s="76"/>
      <c r="G94" s="12"/>
      <c r="H94" s="82"/>
      <c r="I94" s="82"/>
      <c r="J94" s="82"/>
      <c r="K94" s="82"/>
      <c r="L94" s="82"/>
    </row>
    <row r="95" spans="2:16" s="8" customFormat="1" ht="15" customHeight="1" x14ac:dyDescent="0.2">
      <c r="B95" s="75" t="s">
        <v>54</v>
      </c>
      <c r="C95" s="81">
        <f>C94/E94</f>
        <v>0.77380098413057974</v>
      </c>
      <c r="D95" s="81">
        <f>D94/E94</f>
        <v>0.22619901586942021</v>
      </c>
      <c r="E95" s="81">
        <f>E94/E94</f>
        <v>1</v>
      </c>
      <c r="F95" s="80"/>
      <c r="G95" s="78"/>
      <c r="H95" s="78"/>
      <c r="I95" s="78"/>
      <c r="J95" s="78"/>
      <c r="K95" s="78"/>
      <c r="L95" s="78"/>
    </row>
    <row r="96" spans="2:16" s="8" customFormat="1" ht="9" customHeight="1" x14ac:dyDescent="0.2">
      <c r="B96" s="66"/>
      <c r="C96" s="64"/>
      <c r="D96" s="64"/>
      <c r="E96" s="64"/>
      <c r="F96" s="64"/>
      <c r="G96" s="64"/>
      <c r="H96" s="64"/>
      <c r="I96" s="64"/>
      <c r="J96" s="64"/>
      <c r="K96" s="77"/>
      <c r="L96" s="77"/>
    </row>
    <row r="97" spans="2:16" s="8" customFormat="1" ht="15" customHeight="1" x14ac:dyDescent="0.2">
      <c r="B97" s="68" t="s">
        <v>109</v>
      </c>
      <c r="C97" s="68"/>
      <c r="D97" s="68"/>
      <c r="E97" s="68"/>
      <c r="F97" s="68"/>
      <c r="G97" s="64"/>
      <c r="H97" s="64"/>
      <c r="I97" s="64"/>
      <c r="J97" s="64"/>
      <c r="K97" s="77"/>
      <c r="L97" s="77"/>
    </row>
    <row r="98" spans="2:16" s="8" customFormat="1" ht="24" customHeight="1" x14ac:dyDescent="0.2">
      <c r="B98" s="120" t="s">
        <v>17</v>
      </c>
      <c r="C98" s="69" t="s">
        <v>57</v>
      </c>
      <c r="D98" s="69" t="s">
        <v>58</v>
      </c>
      <c r="E98" s="69" t="s">
        <v>18</v>
      </c>
      <c r="F98" s="69" t="s">
        <v>90</v>
      </c>
      <c r="G98" s="69" t="s">
        <v>59</v>
      </c>
      <c r="H98" s="69" t="s">
        <v>60</v>
      </c>
      <c r="I98" s="69" t="s">
        <v>91</v>
      </c>
      <c r="J98" s="120" t="s">
        <v>92</v>
      </c>
      <c r="K98" s="120" t="s">
        <v>1</v>
      </c>
      <c r="L98" s="78"/>
    </row>
    <row r="99" spans="2:16" s="8" customFormat="1" ht="12" customHeight="1" x14ac:dyDescent="0.2">
      <c r="B99" s="120"/>
      <c r="C99" s="79" t="s">
        <v>93</v>
      </c>
      <c r="D99" s="79" t="s">
        <v>94</v>
      </c>
      <c r="E99" s="79" t="s">
        <v>95</v>
      </c>
      <c r="F99" s="79" t="s">
        <v>96</v>
      </c>
      <c r="G99" s="79" t="s">
        <v>97</v>
      </c>
      <c r="H99" s="79" t="s">
        <v>98</v>
      </c>
      <c r="I99" s="79" t="s">
        <v>99</v>
      </c>
      <c r="J99" s="120"/>
      <c r="K99" s="120"/>
      <c r="L99" s="78"/>
    </row>
    <row r="100" spans="2:16" s="8" customFormat="1" ht="15" customHeight="1" x14ac:dyDescent="0.2">
      <c r="B100" s="66" t="s">
        <v>19</v>
      </c>
      <c r="C100" s="65">
        <v>1042</v>
      </c>
      <c r="D100" s="64">
        <v>1184</v>
      </c>
      <c r="E100" s="64">
        <v>626</v>
      </c>
      <c r="F100" s="64">
        <v>482</v>
      </c>
      <c r="G100" s="64">
        <v>2050</v>
      </c>
      <c r="H100" s="64">
        <v>3732</v>
      </c>
      <c r="I100" s="64">
        <v>498</v>
      </c>
      <c r="J100" s="64">
        <v>154</v>
      </c>
      <c r="K100" s="77">
        <f t="shared" ref="K100:K107" si="10">SUM(C100:J100)</f>
        <v>9768</v>
      </c>
      <c r="L100" s="77"/>
    </row>
    <row r="101" spans="2:16" s="8" customFormat="1" ht="15" customHeight="1" x14ac:dyDescent="0.2">
      <c r="B101" s="66" t="s">
        <v>20</v>
      </c>
      <c r="C101" s="65">
        <v>1102</v>
      </c>
      <c r="D101" s="64">
        <v>1191</v>
      </c>
      <c r="E101" s="64">
        <v>669</v>
      </c>
      <c r="F101" s="64">
        <v>584</v>
      </c>
      <c r="G101" s="64">
        <v>2067</v>
      </c>
      <c r="H101" s="64">
        <v>3759</v>
      </c>
      <c r="I101" s="64">
        <v>554</v>
      </c>
      <c r="J101" s="64">
        <v>128</v>
      </c>
      <c r="K101" s="77">
        <f t="shared" si="10"/>
        <v>10054</v>
      </c>
      <c r="L101" s="77"/>
    </row>
    <row r="102" spans="2:16" s="8" customFormat="1" ht="15" customHeight="1" x14ac:dyDescent="0.2">
      <c r="B102" s="66" t="s">
        <v>21</v>
      </c>
      <c r="C102" s="65">
        <v>1125</v>
      </c>
      <c r="D102" s="64">
        <v>1446</v>
      </c>
      <c r="E102" s="64">
        <v>804</v>
      </c>
      <c r="F102" s="64">
        <v>624</v>
      </c>
      <c r="G102" s="64">
        <v>2165</v>
      </c>
      <c r="H102" s="64">
        <v>4106</v>
      </c>
      <c r="I102" s="64">
        <v>575</v>
      </c>
      <c r="J102" s="64">
        <v>147</v>
      </c>
      <c r="K102" s="77">
        <f t="shared" si="10"/>
        <v>10992</v>
      </c>
      <c r="L102" s="77"/>
    </row>
    <row r="103" spans="2:16" s="8" customFormat="1" ht="15" customHeight="1" x14ac:dyDescent="0.2">
      <c r="B103" s="66" t="s">
        <v>22</v>
      </c>
      <c r="C103" s="65">
        <v>1025</v>
      </c>
      <c r="D103" s="64">
        <v>1391</v>
      </c>
      <c r="E103" s="64">
        <v>763</v>
      </c>
      <c r="F103" s="64">
        <v>632</v>
      </c>
      <c r="G103" s="64">
        <v>1947</v>
      </c>
      <c r="H103" s="64">
        <v>3779</v>
      </c>
      <c r="I103" s="64">
        <v>583</v>
      </c>
      <c r="J103" s="64">
        <v>154</v>
      </c>
      <c r="K103" s="77">
        <f t="shared" si="10"/>
        <v>10274</v>
      </c>
      <c r="L103" s="77"/>
    </row>
    <row r="104" spans="2:16" s="8" customFormat="1" ht="15" customHeight="1" x14ac:dyDescent="0.2">
      <c r="B104" s="66" t="s">
        <v>23</v>
      </c>
      <c r="C104" s="65">
        <v>1033</v>
      </c>
      <c r="D104" s="64">
        <v>1417</v>
      </c>
      <c r="E104" s="64">
        <v>812</v>
      </c>
      <c r="F104" s="64">
        <v>591</v>
      </c>
      <c r="G104" s="64">
        <v>2010</v>
      </c>
      <c r="H104" s="64">
        <v>3392</v>
      </c>
      <c r="I104" s="64">
        <v>479</v>
      </c>
      <c r="J104" s="64">
        <v>129</v>
      </c>
      <c r="K104" s="77">
        <f t="shared" si="10"/>
        <v>9863</v>
      </c>
      <c r="L104" s="77"/>
    </row>
    <row r="105" spans="2:16" s="8" customFormat="1" ht="15" customHeight="1" x14ac:dyDescent="0.2">
      <c r="B105" s="66" t="s">
        <v>24</v>
      </c>
      <c r="C105" s="65">
        <v>1075</v>
      </c>
      <c r="D105" s="64">
        <v>1488</v>
      </c>
      <c r="E105" s="64">
        <v>815</v>
      </c>
      <c r="F105" s="64">
        <v>601</v>
      </c>
      <c r="G105" s="64">
        <v>1799</v>
      </c>
      <c r="H105" s="64">
        <v>3583</v>
      </c>
      <c r="I105" s="64">
        <v>492</v>
      </c>
      <c r="J105" s="64">
        <v>186</v>
      </c>
      <c r="K105" s="77">
        <f t="shared" si="10"/>
        <v>10039</v>
      </c>
      <c r="L105" s="77"/>
    </row>
    <row r="106" spans="2:16" s="8" customFormat="1" ht="15" customHeight="1" x14ac:dyDescent="0.2">
      <c r="B106" s="66" t="s">
        <v>25</v>
      </c>
      <c r="C106" s="65">
        <v>1086</v>
      </c>
      <c r="D106" s="64">
        <v>1362</v>
      </c>
      <c r="E106" s="64">
        <v>767</v>
      </c>
      <c r="F106" s="64">
        <v>571</v>
      </c>
      <c r="G106" s="64">
        <v>1700</v>
      </c>
      <c r="H106" s="64">
        <v>3062</v>
      </c>
      <c r="I106" s="64">
        <v>562</v>
      </c>
      <c r="J106" s="64">
        <v>149</v>
      </c>
      <c r="K106" s="77">
        <f t="shared" si="10"/>
        <v>9259</v>
      </c>
      <c r="L106" s="77"/>
    </row>
    <row r="107" spans="2:16" s="8" customFormat="1" ht="15" customHeight="1" x14ac:dyDescent="0.2">
      <c r="B107" s="66" t="s">
        <v>26</v>
      </c>
      <c r="C107" s="65">
        <v>994</v>
      </c>
      <c r="D107" s="64">
        <v>1336</v>
      </c>
      <c r="E107" s="64">
        <v>772</v>
      </c>
      <c r="F107" s="64">
        <v>499</v>
      </c>
      <c r="G107" s="64">
        <v>1643</v>
      </c>
      <c r="H107" s="64">
        <v>3176</v>
      </c>
      <c r="I107" s="64">
        <v>641</v>
      </c>
      <c r="J107" s="64">
        <v>151</v>
      </c>
      <c r="K107" s="77">
        <f t="shared" si="10"/>
        <v>9212</v>
      </c>
      <c r="L107" s="77"/>
    </row>
    <row r="108" spans="2:16" s="8" customFormat="1" ht="15" customHeight="1" x14ac:dyDescent="0.2">
      <c r="B108" s="66" t="s">
        <v>55</v>
      </c>
      <c r="C108" s="65"/>
      <c r="D108" s="64"/>
      <c r="E108" s="64"/>
      <c r="F108" s="64"/>
      <c r="G108" s="64"/>
      <c r="H108" s="64"/>
      <c r="I108" s="64"/>
      <c r="J108" s="64"/>
      <c r="K108" s="77"/>
      <c r="L108" s="77"/>
    </row>
    <row r="109" spans="2:16" s="8" customFormat="1" ht="15" customHeight="1" x14ac:dyDescent="0.2">
      <c r="B109" s="66" t="s">
        <v>28</v>
      </c>
      <c r="C109" s="65"/>
      <c r="D109" s="64"/>
      <c r="E109" s="64"/>
      <c r="F109" s="64"/>
      <c r="G109" s="64"/>
      <c r="H109" s="64"/>
      <c r="I109" s="64"/>
      <c r="J109" s="64"/>
      <c r="K109" s="77"/>
      <c r="L109" s="77"/>
    </row>
    <row r="110" spans="2:16" s="8" customFormat="1" ht="15" customHeight="1" x14ac:dyDescent="0.2">
      <c r="B110" s="66" t="s">
        <v>29</v>
      </c>
      <c r="C110" s="65"/>
      <c r="D110" s="64"/>
      <c r="E110" s="64"/>
      <c r="F110" s="64"/>
      <c r="G110" s="64"/>
      <c r="H110" s="64"/>
      <c r="I110" s="64"/>
      <c r="J110" s="64"/>
      <c r="K110" s="77"/>
      <c r="L110" s="77"/>
    </row>
    <row r="111" spans="2:16" s="8" customFormat="1" ht="15" customHeight="1" x14ac:dyDescent="0.2">
      <c r="B111" s="66" t="s">
        <v>30</v>
      </c>
      <c r="C111" s="65"/>
      <c r="D111" s="64"/>
      <c r="E111" s="64"/>
      <c r="F111" s="64"/>
      <c r="G111" s="64"/>
      <c r="H111" s="64"/>
      <c r="I111" s="64"/>
      <c r="J111" s="64"/>
      <c r="K111" s="77"/>
      <c r="L111" s="77"/>
    </row>
    <row r="112" spans="2:16" s="8" customFormat="1" ht="15" customHeight="1" x14ac:dyDescent="0.2">
      <c r="B112" s="61" t="s">
        <v>1</v>
      </c>
      <c r="C112" s="60">
        <f t="shared" ref="C112:K112" si="11">SUM(C100:C111)</f>
        <v>8482</v>
      </c>
      <c r="D112" s="60">
        <f t="shared" si="11"/>
        <v>10815</v>
      </c>
      <c r="E112" s="60">
        <f t="shared" si="11"/>
        <v>6028</v>
      </c>
      <c r="F112" s="60">
        <f t="shared" si="11"/>
        <v>4584</v>
      </c>
      <c r="G112" s="60">
        <f t="shared" si="11"/>
        <v>15381</v>
      </c>
      <c r="H112" s="60">
        <f t="shared" si="11"/>
        <v>28589</v>
      </c>
      <c r="I112" s="60">
        <f t="shared" si="11"/>
        <v>4384</v>
      </c>
      <c r="J112" s="60">
        <f t="shared" si="11"/>
        <v>1198</v>
      </c>
      <c r="K112" s="60">
        <f t="shared" si="11"/>
        <v>79461</v>
      </c>
      <c r="L112" s="76"/>
      <c r="N112" s="72"/>
      <c r="O112" s="71"/>
      <c r="P112" s="70"/>
    </row>
    <row r="113" spans="2:17" s="8" customFormat="1" ht="15" customHeight="1" x14ac:dyDescent="0.2">
      <c r="B113" s="75" t="s">
        <v>54</v>
      </c>
      <c r="C113" s="74">
        <f t="shared" ref="C113:K113" si="12">C112/$K$65</f>
        <v>0.10674418897320698</v>
      </c>
      <c r="D113" s="74">
        <f t="shared" si="12"/>
        <v>0.13610450409634917</v>
      </c>
      <c r="E113" s="74">
        <f t="shared" si="12"/>
        <v>7.5861114257308612E-2</v>
      </c>
      <c r="F113" s="74">
        <f t="shared" si="12"/>
        <v>5.7688677464416506E-2</v>
      </c>
      <c r="G113" s="74">
        <f t="shared" si="12"/>
        <v>0.19356665534035564</v>
      </c>
      <c r="H113" s="74">
        <f t="shared" si="12"/>
        <v>0.35978656196121367</v>
      </c>
      <c r="I113" s="74">
        <f t="shared" si="12"/>
        <v>5.517171945986081E-2</v>
      </c>
      <c r="J113" s="74">
        <f t="shared" si="12"/>
        <v>1.5076578447288607E-2</v>
      </c>
      <c r="K113" s="74">
        <f t="shared" si="12"/>
        <v>1</v>
      </c>
      <c r="L113" s="73"/>
      <c r="N113" s="72"/>
      <c r="O113" s="71"/>
      <c r="P113" s="70"/>
    </row>
    <row r="114" spans="2:17" s="8" customFormat="1" ht="15" customHeight="1" x14ac:dyDescent="0.2">
      <c r="B114" s="90"/>
      <c r="C114" s="89"/>
      <c r="D114" s="89"/>
      <c r="E114" s="62"/>
      <c r="F114" s="62"/>
      <c r="G114" s="62"/>
      <c r="H114" s="62"/>
    </row>
    <row r="115" spans="2:17" s="8" customFormat="1" ht="15" customHeight="1" x14ac:dyDescent="0.2">
      <c r="B115" s="68" t="s">
        <v>110</v>
      </c>
      <c r="C115" s="89"/>
      <c r="D115" s="89"/>
      <c r="E115" s="62"/>
      <c r="F115" s="62"/>
      <c r="G115" s="62"/>
      <c r="H115" s="62"/>
    </row>
    <row r="116" spans="2:17" s="8" customFormat="1" ht="15" customHeight="1" x14ac:dyDescent="0.2">
      <c r="B116" s="69" t="s">
        <v>111</v>
      </c>
      <c r="C116" s="69" t="s">
        <v>19</v>
      </c>
      <c r="D116" s="69" t="s">
        <v>20</v>
      </c>
      <c r="E116" s="69" t="s">
        <v>21</v>
      </c>
      <c r="F116" s="69" t="s">
        <v>22</v>
      </c>
      <c r="G116" s="69" t="s">
        <v>23</v>
      </c>
      <c r="H116" s="69" t="s">
        <v>24</v>
      </c>
      <c r="I116" s="69" t="s">
        <v>25</v>
      </c>
      <c r="J116" s="69" t="s">
        <v>26</v>
      </c>
      <c r="K116" s="69" t="s">
        <v>55</v>
      </c>
      <c r="L116" s="69" t="s">
        <v>28</v>
      </c>
      <c r="M116" s="69" t="s">
        <v>29</v>
      </c>
      <c r="N116" s="69" t="s">
        <v>30</v>
      </c>
      <c r="O116" s="69" t="s">
        <v>1</v>
      </c>
      <c r="P116" s="69" t="s">
        <v>16</v>
      </c>
    </row>
    <row r="117" spans="2:17" s="8" customFormat="1" ht="15" customHeight="1" x14ac:dyDescent="0.2">
      <c r="B117" s="66" t="s">
        <v>112</v>
      </c>
      <c r="C117" s="65">
        <v>2560</v>
      </c>
      <c r="D117" s="64">
        <v>2629</v>
      </c>
      <c r="E117" s="64">
        <v>2819</v>
      </c>
      <c r="F117" s="64">
        <v>2561</v>
      </c>
      <c r="G117" s="64">
        <v>2381</v>
      </c>
      <c r="H117" s="64">
        <v>2526</v>
      </c>
      <c r="I117" s="64">
        <v>2303</v>
      </c>
      <c r="J117" s="64">
        <v>2303</v>
      </c>
      <c r="K117" s="87"/>
      <c r="L117" s="87"/>
      <c r="M117" s="87"/>
      <c r="N117" s="87"/>
      <c r="O117" s="63">
        <f>SUM(C117:N117)</f>
        <v>20082</v>
      </c>
      <c r="P117" s="62">
        <f t="shared" ref="P117:P122" si="13">O117/$O$122</f>
        <v>0.25272775323743724</v>
      </c>
      <c r="Q117" s="88"/>
    </row>
    <row r="118" spans="2:17" s="8" customFormat="1" ht="15" customHeight="1" x14ac:dyDescent="0.2">
      <c r="B118" s="66" t="s">
        <v>113</v>
      </c>
      <c r="C118" s="65">
        <v>4491</v>
      </c>
      <c r="D118" s="64">
        <v>4392</v>
      </c>
      <c r="E118" s="64">
        <v>4715</v>
      </c>
      <c r="F118" s="64">
        <v>4441</v>
      </c>
      <c r="G118" s="64">
        <v>4452</v>
      </c>
      <c r="H118" s="64">
        <v>4289</v>
      </c>
      <c r="I118" s="64">
        <v>3892</v>
      </c>
      <c r="J118" s="64">
        <v>3937</v>
      </c>
      <c r="K118" s="87"/>
      <c r="L118" s="87"/>
      <c r="M118" s="87"/>
      <c r="N118" s="87"/>
      <c r="O118" s="63">
        <f>SUM(C118:N118)</f>
        <v>34609</v>
      </c>
      <c r="P118" s="62">
        <f t="shared" si="13"/>
        <v>0.43554699789834006</v>
      </c>
      <c r="Q118" s="88"/>
    </row>
    <row r="119" spans="2:17" s="8" customFormat="1" ht="15" customHeight="1" x14ac:dyDescent="0.2">
      <c r="B119" s="66" t="s">
        <v>114</v>
      </c>
      <c r="C119" s="65">
        <v>759</v>
      </c>
      <c r="D119" s="64">
        <v>815</v>
      </c>
      <c r="E119" s="64">
        <v>925</v>
      </c>
      <c r="F119" s="64">
        <v>954</v>
      </c>
      <c r="G119" s="64">
        <v>933</v>
      </c>
      <c r="H119" s="64">
        <v>861</v>
      </c>
      <c r="I119" s="64">
        <v>842</v>
      </c>
      <c r="J119" s="64">
        <v>772</v>
      </c>
      <c r="K119" s="87"/>
      <c r="L119" s="87"/>
      <c r="M119" s="87"/>
      <c r="N119" s="87"/>
      <c r="O119" s="63">
        <f>SUM(C119:N119)</f>
        <v>6861</v>
      </c>
      <c r="P119" s="62">
        <f t="shared" si="13"/>
        <v>8.6344244346283086E-2</v>
      </c>
    </row>
    <row r="120" spans="2:17" s="8" customFormat="1" ht="15" customHeight="1" x14ac:dyDescent="0.2">
      <c r="B120" s="66" t="s">
        <v>115</v>
      </c>
      <c r="C120" s="65">
        <v>22</v>
      </c>
      <c r="D120" s="64">
        <v>40</v>
      </c>
      <c r="E120" s="64">
        <v>33</v>
      </c>
      <c r="F120" s="64">
        <v>30</v>
      </c>
      <c r="G120" s="64">
        <v>23</v>
      </c>
      <c r="H120" s="64">
        <v>26</v>
      </c>
      <c r="I120" s="64">
        <v>29</v>
      </c>
      <c r="J120" s="64">
        <v>22</v>
      </c>
      <c r="K120" s="87"/>
      <c r="L120" s="87"/>
      <c r="M120" s="87"/>
      <c r="N120" s="87"/>
      <c r="O120" s="63">
        <f>SUM(C120:N120)</f>
        <v>225</v>
      </c>
      <c r="P120" s="62">
        <f t="shared" si="13"/>
        <v>2.8315777551251556E-3</v>
      </c>
    </row>
    <row r="121" spans="2:17" s="8" customFormat="1" ht="15" customHeight="1" x14ac:dyDescent="0.2">
      <c r="B121" s="66" t="s">
        <v>116</v>
      </c>
      <c r="C121" s="65">
        <v>1936</v>
      </c>
      <c r="D121" s="64">
        <v>2178</v>
      </c>
      <c r="E121" s="64">
        <v>2500</v>
      </c>
      <c r="F121" s="64">
        <v>2288</v>
      </c>
      <c r="G121" s="64">
        <v>2074</v>
      </c>
      <c r="H121" s="64">
        <v>2337</v>
      </c>
      <c r="I121" s="64">
        <v>2193</v>
      </c>
      <c r="J121" s="64">
        <v>2178</v>
      </c>
      <c r="K121" s="87"/>
      <c r="L121" s="87"/>
      <c r="M121" s="87"/>
      <c r="N121" s="87"/>
      <c r="O121" s="63">
        <f>SUM(C121:N121)</f>
        <v>17684</v>
      </c>
      <c r="P121" s="62">
        <f t="shared" si="13"/>
        <v>0.22254942676281447</v>
      </c>
    </row>
    <row r="122" spans="2:17" s="8" customFormat="1" ht="15" customHeight="1" x14ac:dyDescent="0.2">
      <c r="B122" s="61" t="s">
        <v>1</v>
      </c>
      <c r="C122" s="60">
        <f t="shared" ref="C122:J122" si="14">SUM(C117:C121)</f>
        <v>9768</v>
      </c>
      <c r="D122" s="60">
        <f t="shared" si="14"/>
        <v>10054</v>
      </c>
      <c r="E122" s="60">
        <f t="shared" si="14"/>
        <v>10992</v>
      </c>
      <c r="F122" s="60">
        <f t="shared" si="14"/>
        <v>10274</v>
      </c>
      <c r="G122" s="60">
        <f t="shared" si="14"/>
        <v>9863</v>
      </c>
      <c r="H122" s="60">
        <f t="shared" si="14"/>
        <v>10039</v>
      </c>
      <c r="I122" s="60">
        <f t="shared" si="14"/>
        <v>9259</v>
      </c>
      <c r="J122" s="60">
        <f t="shared" si="14"/>
        <v>9212</v>
      </c>
      <c r="K122" s="60"/>
      <c r="L122" s="60"/>
      <c r="M122" s="60"/>
      <c r="N122" s="60"/>
      <c r="O122" s="60">
        <f>SUM(O117:O121)</f>
        <v>79461</v>
      </c>
      <c r="P122" s="59">
        <f t="shared" si="13"/>
        <v>1</v>
      </c>
    </row>
    <row r="123" spans="2:17" s="8" customFormat="1" ht="14.25" customHeight="1" x14ac:dyDescent="0.2">
      <c r="B123" s="66"/>
      <c r="C123" s="64"/>
      <c r="D123" s="64"/>
      <c r="E123" s="64"/>
      <c r="F123" s="35"/>
    </row>
    <row r="124" spans="2:17" s="8" customFormat="1" ht="18" customHeight="1" x14ac:dyDescent="0.25">
      <c r="B124" s="5" t="s">
        <v>117</v>
      </c>
      <c r="C124" s="7"/>
      <c r="D124" s="7"/>
      <c r="E124" s="7"/>
      <c r="F124" s="7"/>
      <c r="G124" s="7"/>
      <c r="H124" s="7"/>
      <c r="I124" s="7"/>
      <c r="J124" s="7"/>
      <c r="K124" s="6"/>
      <c r="L124" s="6"/>
      <c r="M124" s="6"/>
      <c r="N124" s="6"/>
      <c r="O124" s="6"/>
      <c r="P124" s="6"/>
    </row>
    <row r="125" spans="2:17" s="8" customFormat="1" ht="3" customHeight="1" x14ac:dyDescent="0.2">
      <c r="B125" s="9"/>
      <c r="C125" s="3"/>
      <c r="D125" s="3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7" s="8" customFormat="1" ht="15" customHeight="1" thickBot="1" x14ac:dyDescent="0.25">
      <c r="B126" s="68" t="s">
        <v>118</v>
      </c>
      <c r="C126" s="68"/>
      <c r="D126" s="68"/>
      <c r="E126" s="68"/>
      <c r="F126" s="68"/>
      <c r="G126" s="67"/>
      <c r="H126" s="67"/>
      <c r="I126" s="33"/>
      <c r="J126" s="33"/>
    </row>
    <row r="127" spans="2:17" customFormat="1" ht="15" customHeight="1" thickTop="1" x14ac:dyDescent="0.25">
      <c r="B127" s="69" t="s">
        <v>17</v>
      </c>
      <c r="C127" s="69" t="s">
        <v>2</v>
      </c>
      <c r="D127" s="69" t="s">
        <v>3</v>
      </c>
      <c r="E127" s="69" t="s">
        <v>119</v>
      </c>
      <c r="F127" s="69" t="s">
        <v>1</v>
      </c>
      <c r="G127" s="22" t="s">
        <v>63</v>
      </c>
      <c r="H127" s="78"/>
      <c r="I127" s="8"/>
      <c r="J127" s="8"/>
      <c r="K127" s="8"/>
      <c r="L127" s="8"/>
      <c r="M127" s="8"/>
      <c r="N127" s="8"/>
      <c r="O127" s="8"/>
      <c r="P127" s="8"/>
    </row>
    <row r="128" spans="2:17" customFormat="1" ht="15" customHeight="1" x14ac:dyDescent="0.25">
      <c r="B128" s="66" t="s">
        <v>19</v>
      </c>
      <c r="C128" s="65">
        <v>1704</v>
      </c>
      <c r="D128" s="64">
        <v>5627</v>
      </c>
      <c r="E128" s="64">
        <v>2437</v>
      </c>
      <c r="F128" s="77">
        <f t="shared" ref="F128:F135" si="15">C128+D128+E128</f>
        <v>9768</v>
      </c>
      <c r="G128" s="86" t="s">
        <v>61</v>
      </c>
      <c r="H128" s="62"/>
      <c r="I128" s="8"/>
      <c r="J128" s="8"/>
      <c r="K128" s="8"/>
      <c r="L128" s="8"/>
      <c r="M128" s="8"/>
      <c r="N128" s="8"/>
      <c r="O128" s="8"/>
      <c r="P128" s="8"/>
    </row>
    <row r="129" spans="2:16" customFormat="1" ht="15" customHeight="1" x14ac:dyDescent="0.25">
      <c r="B129" s="66" t="s">
        <v>20</v>
      </c>
      <c r="C129" s="65">
        <v>1927</v>
      </c>
      <c r="D129" s="64">
        <v>5383</v>
      </c>
      <c r="E129" s="64">
        <v>2744</v>
      </c>
      <c r="F129" s="77">
        <f t="shared" si="15"/>
        <v>10054</v>
      </c>
      <c r="G129" s="85">
        <f t="shared" ref="G129:G135" si="16">+(F129-F128)/F128</f>
        <v>2.9279279279279279E-2</v>
      </c>
      <c r="H129" s="62"/>
      <c r="I129" s="8"/>
      <c r="J129" s="8"/>
      <c r="K129" s="8"/>
      <c r="L129" s="8"/>
      <c r="M129" s="8"/>
      <c r="N129" s="8"/>
      <c r="O129" s="8"/>
      <c r="P129" s="8"/>
    </row>
    <row r="130" spans="2:16" customFormat="1" ht="15" customHeight="1" x14ac:dyDescent="0.25">
      <c r="B130" s="66" t="s">
        <v>21</v>
      </c>
      <c r="C130" s="65">
        <v>2071</v>
      </c>
      <c r="D130" s="64">
        <v>5858</v>
      </c>
      <c r="E130" s="64">
        <v>3063</v>
      </c>
      <c r="F130" s="77">
        <f t="shared" si="15"/>
        <v>10992</v>
      </c>
      <c r="G130" s="85">
        <f t="shared" si="16"/>
        <v>9.3296200517207079E-2</v>
      </c>
      <c r="H130" s="62"/>
      <c r="I130" s="8"/>
      <c r="J130" s="8"/>
      <c r="K130" s="8"/>
      <c r="L130" s="8"/>
      <c r="M130" s="8"/>
      <c r="N130" s="8"/>
      <c r="O130" s="8"/>
      <c r="P130" s="8"/>
    </row>
    <row r="131" spans="2:16" customFormat="1" ht="15" customHeight="1" x14ac:dyDescent="0.25">
      <c r="B131" s="66" t="s">
        <v>22</v>
      </c>
      <c r="C131" s="65">
        <v>1976</v>
      </c>
      <c r="D131" s="64">
        <v>5321</v>
      </c>
      <c r="E131" s="64">
        <v>2977</v>
      </c>
      <c r="F131" s="77">
        <f t="shared" si="15"/>
        <v>10274</v>
      </c>
      <c r="G131" s="85">
        <f t="shared" si="16"/>
        <v>-6.5320232896652106E-2</v>
      </c>
      <c r="H131" s="62"/>
      <c r="I131" s="8"/>
      <c r="J131" s="8"/>
      <c r="K131" s="8"/>
      <c r="L131" s="8"/>
      <c r="M131" s="8"/>
      <c r="N131" s="8"/>
      <c r="O131" s="8"/>
      <c r="P131" s="8"/>
    </row>
    <row r="132" spans="2:16" customFormat="1" ht="15" customHeight="1" x14ac:dyDescent="0.25">
      <c r="B132" s="66" t="s">
        <v>23</v>
      </c>
      <c r="C132" s="65">
        <v>1942</v>
      </c>
      <c r="D132" s="64">
        <v>5167</v>
      </c>
      <c r="E132" s="64">
        <v>2754</v>
      </c>
      <c r="F132" s="77">
        <f t="shared" si="15"/>
        <v>9863</v>
      </c>
      <c r="G132" s="85">
        <f t="shared" si="16"/>
        <v>-4.0003893322951137E-2</v>
      </c>
      <c r="H132" s="62"/>
      <c r="I132" s="8"/>
      <c r="J132" s="8"/>
      <c r="K132" s="8"/>
      <c r="L132" s="8"/>
      <c r="M132" s="8"/>
      <c r="N132" s="8"/>
      <c r="O132" s="8"/>
      <c r="P132" s="8"/>
    </row>
    <row r="133" spans="2:16" customFormat="1" ht="15" customHeight="1" x14ac:dyDescent="0.25">
      <c r="B133" s="66" t="s">
        <v>24</v>
      </c>
      <c r="C133" s="65">
        <v>1976</v>
      </c>
      <c r="D133" s="64">
        <v>5169</v>
      </c>
      <c r="E133" s="64">
        <v>2894</v>
      </c>
      <c r="F133" s="77">
        <f t="shared" si="15"/>
        <v>10039</v>
      </c>
      <c r="G133" s="85">
        <f t="shared" si="16"/>
        <v>1.7844469228429485E-2</v>
      </c>
      <c r="H133" s="62"/>
      <c r="I133" s="8"/>
      <c r="J133" s="8"/>
      <c r="K133" s="8"/>
      <c r="L133" s="8"/>
      <c r="M133" s="8"/>
      <c r="N133" s="8"/>
      <c r="O133" s="34" t="s">
        <v>2</v>
      </c>
      <c r="P133" s="34" t="s">
        <v>3</v>
      </c>
    </row>
    <row r="134" spans="2:16" customFormat="1" ht="15" customHeight="1" x14ac:dyDescent="0.25">
      <c r="B134" s="66" t="s">
        <v>25</v>
      </c>
      <c r="C134" s="65">
        <v>1948</v>
      </c>
      <c r="D134" s="64">
        <v>4647</v>
      </c>
      <c r="E134" s="64">
        <v>2664</v>
      </c>
      <c r="F134" s="77">
        <f t="shared" si="15"/>
        <v>9259</v>
      </c>
      <c r="G134" s="85">
        <f t="shared" si="16"/>
        <v>-7.7696981771092744E-2</v>
      </c>
      <c r="H134" s="62"/>
      <c r="I134" s="8"/>
      <c r="J134" s="8"/>
      <c r="K134" s="8"/>
      <c r="L134" s="8"/>
      <c r="M134" s="8"/>
      <c r="N134" s="8"/>
      <c r="O134" s="123">
        <f>C141</f>
        <v>0.194057462151244</v>
      </c>
      <c r="P134" s="123">
        <f>D141</f>
        <v>0.52574218799159333</v>
      </c>
    </row>
    <row r="135" spans="2:16" customFormat="1" ht="15" customHeight="1" x14ac:dyDescent="0.25">
      <c r="B135" s="66" t="s">
        <v>26</v>
      </c>
      <c r="C135" s="65">
        <v>1876</v>
      </c>
      <c r="D135" s="64">
        <v>4604</v>
      </c>
      <c r="E135" s="64">
        <v>2732</v>
      </c>
      <c r="F135" s="77">
        <f t="shared" si="15"/>
        <v>9212</v>
      </c>
      <c r="G135" s="85">
        <f t="shared" si="16"/>
        <v>-5.076142131979695E-3</v>
      </c>
      <c r="H135" s="62"/>
      <c r="I135" s="8"/>
      <c r="J135" s="8"/>
      <c r="K135" s="8"/>
      <c r="L135" s="8"/>
      <c r="M135" s="8"/>
      <c r="N135" s="8"/>
      <c r="O135" s="123"/>
      <c r="P135" s="129"/>
    </row>
    <row r="136" spans="2:16" customFormat="1" ht="15" customHeight="1" x14ac:dyDescent="0.25">
      <c r="B136" s="66" t="s">
        <v>55</v>
      </c>
      <c r="C136" s="65"/>
      <c r="D136" s="64"/>
      <c r="E136" s="64"/>
      <c r="F136" s="77"/>
      <c r="G136" s="85"/>
      <c r="H136" s="62"/>
      <c r="I136" s="8"/>
      <c r="J136" s="8"/>
      <c r="K136" s="8"/>
      <c r="L136" s="8"/>
      <c r="M136" s="8"/>
      <c r="N136" s="8"/>
      <c r="O136" s="8"/>
      <c r="P136" s="8"/>
    </row>
    <row r="137" spans="2:16" customFormat="1" ht="15" customHeight="1" x14ac:dyDescent="0.25">
      <c r="B137" s="66" t="s">
        <v>28</v>
      </c>
      <c r="C137" s="65"/>
      <c r="D137" s="64"/>
      <c r="E137" s="64"/>
      <c r="F137" s="77"/>
      <c r="G137" s="85"/>
      <c r="H137" s="62"/>
      <c r="I137" s="8"/>
      <c r="J137" s="8"/>
      <c r="K137" s="8"/>
      <c r="L137" s="8"/>
      <c r="M137" s="8"/>
      <c r="N137" s="8"/>
      <c r="O137" s="8"/>
      <c r="P137" s="8"/>
    </row>
    <row r="138" spans="2:16" customFormat="1" ht="15" customHeight="1" x14ac:dyDescent="0.25">
      <c r="B138" s="66" t="s">
        <v>29</v>
      </c>
      <c r="C138" s="65"/>
      <c r="D138" s="64"/>
      <c r="E138" s="64"/>
      <c r="F138" s="77"/>
      <c r="G138" s="85"/>
      <c r="H138" s="84"/>
      <c r="I138" s="8"/>
      <c r="J138" s="8"/>
      <c r="K138" s="8"/>
      <c r="L138" s="8"/>
      <c r="M138" s="8"/>
      <c r="N138" s="8"/>
      <c r="O138" s="8"/>
      <c r="P138" s="8"/>
    </row>
    <row r="139" spans="2:16" customFormat="1" ht="15" customHeight="1" thickBot="1" x14ac:dyDescent="0.3">
      <c r="B139" s="66" t="s">
        <v>30</v>
      </c>
      <c r="C139" s="63"/>
      <c r="D139" s="64"/>
      <c r="E139" s="64"/>
      <c r="F139" s="77"/>
      <c r="G139" s="83"/>
      <c r="H139" s="8"/>
      <c r="I139" s="8"/>
      <c r="J139" s="8"/>
      <c r="K139" s="8"/>
      <c r="L139" s="8"/>
      <c r="M139" s="8"/>
      <c r="N139" s="8"/>
      <c r="O139" s="8"/>
      <c r="P139" s="8"/>
    </row>
    <row r="140" spans="2:16" customFormat="1" ht="15.75" thickTop="1" x14ac:dyDescent="0.25">
      <c r="B140" s="61" t="s">
        <v>1</v>
      </c>
      <c r="C140" s="60">
        <f>SUM(C128:C139)</f>
        <v>15420</v>
      </c>
      <c r="D140" s="60">
        <f>SUM(D128:D139)</f>
        <v>41776</v>
      </c>
      <c r="E140" s="60">
        <f>SUM(E128:E139)</f>
        <v>22265</v>
      </c>
      <c r="F140" s="60">
        <f>SUM(F128:F139)</f>
        <v>79461</v>
      </c>
      <c r="G140" s="76"/>
      <c r="H140" s="82"/>
      <c r="I140" s="82"/>
      <c r="J140" s="82"/>
      <c r="K140" s="82"/>
      <c r="L140" s="82"/>
      <c r="M140" s="8"/>
      <c r="N140" s="8"/>
      <c r="O140" s="8"/>
      <c r="P140" s="8"/>
    </row>
    <row r="141" spans="2:16" customFormat="1" x14ac:dyDescent="0.25">
      <c r="B141" s="75" t="s">
        <v>54</v>
      </c>
      <c r="C141" s="81">
        <f>C140/F140</f>
        <v>0.194057462151244</v>
      </c>
      <c r="D141" s="81">
        <f>D140/F140</f>
        <v>0.52574218799159333</v>
      </c>
      <c r="E141" s="81">
        <f>E140/F140</f>
        <v>0.28020034985716263</v>
      </c>
      <c r="F141" s="81">
        <f>F140/F140</f>
        <v>1</v>
      </c>
      <c r="G141" s="80"/>
      <c r="H141" s="78"/>
      <c r="I141" s="78"/>
      <c r="J141" s="78"/>
      <c r="K141" s="78"/>
      <c r="L141" s="78"/>
      <c r="M141" s="8"/>
      <c r="N141" s="8"/>
      <c r="O141" s="8"/>
      <c r="P141" s="8"/>
    </row>
    <row r="142" spans="2:16" customFormat="1" x14ac:dyDescent="0.25">
      <c r="B142" s="66"/>
      <c r="C142" s="64"/>
      <c r="D142" s="64"/>
      <c r="E142" s="64"/>
      <c r="F142" s="64"/>
      <c r="G142" s="64"/>
      <c r="H142" s="64"/>
      <c r="I142" s="64"/>
      <c r="J142" s="64"/>
      <c r="K142" s="77"/>
      <c r="L142" s="77"/>
      <c r="M142" s="8"/>
      <c r="N142" s="8"/>
      <c r="O142" s="8"/>
      <c r="P142" s="8"/>
    </row>
    <row r="143" spans="2:16" customFormat="1" x14ac:dyDescent="0.25">
      <c r="B143" s="68" t="s">
        <v>120</v>
      </c>
      <c r="C143" s="68"/>
      <c r="D143" s="68"/>
      <c r="E143" s="68"/>
      <c r="F143" s="68"/>
      <c r="G143" s="64"/>
      <c r="H143" s="64"/>
      <c r="I143" s="64"/>
      <c r="J143" s="64"/>
      <c r="K143" s="77"/>
      <c r="L143" s="77"/>
      <c r="M143" s="8"/>
      <c r="N143" s="8"/>
      <c r="O143" s="8"/>
      <c r="P143" s="8"/>
    </row>
    <row r="144" spans="2:16" customFormat="1" ht="25.5" customHeight="1" x14ac:dyDescent="0.25">
      <c r="B144" s="120" t="s">
        <v>17</v>
      </c>
      <c r="C144" s="69" t="s">
        <v>57</v>
      </c>
      <c r="D144" s="69" t="s">
        <v>58</v>
      </c>
      <c r="E144" s="69" t="s">
        <v>18</v>
      </c>
      <c r="F144" s="69" t="s">
        <v>90</v>
      </c>
      <c r="G144" s="69" t="s">
        <v>59</v>
      </c>
      <c r="H144" s="69" t="s">
        <v>60</v>
      </c>
      <c r="I144" s="69" t="s">
        <v>91</v>
      </c>
      <c r="J144" s="120" t="s">
        <v>92</v>
      </c>
      <c r="K144" s="120" t="s">
        <v>1</v>
      </c>
      <c r="L144" s="78"/>
      <c r="M144" s="8"/>
      <c r="N144" s="8"/>
      <c r="O144" s="8"/>
      <c r="P144" s="8"/>
    </row>
    <row r="145" spans="2:16" customFormat="1" ht="13.5" customHeight="1" x14ac:dyDescent="0.25">
      <c r="B145" s="120"/>
      <c r="C145" s="79" t="s">
        <v>93</v>
      </c>
      <c r="D145" s="79" t="s">
        <v>94</v>
      </c>
      <c r="E145" s="79" t="s">
        <v>95</v>
      </c>
      <c r="F145" s="79" t="s">
        <v>96</v>
      </c>
      <c r="G145" s="79" t="s">
        <v>97</v>
      </c>
      <c r="H145" s="79" t="s">
        <v>98</v>
      </c>
      <c r="I145" s="79" t="s">
        <v>99</v>
      </c>
      <c r="J145" s="120"/>
      <c r="K145" s="120"/>
      <c r="L145" s="78"/>
      <c r="M145" s="8"/>
      <c r="N145" s="8"/>
      <c r="O145" s="8"/>
      <c r="P145" s="8"/>
    </row>
    <row r="146" spans="2:16" customFormat="1" ht="14.25" customHeight="1" x14ac:dyDescent="0.25">
      <c r="B146" s="66" t="s">
        <v>19</v>
      </c>
      <c r="C146" s="65">
        <v>0</v>
      </c>
      <c r="D146" s="64">
        <v>3</v>
      </c>
      <c r="E146" s="64">
        <v>21</v>
      </c>
      <c r="F146" s="64">
        <v>58</v>
      </c>
      <c r="G146" s="64">
        <v>1675</v>
      </c>
      <c r="H146" s="64">
        <v>5023</v>
      </c>
      <c r="I146" s="64">
        <v>323</v>
      </c>
      <c r="J146" s="64">
        <v>2665</v>
      </c>
      <c r="K146" s="77">
        <f t="shared" ref="K146:K153" si="17">SUM(C146:J146)</f>
        <v>9768</v>
      </c>
      <c r="L146" s="77"/>
      <c r="M146" s="8"/>
      <c r="N146" s="8"/>
      <c r="O146" s="8"/>
      <c r="P146" s="8"/>
    </row>
    <row r="147" spans="2:16" customFormat="1" ht="14.25" customHeight="1" x14ac:dyDescent="0.25">
      <c r="B147" s="66" t="s">
        <v>20</v>
      </c>
      <c r="C147" s="65">
        <v>0</v>
      </c>
      <c r="D147" s="64">
        <v>8</v>
      </c>
      <c r="E147" s="64">
        <v>32</v>
      </c>
      <c r="F147" s="64">
        <v>72</v>
      </c>
      <c r="G147" s="64">
        <v>1679</v>
      </c>
      <c r="H147" s="64">
        <v>4864</v>
      </c>
      <c r="I147" s="64">
        <v>362</v>
      </c>
      <c r="J147" s="64">
        <v>3037</v>
      </c>
      <c r="K147" s="77">
        <f t="shared" si="17"/>
        <v>10054</v>
      </c>
      <c r="L147" s="77"/>
      <c r="M147" s="8"/>
      <c r="N147" s="8"/>
      <c r="O147" s="8"/>
      <c r="P147" s="8"/>
    </row>
    <row r="148" spans="2:16" customFormat="1" ht="14.25" customHeight="1" x14ac:dyDescent="0.25">
      <c r="B148" s="66" t="s">
        <v>21</v>
      </c>
      <c r="C148" s="65">
        <v>0</v>
      </c>
      <c r="D148" s="64">
        <v>6</v>
      </c>
      <c r="E148" s="64">
        <v>31</v>
      </c>
      <c r="F148" s="64">
        <v>66</v>
      </c>
      <c r="G148" s="64">
        <v>1728</v>
      </c>
      <c r="H148" s="64">
        <v>5320</v>
      </c>
      <c r="I148" s="64">
        <v>378</v>
      </c>
      <c r="J148" s="64">
        <v>3463</v>
      </c>
      <c r="K148" s="77">
        <f t="shared" si="17"/>
        <v>10992</v>
      </c>
      <c r="L148" s="77"/>
      <c r="M148" s="8"/>
      <c r="N148" s="8"/>
      <c r="O148" s="8"/>
      <c r="P148" s="8"/>
    </row>
    <row r="149" spans="2:16" customFormat="1" ht="14.25" customHeight="1" x14ac:dyDescent="0.25">
      <c r="B149" s="66" t="s">
        <v>22</v>
      </c>
      <c r="C149" s="65">
        <v>0</v>
      </c>
      <c r="D149" s="64">
        <v>6</v>
      </c>
      <c r="E149" s="64">
        <v>35</v>
      </c>
      <c r="F149" s="64">
        <v>71</v>
      </c>
      <c r="G149" s="64">
        <v>1593</v>
      </c>
      <c r="H149" s="64">
        <v>4915</v>
      </c>
      <c r="I149" s="64">
        <v>320</v>
      </c>
      <c r="J149" s="64">
        <v>3334</v>
      </c>
      <c r="K149" s="77">
        <f t="shared" si="17"/>
        <v>10274</v>
      </c>
      <c r="L149" s="77"/>
      <c r="M149" s="8"/>
      <c r="N149" s="8"/>
      <c r="O149" s="8"/>
      <c r="P149" s="8"/>
    </row>
    <row r="150" spans="2:16" customFormat="1" ht="14.25" customHeight="1" x14ac:dyDescent="0.25">
      <c r="B150" s="66" t="s">
        <v>23</v>
      </c>
      <c r="C150" s="65">
        <v>0</v>
      </c>
      <c r="D150" s="64">
        <v>9</v>
      </c>
      <c r="E150" s="64">
        <v>31</v>
      </c>
      <c r="F150" s="64">
        <v>68</v>
      </c>
      <c r="G150" s="64">
        <v>1635</v>
      </c>
      <c r="H150" s="64">
        <v>4704</v>
      </c>
      <c r="I150" s="64">
        <v>303</v>
      </c>
      <c r="J150" s="64">
        <v>3113</v>
      </c>
      <c r="K150" s="77">
        <f t="shared" si="17"/>
        <v>9863</v>
      </c>
      <c r="L150" s="77"/>
      <c r="M150" s="8"/>
      <c r="N150" s="8"/>
      <c r="O150" s="8"/>
      <c r="P150" s="8"/>
    </row>
    <row r="151" spans="2:16" customFormat="1" ht="14.25" customHeight="1" x14ac:dyDescent="0.25">
      <c r="B151" s="66" t="s">
        <v>24</v>
      </c>
      <c r="C151" s="65">
        <v>0</v>
      </c>
      <c r="D151" s="64">
        <v>7</v>
      </c>
      <c r="E151" s="64">
        <v>36</v>
      </c>
      <c r="F151" s="64">
        <v>61</v>
      </c>
      <c r="G151" s="64">
        <v>1574</v>
      </c>
      <c r="H151" s="64">
        <v>4836</v>
      </c>
      <c r="I151" s="64">
        <v>298</v>
      </c>
      <c r="J151" s="64">
        <v>3227</v>
      </c>
      <c r="K151" s="77">
        <f t="shared" si="17"/>
        <v>10039</v>
      </c>
      <c r="L151" s="77"/>
      <c r="M151" s="8"/>
      <c r="N151" s="8"/>
      <c r="O151" s="8"/>
      <c r="P151" s="8"/>
    </row>
    <row r="152" spans="2:16" customFormat="1" ht="14.25" customHeight="1" x14ac:dyDescent="0.25">
      <c r="B152" s="66" t="s">
        <v>25</v>
      </c>
      <c r="C152" s="65">
        <v>0</v>
      </c>
      <c r="D152" s="64">
        <v>6</v>
      </c>
      <c r="E152" s="64">
        <v>26</v>
      </c>
      <c r="F152" s="64">
        <v>83</v>
      </c>
      <c r="G152" s="64">
        <v>1458</v>
      </c>
      <c r="H152" s="64">
        <v>4403</v>
      </c>
      <c r="I152" s="64">
        <v>299</v>
      </c>
      <c r="J152" s="64">
        <v>2984</v>
      </c>
      <c r="K152" s="77">
        <f t="shared" si="17"/>
        <v>9259</v>
      </c>
      <c r="L152" s="77"/>
      <c r="M152" s="8"/>
      <c r="N152" s="8"/>
      <c r="O152" s="8"/>
      <c r="P152" s="8"/>
    </row>
    <row r="153" spans="2:16" customFormat="1" ht="14.25" customHeight="1" x14ac:dyDescent="0.25">
      <c r="B153" s="66" t="s">
        <v>26</v>
      </c>
      <c r="C153" s="65">
        <v>0</v>
      </c>
      <c r="D153" s="64">
        <v>11</v>
      </c>
      <c r="E153" s="64">
        <v>31</v>
      </c>
      <c r="F153" s="64">
        <v>43</v>
      </c>
      <c r="G153" s="64">
        <v>1385</v>
      </c>
      <c r="H153" s="64">
        <v>4431</v>
      </c>
      <c r="I153" s="64">
        <v>298</v>
      </c>
      <c r="J153" s="64">
        <v>3013</v>
      </c>
      <c r="K153" s="77">
        <f t="shared" si="17"/>
        <v>9212</v>
      </c>
      <c r="L153" s="77"/>
      <c r="M153" s="8"/>
      <c r="N153" s="8"/>
      <c r="O153" s="8"/>
      <c r="P153" s="8"/>
    </row>
    <row r="154" spans="2:16" customFormat="1" ht="14.25" customHeight="1" x14ac:dyDescent="0.25">
      <c r="B154" s="66" t="s">
        <v>55</v>
      </c>
      <c r="C154" s="65"/>
      <c r="D154" s="64"/>
      <c r="E154" s="64"/>
      <c r="F154" s="64"/>
      <c r="G154" s="64"/>
      <c r="H154" s="64"/>
      <c r="I154" s="64"/>
      <c r="J154" s="64"/>
      <c r="K154" s="77"/>
      <c r="L154" s="77"/>
      <c r="M154" s="8"/>
      <c r="N154" s="8"/>
      <c r="O154" s="8"/>
      <c r="P154" s="8"/>
    </row>
    <row r="155" spans="2:16" customFormat="1" ht="14.25" customHeight="1" x14ac:dyDescent="0.25">
      <c r="B155" s="66" t="s">
        <v>28</v>
      </c>
      <c r="C155" s="65"/>
      <c r="D155" s="64"/>
      <c r="E155" s="64"/>
      <c r="F155" s="64"/>
      <c r="G155" s="64"/>
      <c r="H155" s="64"/>
      <c r="I155" s="64"/>
      <c r="J155" s="64"/>
      <c r="K155" s="77"/>
      <c r="L155" s="77"/>
      <c r="M155" s="8"/>
      <c r="N155" s="8"/>
      <c r="O155" s="8"/>
      <c r="P155" s="8"/>
    </row>
    <row r="156" spans="2:16" customFormat="1" ht="14.25" customHeight="1" x14ac:dyDescent="0.25">
      <c r="B156" s="66" t="s">
        <v>29</v>
      </c>
      <c r="C156" s="65"/>
      <c r="D156" s="64"/>
      <c r="E156" s="64"/>
      <c r="F156" s="64"/>
      <c r="G156" s="64"/>
      <c r="H156" s="64"/>
      <c r="I156" s="64"/>
      <c r="J156" s="64"/>
      <c r="K156" s="77"/>
      <c r="L156" s="77"/>
      <c r="M156" s="8"/>
      <c r="N156" s="8"/>
      <c r="O156" s="8"/>
      <c r="P156" s="8"/>
    </row>
    <row r="157" spans="2:16" customFormat="1" ht="14.25" customHeight="1" x14ac:dyDescent="0.25">
      <c r="B157" s="66" t="s">
        <v>30</v>
      </c>
      <c r="C157" s="65"/>
      <c r="D157" s="64"/>
      <c r="E157" s="64"/>
      <c r="F157" s="64"/>
      <c r="G157" s="64"/>
      <c r="H157" s="64"/>
      <c r="I157" s="64"/>
      <c r="J157" s="64"/>
      <c r="K157" s="77"/>
      <c r="L157" s="77"/>
      <c r="M157" s="8"/>
      <c r="N157" s="8"/>
      <c r="O157" s="8"/>
      <c r="P157" s="8"/>
    </row>
    <row r="158" spans="2:16" customFormat="1" ht="14.25" customHeight="1" x14ac:dyDescent="0.25">
      <c r="B158" s="61" t="s">
        <v>1</v>
      </c>
      <c r="C158" s="60">
        <f t="shared" ref="C158:K158" si="18">SUM(C146:C157)</f>
        <v>0</v>
      </c>
      <c r="D158" s="60">
        <f t="shared" si="18"/>
        <v>56</v>
      </c>
      <c r="E158" s="60">
        <f t="shared" si="18"/>
        <v>243</v>
      </c>
      <c r="F158" s="60">
        <f t="shared" si="18"/>
        <v>522</v>
      </c>
      <c r="G158" s="60">
        <f t="shared" si="18"/>
        <v>12727</v>
      </c>
      <c r="H158" s="60">
        <f t="shared" si="18"/>
        <v>38496</v>
      </c>
      <c r="I158" s="60">
        <f t="shared" si="18"/>
        <v>2581</v>
      </c>
      <c r="J158" s="60">
        <f t="shared" si="18"/>
        <v>24836</v>
      </c>
      <c r="K158" s="60">
        <f t="shared" si="18"/>
        <v>79461</v>
      </c>
      <c r="L158" s="76"/>
      <c r="M158" s="8"/>
      <c r="N158" s="72"/>
      <c r="O158" s="71"/>
      <c r="P158" s="70"/>
    </row>
    <row r="159" spans="2:16" customFormat="1" ht="14.25" customHeight="1" x14ac:dyDescent="0.25">
      <c r="B159" s="75" t="s">
        <v>54</v>
      </c>
      <c r="C159" s="74">
        <f t="shared" ref="C159:K159" si="19">C158/$K$65</f>
        <v>0</v>
      </c>
      <c r="D159" s="74">
        <f t="shared" si="19"/>
        <v>7.0474824127559428E-4</v>
      </c>
      <c r="E159" s="74">
        <f t="shared" si="19"/>
        <v>3.0581039755351682E-3</v>
      </c>
      <c r="F159" s="74">
        <f t="shared" si="19"/>
        <v>6.5692603918903617E-3</v>
      </c>
      <c r="G159" s="74">
        <f t="shared" si="19"/>
        <v>0.16016662261990158</v>
      </c>
      <c r="H159" s="74">
        <f t="shared" si="19"/>
        <v>0.48446407671687997</v>
      </c>
      <c r="I159" s="74">
        <f t="shared" si="19"/>
        <v>3.2481343048791231E-2</v>
      </c>
      <c r="J159" s="74">
        <f t="shared" si="19"/>
        <v>0.31255584500572609</v>
      </c>
      <c r="K159" s="74">
        <f t="shared" si="19"/>
        <v>1</v>
      </c>
      <c r="L159" s="73"/>
      <c r="M159" s="8"/>
      <c r="N159" s="72"/>
      <c r="O159" s="71"/>
      <c r="P159" s="70"/>
    </row>
    <row r="160" spans="2:16" customFormat="1" x14ac:dyDescent="0.25">
      <c r="C160" s="11"/>
      <c r="D160" s="11"/>
      <c r="E160" s="11"/>
      <c r="F160" s="11"/>
    </row>
    <row r="161" spans="2:17" customFormat="1" x14ac:dyDescent="0.25">
      <c r="B161" t="s">
        <v>121</v>
      </c>
      <c r="C161" s="11"/>
      <c r="D161" s="11"/>
      <c r="E161" s="11"/>
      <c r="F161" s="11"/>
      <c r="J161" s="68"/>
    </row>
    <row r="162" spans="2:17" customFormat="1" ht="17.25" customHeight="1" x14ac:dyDescent="0.25">
      <c r="B162" s="69" t="s">
        <v>31</v>
      </c>
      <c r="C162" s="69" t="s">
        <v>19</v>
      </c>
      <c r="D162" s="69" t="s">
        <v>20</v>
      </c>
      <c r="E162" s="69" t="s">
        <v>21</v>
      </c>
      <c r="F162" s="69" t="s">
        <v>22</v>
      </c>
      <c r="G162" s="69" t="s">
        <v>23</v>
      </c>
      <c r="H162" s="69" t="s">
        <v>24</v>
      </c>
      <c r="I162" s="69" t="s">
        <v>25</v>
      </c>
      <c r="J162" s="69" t="s">
        <v>26</v>
      </c>
      <c r="K162" s="69" t="s">
        <v>27</v>
      </c>
      <c r="L162" s="69" t="s">
        <v>28</v>
      </c>
      <c r="M162" s="69" t="s">
        <v>29</v>
      </c>
      <c r="N162" s="69" t="s">
        <v>30</v>
      </c>
      <c r="O162" s="69" t="s">
        <v>1</v>
      </c>
      <c r="P162" s="69" t="s">
        <v>16</v>
      </c>
      <c r="Q162" s="68"/>
    </row>
    <row r="163" spans="2:17" customFormat="1" ht="14.25" customHeight="1" x14ac:dyDescent="0.25">
      <c r="B163" s="66" t="s">
        <v>43</v>
      </c>
      <c r="C163" s="65">
        <v>5419</v>
      </c>
      <c r="D163" s="64">
        <v>5730</v>
      </c>
      <c r="E163" s="64">
        <v>6277</v>
      </c>
      <c r="F163" s="64">
        <v>5543</v>
      </c>
      <c r="G163" s="64">
        <v>5082</v>
      </c>
      <c r="H163" s="64">
        <v>5311</v>
      </c>
      <c r="I163" s="64">
        <v>4956</v>
      </c>
      <c r="J163" s="64">
        <v>4916</v>
      </c>
      <c r="K163" s="64"/>
      <c r="L163" s="64"/>
      <c r="M163" s="64"/>
      <c r="N163" s="64"/>
      <c r="O163" s="63">
        <f t="shared" ref="O163:O187" si="20">SUM(C163:N163)</f>
        <v>43234</v>
      </c>
      <c r="P163" s="62">
        <f t="shared" ref="P163:P187" si="21">O163/$O$188</f>
        <v>0.54409081184480435</v>
      </c>
      <c r="Q163" s="67"/>
    </row>
    <row r="164" spans="2:17" customFormat="1" ht="14.25" customHeight="1" x14ac:dyDescent="0.25">
      <c r="B164" s="66" t="s">
        <v>37</v>
      </c>
      <c r="C164" s="65">
        <v>553</v>
      </c>
      <c r="D164" s="64">
        <v>618</v>
      </c>
      <c r="E164" s="64">
        <v>558</v>
      </c>
      <c r="F164" s="64">
        <v>552</v>
      </c>
      <c r="G164" s="64">
        <v>510</v>
      </c>
      <c r="H164" s="64">
        <v>503</v>
      </c>
      <c r="I164" s="64">
        <v>454</v>
      </c>
      <c r="J164" s="64">
        <v>415</v>
      </c>
      <c r="K164" s="64"/>
      <c r="L164" s="64"/>
      <c r="M164" s="64"/>
      <c r="N164" s="64"/>
      <c r="O164" s="63">
        <f t="shared" si="20"/>
        <v>4163</v>
      </c>
      <c r="P164" s="62">
        <f t="shared" si="21"/>
        <v>5.2390480864826769E-2</v>
      </c>
      <c r="Q164" s="58"/>
    </row>
    <row r="165" spans="2:17" customFormat="1" ht="14.25" customHeight="1" x14ac:dyDescent="0.25">
      <c r="B165" s="66" t="s">
        <v>34</v>
      </c>
      <c r="C165" s="65">
        <v>313</v>
      </c>
      <c r="D165" s="64">
        <v>322</v>
      </c>
      <c r="E165" s="64">
        <v>405</v>
      </c>
      <c r="F165" s="64">
        <v>412</v>
      </c>
      <c r="G165" s="64">
        <v>404</v>
      </c>
      <c r="H165" s="64">
        <v>473</v>
      </c>
      <c r="I165" s="64">
        <v>453</v>
      </c>
      <c r="J165" s="64">
        <v>360</v>
      </c>
      <c r="K165" s="64"/>
      <c r="L165" s="64"/>
      <c r="M165" s="64"/>
      <c r="N165" s="64"/>
      <c r="O165" s="63">
        <f t="shared" si="20"/>
        <v>3142</v>
      </c>
      <c r="P165" s="62">
        <f t="shared" si="21"/>
        <v>3.9541410251569951E-2</v>
      </c>
      <c r="Q165" s="58"/>
    </row>
    <row r="166" spans="2:17" customFormat="1" ht="14.25" customHeight="1" x14ac:dyDescent="0.25">
      <c r="B166" s="66" t="s">
        <v>41</v>
      </c>
      <c r="C166" s="65">
        <v>384</v>
      </c>
      <c r="D166" s="64">
        <v>386</v>
      </c>
      <c r="E166" s="64">
        <v>379</v>
      </c>
      <c r="F166" s="64">
        <v>431</v>
      </c>
      <c r="G166" s="64">
        <v>397</v>
      </c>
      <c r="H166" s="64">
        <v>407</v>
      </c>
      <c r="I166" s="64">
        <v>333</v>
      </c>
      <c r="J166" s="64">
        <v>304</v>
      </c>
      <c r="K166" s="64"/>
      <c r="L166" s="64"/>
      <c r="M166" s="64"/>
      <c r="N166" s="64"/>
      <c r="O166" s="63">
        <f t="shared" si="20"/>
        <v>3021</v>
      </c>
      <c r="P166" s="62">
        <f t="shared" si="21"/>
        <v>3.8018650658813755E-2</v>
      </c>
      <c r="Q166" s="58"/>
    </row>
    <row r="167" spans="2:17" customFormat="1" ht="14.25" customHeight="1" x14ac:dyDescent="0.25">
      <c r="B167" s="66" t="s">
        <v>48</v>
      </c>
      <c r="C167" s="65">
        <v>400</v>
      </c>
      <c r="D167" s="64">
        <v>364</v>
      </c>
      <c r="E167" s="64">
        <v>367</v>
      </c>
      <c r="F167" s="64">
        <v>415</v>
      </c>
      <c r="G167" s="64">
        <v>384</v>
      </c>
      <c r="H167" s="64">
        <v>352</v>
      </c>
      <c r="I167" s="64">
        <v>361</v>
      </c>
      <c r="J167" s="64">
        <v>349</v>
      </c>
      <c r="K167" s="64"/>
      <c r="L167" s="64"/>
      <c r="M167" s="64"/>
      <c r="N167" s="64"/>
      <c r="O167" s="63">
        <f t="shared" si="20"/>
        <v>2992</v>
      </c>
      <c r="P167" s="62">
        <f t="shared" si="21"/>
        <v>3.7653691748153181E-2</v>
      </c>
      <c r="Q167" s="58"/>
    </row>
    <row r="168" spans="2:17" customFormat="1" ht="14.25" customHeight="1" x14ac:dyDescent="0.25">
      <c r="B168" s="66" t="s">
        <v>65</v>
      </c>
      <c r="C168" s="65">
        <v>290</v>
      </c>
      <c r="D168" s="64">
        <v>289</v>
      </c>
      <c r="E168" s="64">
        <v>277</v>
      </c>
      <c r="F168" s="64">
        <v>283</v>
      </c>
      <c r="G168" s="64">
        <v>379</v>
      </c>
      <c r="H168" s="64">
        <v>342</v>
      </c>
      <c r="I168" s="64">
        <v>297</v>
      </c>
      <c r="J168" s="64">
        <v>340</v>
      </c>
      <c r="K168" s="64"/>
      <c r="L168" s="64"/>
      <c r="M168" s="64"/>
      <c r="N168" s="64"/>
      <c r="O168" s="63">
        <f t="shared" si="20"/>
        <v>2497</v>
      </c>
      <c r="P168" s="62">
        <f t="shared" si="21"/>
        <v>3.1424220686877842E-2</v>
      </c>
      <c r="Q168" s="58"/>
    </row>
    <row r="169" spans="2:17" customFormat="1" ht="14.25" customHeight="1" x14ac:dyDescent="0.25">
      <c r="B169" s="66" t="s">
        <v>38</v>
      </c>
      <c r="C169" s="65">
        <v>276</v>
      </c>
      <c r="D169" s="64">
        <v>238</v>
      </c>
      <c r="E169" s="64">
        <v>298</v>
      </c>
      <c r="F169" s="64">
        <v>271</v>
      </c>
      <c r="G169" s="64">
        <v>326</v>
      </c>
      <c r="H169" s="64">
        <v>291</v>
      </c>
      <c r="I169" s="64">
        <v>299</v>
      </c>
      <c r="J169" s="64">
        <v>331</v>
      </c>
      <c r="K169" s="64"/>
      <c r="L169" s="64"/>
      <c r="M169" s="64"/>
      <c r="N169" s="64"/>
      <c r="O169" s="63">
        <f t="shared" si="20"/>
        <v>2330</v>
      </c>
      <c r="P169" s="62">
        <f t="shared" si="21"/>
        <v>2.9322560753073833E-2</v>
      </c>
      <c r="Q169" s="58"/>
    </row>
    <row r="170" spans="2:17" customFormat="1" ht="14.25" customHeight="1" x14ac:dyDescent="0.25">
      <c r="B170" s="66" t="s">
        <v>40</v>
      </c>
      <c r="C170" s="65">
        <v>275</v>
      </c>
      <c r="D170" s="64">
        <v>284</v>
      </c>
      <c r="E170" s="64">
        <v>264</v>
      </c>
      <c r="F170" s="64">
        <v>305</v>
      </c>
      <c r="G170" s="64">
        <v>226</v>
      </c>
      <c r="H170" s="64">
        <v>212</v>
      </c>
      <c r="I170" s="64">
        <v>206</v>
      </c>
      <c r="J170" s="64">
        <v>235</v>
      </c>
      <c r="K170" s="64"/>
      <c r="L170" s="64"/>
      <c r="M170" s="64"/>
      <c r="N170" s="64"/>
      <c r="O170" s="63">
        <f t="shared" si="20"/>
        <v>2007</v>
      </c>
      <c r="P170" s="62">
        <f t="shared" si="21"/>
        <v>2.5257673575716389E-2</v>
      </c>
      <c r="Q170" s="58"/>
    </row>
    <row r="171" spans="2:17" customFormat="1" ht="14.25" customHeight="1" x14ac:dyDescent="0.25">
      <c r="B171" s="66" t="s">
        <v>49</v>
      </c>
      <c r="C171" s="65">
        <v>252</v>
      </c>
      <c r="D171" s="64">
        <v>197</v>
      </c>
      <c r="E171" s="64">
        <v>277</v>
      </c>
      <c r="F171" s="64">
        <v>246</v>
      </c>
      <c r="G171" s="64">
        <v>254</v>
      </c>
      <c r="H171" s="64">
        <v>254</v>
      </c>
      <c r="I171" s="64">
        <v>230</v>
      </c>
      <c r="J171" s="64">
        <v>217</v>
      </c>
      <c r="K171" s="64"/>
      <c r="L171" s="64"/>
      <c r="M171" s="64"/>
      <c r="N171" s="64"/>
      <c r="O171" s="63">
        <f t="shared" si="20"/>
        <v>1927</v>
      </c>
      <c r="P171" s="62">
        <f t="shared" si="21"/>
        <v>2.4250890373894111E-2</v>
      </c>
      <c r="Q171" s="58"/>
    </row>
    <row r="172" spans="2:17" customFormat="1" ht="14.25" customHeight="1" x14ac:dyDescent="0.25">
      <c r="B172" s="66" t="s">
        <v>36</v>
      </c>
      <c r="C172" s="65">
        <v>194</v>
      </c>
      <c r="D172" s="64">
        <v>197</v>
      </c>
      <c r="E172" s="64">
        <v>260</v>
      </c>
      <c r="F172" s="64">
        <v>242</v>
      </c>
      <c r="G172" s="64">
        <v>236</v>
      </c>
      <c r="H172" s="64">
        <v>276</v>
      </c>
      <c r="I172" s="64">
        <v>243</v>
      </c>
      <c r="J172" s="64">
        <v>252</v>
      </c>
      <c r="K172" s="64"/>
      <c r="L172" s="64"/>
      <c r="M172" s="64"/>
      <c r="N172" s="64"/>
      <c r="O172" s="63">
        <f t="shared" si="20"/>
        <v>1900</v>
      </c>
      <c r="P172" s="62">
        <f t="shared" si="21"/>
        <v>2.3911101043279093E-2</v>
      </c>
      <c r="Q172" s="58"/>
    </row>
    <row r="173" spans="2:17" customFormat="1" ht="14.25" customHeight="1" x14ac:dyDescent="0.25">
      <c r="B173" s="66" t="s">
        <v>42</v>
      </c>
      <c r="C173" s="65">
        <v>218</v>
      </c>
      <c r="D173" s="64">
        <v>191</v>
      </c>
      <c r="E173" s="64">
        <v>250</v>
      </c>
      <c r="F173" s="64">
        <v>227</v>
      </c>
      <c r="G173" s="64">
        <v>240</v>
      </c>
      <c r="H173" s="64">
        <v>223</v>
      </c>
      <c r="I173" s="64">
        <v>151</v>
      </c>
      <c r="J173" s="64">
        <v>168</v>
      </c>
      <c r="K173" s="64"/>
      <c r="L173" s="64"/>
      <c r="M173" s="64"/>
      <c r="N173" s="64"/>
      <c r="O173" s="63">
        <f t="shared" si="20"/>
        <v>1668</v>
      </c>
      <c r="P173" s="62">
        <f t="shared" si="21"/>
        <v>2.0991429757994489E-2</v>
      </c>
      <c r="Q173" s="58"/>
    </row>
    <row r="174" spans="2:17" customFormat="1" ht="14.25" customHeight="1" x14ac:dyDescent="0.25">
      <c r="B174" s="66" t="s">
        <v>50</v>
      </c>
      <c r="C174" s="65">
        <v>163</v>
      </c>
      <c r="D174" s="64">
        <v>168</v>
      </c>
      <c r="E174" s="64">
        <v>212</v>
      </c>
      <c r="F174" s="64">
        <v>213</v>
      </c>
      <c r="G174" s="64">
        <v>194</v>
      </c>
      <c r="H174" s="64">
        <v>223</v>
      </c>
      <c r="I174" s="64">
        <v>189</v>
      </c>
      <c r="J174" s="64">
        <v>228</v>
      </c>
      <c r="K174" s="64"/>
      <c r="L174" s="64"/>
      <c r="M174" s="64"/>
      <c r="N174" s="64"/>
      <c r="O174" s="63">
        <f t="shared" si="20"/>
        <v>1590</v>
      </c>
      <c r="P174" s="62">
        <f t="shared" si="21"/>
        <v>2.0009816136217766E-2</v>
      </c>
      <c r="Q174" s="58"/>
    </row>
    <row r="175" spans="2:17" customFormat="1" ht="14.25" customHeight="1" x14ac:dyDescent="0.25">
      <c r="B175" s="66" t="s">
        <v>66</v>
      </c>
      <c r="C175" s="65">
        <v>145</v>
      </c>
      <c r="D175" s="64">
        <v>152</v>
      </c>
      <c r="E175" s="64">
        <v>174</v>
      </c>
      <c r="F175" s="64">
        <v>181</v>
      </c>
      <c r="G175" s="64">
        <v>187</v>
      </c>
      <c r="H175" s="64">
        <v>204</v>
      </c>
      <c r="I175" s="64">
        <v>163</v>
      </c>
      <c r="J175" s="64">
        <v>169</v>
      </c>
      <c r="K175" s="64"/>
      <c r="L175" s="64"/>
      <c r="M175" s="64"/>
      <c r="N175" s="64"/>
      <c r="O175" s="63">
        <f t="shared" si="20"/>
        <v>1375</v>
      </c>
      <c r="P175" s="62">
        <f t="shared" si="21"/>
        <v>1.7304086281320397E-2</v>
      </c>
      <c r="Q175" s="58"/>
    </row>
    <row r="176" spans="2:17" customFormat="1" ht="14.25" customHeight="1" x14ac:dyDescent="0.25">
      <c r="B176" s="66" t="s">
        <v>33</v>
      </c>
      <c r="C176" s="65">
        <v>146</v>
      </c>
      <c r="D176" s="64">
        <v>148</v>
      </c>
      <c r="E176" s="64">
        <v>165</v>
      </c>
      <c r="F176" s="64">
        <v>161</v>
      </c>
      <c r="G176" s="64">
        <v>194</v>
      </c>
      <c r="H176" s="64">
        <v>149</v>
      </c>
      <c r="I176" s="64">
        <v>114</v>
      </c>
      <c r="J176" s="64">
        <v>131</v>
      </c>
      <c r="K176" s="64"/>
      <c r="L176" s="64"/>
      <c r="M176" s="64"/>
      <c r="N176" s="64"/>
      <c r="O176" s="63">
        <f t="shared" si="20"/>
        <v>1208</v>
      </c>
      <c r="P176" s="62">
        <f t="shared" si="21"/>
        <v>1.5202426347516392E-2</v>
      </c>
      <c r="Q176" s="58"/>
    </row>
    <row r="177" spans="2:17" customFormat="1" ht="14.25" customHeight="1" x14ac:dyDescent="0.25">
      <c r="B177" s="66" t="s">
        <v>35</v>
      </c>
      <c r="C177" s="65">
        <v>107</v>
      </c>
      <c r="D177" s="64">
        <v>143</v>
      </c>
      <c r="E177" s="64">
        <v>130</v>
      </c>
      <c r="F177" s="64">
        <v>131</v>
      </c>
      <c r="G177" s="64">
        <v>147</v>
      </c>
      <c r="H177" s="64">
        <v>179</v>
      </c>
      <c r="I177" s="64">
        <v>165</v>
      </c>
      <c r="J177" s="64">
        <v>139</v>
      </c>
      <c r="K177" s="64"/>
      <c r="L177" s="64"/>
      <c r="M177" s="64"/>
      <c r="N177" s="64"/>
      <c r="O177" s="63">
        <f t="shared" si="20"/>
        <v>1141</v>
      </c>
      <c r="P177" s="62">
        <f t="shared" si="21"/>
        <v>1.4359245415990235E-2</v>
      </c>
      <c r="Q177" s="58"/>
    </row>
    <row r="178" spans="2:17" customFormat="1" ht="14.25" customHeight="1" x14ac:dyDescent="0.25">
      <c r="B178" s="66" t="s">
        <v>44</v>
      </c>
      <c r="C178" s="65">
        <v>104</v>
      </c>
      <c r="D178" s="64">
        <v>105</v>
      </c>
      <c r="E178" s="64">
        <v>94</v>
      </c>
      <c r="F178" s="64">
        <v>94</v>
      </c>
      <c r="G178" s="64">
        <v>103</v>
      </c>
      <c r="H178" s="64">
        <v>105</v>
      </c>
      <c r="I178" s="64">
        <v>86</v>
      </c>
      <c r="J178" s="64">
        <v>98</v>
      </c>
      <c r="K178" s="64"/>
      <c r="L178" s="64"/>
      <c r="M178" s="64"/>
      <c r="N178" s="64"/>
      <c r="O178" s="63">
        <f t="shared" si="20"/>
        <v>789</v>
      </c>
      <c r="P178" s="62">
        <f t="shared" si="21"/>
        <v>9.9293993279722121E-3</v>
      </c>
      <c r="Q178" s="58"/>
    </row>
    <row r="179" spans="2:17" customFormat="1" ht="14.25" customHeight="1" x14ac:dyDescent="0.25">
      <c r="B179" s="66" t="s">
        <v>122</v>
      </c>
      <c r="C179" s="65">
        <v>84</v>
      </c>
      <c r="D179" s="64">
        <v>69</v>
      </c>
      <c r="E179" s="64">
        <v>58</v>
      </c>
      <c r="F179" s="64">
        <v>94</v>
      </c>
      <c r="G179" s="64">
        <v>110</v>
      </c>
      <c r="H179" s="64">
        <v>86</v>
      </c>
      <c r="I179" s="64">
        <v>73</v>
      </c>
      <c r="J179" s="64">
        <v>111</v>
      </c>
      <c r="K179" s="64"/>
      <c r="L179" s="64"/>
      <c r="M179" s="64"/>
      <c r="N179" s="64"/>
      <c r="O179" s="63">
        <f t="shared" si="20"/>
        <v>685</v>
      </c>
      <c r="P179" s="62">
        <f t="shared" si="21"/>
        <v>8.620581165603252E-3</v>
      </c>
      <c r="Q179" s="58"/>
    </row>
    <row r="180" spans="2:17" customFormat="1" ht="14.25" customHeight="1" x14ac:dyDescent="0.25">
      <c r="B180" s="66" t="s">
        <v>53</v>
      </c>
      <c r="C180" s="65">
        <v>89</v>
      </c>
      <c r="D180" s="64">
        <v>69</v>
      </c>
      <c r="E180" s="64">
        <v>78</v>
      </c>
      <c r="F180" s="64">
        <v>82</v>
      </c>
      <c r="G180" s="64">
        <v>65</v>
      </c>
      <c r="H180" s="64">
        <v>105</v>
      </c>
      <c r="I180" s="64">
        <v>115</v>
      </c>
      <c r="J180" s="64">
        <v>76</v>
      </c>
      <c r="K180" s="64"/>
      <c r="L180" s="64"/>
      <c r="M180" s="64"/>
      <c r="N180" s="64"/>
      <c r="O180" s="63">
        <f t="shared" si="20"/>
        <v>679</v>
      </c>
      <c r="P180" s="62">
        <f t="shared" si="21"/>
        <v>8.5450724254665811E-3</v>
      </c>
      <c r="Q180" s="58"/>
    </row>
    <row r="181" spans="2:17" customFormat="1" ht="14.25" customHeight="1" x14ac:dyDescent="0.25">
      <c r="B181" s="66" t="s">
        <v>51</v>
      </c>
      <c r="C181" s="65">
        <v>82</v>
      </c>
      <c r="D181" s="64">
        <v>80</v>
      </c>
      <c r="E181" s="64">
        <v>84</v>
      </c>
      <c r="F181" s="64">
        <v>73</v>
      </c>
      <c r="G181" s="64">
        <v>64</v>
      </c>
      <c r="H181" s="64">
        <v>86</v>
      </c>
      <c r="I181" s="64">
        <v>65</v>
      </c>
      <c r="J181" s="64">
        <v>73</v>
      </c>
      <c r="K181" s="64"/>
      <c r="L181" s="64"/>
      <c r="M181" s="64"/>
      <c r="N181" s="64"/>
      <c r="O181" s="63">
        <f t="shared" si="20"/>
        <v>607</v>
      </c>
      <c r="P181" s="62">
        <f t="shared" si="21"/>
        <v>7.6389675438265315E-3</v>
      </c>
      <c r="Q181" s="58"/>
    </row>
    <row r="182" spans="2:17" customFormat="1" ht="14.25" customHeight="1" x14ac:dyDescent="0.25">
      <c r="B182" s="66" t="s">
        <v>32</v>
      </c>
      <c r="C182" s="65">
        <v>65</v>
      </c>
      <c r="D182" s="64">
        <v>70</v>
      </c>
      <c r="E182" s="64">
        <v>80</v>
      </c>
      <c r="F182" s="64">
        <v>66</v>
      </c>
      <c r="G182" s="64">
        <v>67</v>
      </c>
      <c r="H182" s="64">
        <v>54</v>
      </c>
      <c r="I182" s="64">
        <v>63</v>
      </c>
      <c r="J182" s="64">
        <v>77</v>
      </c>
      <c r="K182" s="64"/>
      <c r="L182" s="64"/>
      <c r="M182" s="64"/>
      <c r="N182" s="64"/>
      <c r="O182" s="63">
        <f t="shared" si="20"/>
        <v>542</v>
      </c>
      <c r="P182" s="62">
        <f t="shared" si="21"/>
        <v>6.8209561923459304E-3</v>
      </c>
      <c r="Q182" s="58"/>
    </row>
    <row r="183" spans="2:17" customFormat="1" ht="14.25" customHeight="1" x14ac:dyDescent="0.25">
      <c r="B183" s="66" t="s">
        <v>39</v>
      </c>
      <c r="C183" s="65">
        <v>48</v>
      </c>
      <c r="D183" s="64">
        <v>54</v>
      </c>
      <c r="E183" s="64">
        <v>81</v>
      </c>
      <c r="F183" s="64">
        <v>54</v>
      </c>
      <c r="G183" s="64">
        <v>57</v>
      </c>
      <c r="H183" s="64">
        <v>38</v>
      </c>
      <c r="I183" s="64">
        <v>66</v>
      </c>
      <c r="J183" s="64">
        <v>49</v>
      </c>
      <c r="K183" s="64"/>
      <c r="L183" s="64"/>
      <c r="M183" s="64"/>
      <c r="N183" s="64"/>
      <c r="O183" s="63">
        <f t="shared" si="20"/>
        <v>447</v>
      </c>
      <c r="P183" s="62">
        <f t="shared" si="21"/>
        <v>5.6254011401819758E-3</v>
      </c>
      <c r="Q183" s="58"/>
    </row>
    <row r="184" spans="2:17" customFormat="1" ht="14.25" customHeight="1" x14ac:dyDescent="0.25">
      <c r="B184" s="66" t="s">
        <v>45</v>
      </c>
      <c r="C184" s="65">
        <v>42</v>
      </c>
      <c r="D184" s="64">
        <v>54</v>
      </c>
      <c r="E184" s="64">
        <v>70</v>
      </c>
      <c r="F184" s="64">
        <v>67</v>
      </c>
      <c r="G184" s="64">
        <v>50</v>
      </c>
      <c r="H184" s="64">
        <v>40</v>
      </c>
      <c r="I184" s="64">
        <v>47</v>
      </c>
      <c r="J184" s="64">
        <v>58</v>
      </c>
      <c r="K184" s="64"/>
      <c r="L184" s="64"/>
      <c r="M184" s="64"/>
      <c r="N184" s="64"/>
      <c r="O184" s="63">
        <f t="shared" si="20"/>
        <v>428</v>
      </c>
      <c r="P184" s="62">
        <f t="shared" si="21"/>
        <v>5.3862901297491855E-3</v>
      </c>
      <c r="Q184" s="58"/>
    </row>
    <row r="185" spans="2:17" customFormat="1" ht="14.25" customHeight="1" x14ac:dyDescent="0.25">
      <c r="B185" s="66" t="s">
        <v>52</v>
      </c>
      <c r="C185" s="65">
        <v>36</v>
      </c>
      <c r="D185" s="64">
        <v>42</v>
      </c>
      <c r="E185" s="64">
        <v>57</v>
      </c>
      <c r="F185" s="64">
        <v>56</v>
      </c>
      <c r="G185" s="64">
        <v>84</v>
      </c>
      <c r="H185" s="64">
        <v>38</v>
      </c>
      <c r="I185" s="64">
        <v>34</v>
      </c>
      <c r="J185" s="64">
        <v>27</v>
      </c>
      <c r="K185" s="64"/>
      <c r="L185" s="64"/>
      <c r="M185" s="64"/>
      <c r="N185" s="64"/>
      <c r="O185" s="63">
        <f t="shared" si="20"/>
        <v>374</v>
      </c>
      <c r="P185" s="62">
        <f t="shared" si="21"/>
        <v>4.7067114685191477E-3</v>
      </c>
      <c r="Q185" s="58"/>
    </row>
    <row r="186" spans="2:17" customFormat="1" ht="14.25" customHeight="1" x14ac:dyDescent="0.25">
      <c r="B186" s="66" t="s">
        <v>47</v>
      </c>
      <c r="C186" s="65">
        <v>40</v>
      </c>
      <c r="D186" s="64">
        <v>33</v>
      </c>
      <c r="E186" s="64">
        <v>45</v>
      </c>
      <c r="F186" s="64">
        <v>33</v>
      </c>
      <c r="G186" s="64">
        <v>62</v>
      </c>
      <c r="H186" s="64">
        <v>50</v>
      </c>
      <c r="I186" s="64">
        <v>54</v>
      </c>
      <c r="J186" s="64">
        <v>42</v>
      </c>
      <c r="K186" s="64"/>
      <c r="L186" s="64"/>
      <c r="M186" s="64"/>
      <c r="N186" s="64"/>
      <c r="O186" s="63">
        <f t="shared" si="20"/>
        <v>359</v>
      </c>
      <c r="P186" s="62">
        <f t="shared" si="21"/>
        <v>4.5179396181774705E-3</v>
      </c>
      <c r="Q186" s="58"/>
    </row>
    <row r="187" spans="2:17" customFormat="1" ht="14.25" customHeight="1" x14ac:dyDescent="0.25">
      <c r="B187" s="66" t="s">
        <v>46</v>
      </c>
      <c r="C187" s="65">
        <v>43</v>
      </c>
      <c r="D187" s="64">
        <v>51</v>
      </c>
      <c r="E187" s="64">
        <v>52</v>
      </c>
      <c r="F187" s="64">
        <v>42</v>
      </c>
      <c r="G187" s="64">
        <v>41</v>
      </c>
      <c r="H187" s="64">
        <v>38</v>
      </c>
      <c r="I187" s="64">
        <v>42</v>
      </c>
      <c r="J187" s="64">
        <v>47</v>
      </c>
      <c r="K187" s="64"/>
      <c r="L187" s="64"/>
      <c r="M187" s="64"/>
      <c r="N187" s="64"/>
      <c r="O187" s="63">
        <f t="shared" si="20"/>
        <v>356</v>
      </c>
      <c r="P187" s="62">
        <f t="shared" si="21"/>
        <v>4.480185248109135E-3</v>
      </c>
      <c r="Q187" s="58"/>
    </row>
    <row r="188" spans="2:17" customFormat="1" ht="14.25" customHeight="1" x14ac:dyDescent="0.25">
      <c r="B188" s="61" t="s">
        <v>1</v>
      </c>
      <c r="C188" s="60">
        <f t="shared" ref="C188:P188" si="22">SUM(C163:C187)</f>
        <v>9768</v>
      </c>
      <c r="D188" s="60">
        <f t="shared" si="22"/>
        <v>10054</v>
      </c>
      <c r="E188" s="60">
        <f t="shared" si="22"/>
        <v>10992</v>
      </c>
      <c r="F188" s="60">
        <f t="shared" si="22"/>
        <v>10274</v>
      </c>
      <c r="G188" s="60">
        <f t="shared" si="22"/>
        <v>9863</v>
      </c>
      <c r="H188" s="60">
        <f t="shared" si="22"/>
        <v>10039</v>
      </c>
      <c r="I188" s="60">
        <f t="shared" si="22"/>
        <v>9259</v>
      </c>
      <c r="J188" s="60">
        <f t="shared" si="22"/>
        <v>9212</v>
      </c>
      <c r="K188" s="60">
        <f t="shared" si="22"/>
        <v>0</v>
      </c>
      <c r="L188" s="60">
        <f t="shared" si="22"/>
        <v>0</v>
      </c>
      <c r="M188" s="60">
        <f t="shared" si="22"/>
        <v>0</v>
      </c>
      <c r="N188" s="60">
        <f t="shared" si="22"/>
        <v>0</v>
      </c>
      <c r="O188" s="60">
        <f t="shared" si="22"/>
        <v>79461</v>
      </c>
      <c r="P188" s="59">
        <f t="shared" si="22"/>
        <v>1</v>
      </c>
      <c r="Q188" s="58"/>
    </row>
    <row r="189" spans="2:17" ht="5.25" customHeight="1" thickBot="1" x14ac:dyDescent="0.3">
      <c r="G189" s="2"/>
    </row>
    <row r="190" spans="2:17" ht="16.5" customHeight="1" thickTop="1" x14ac:dyDescent="0.25">
      <c r="B190" s="23" t="s">
        <v>123</v>
      </c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10"/>
    </row>
    <row r="191" spans="2:17" customFormat="1" ht="3" customHeight="1" x14ac:dyDescent="0.25">
      <c r="B191" s="57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</row>
    <row r="192" spans="2:17" x14ac:dyDescent="0.25">
      <c r="B192" s="56" t="s">
        <v>124</v>
      </c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</row>
    <row r="193" spans="2:17" ht="14.25" customHeight="1" x14ac:dyDescent="0.25">
      <c r="B193" s="130" t="s">
        <v>17</v>
      </c>
      <c r="C193" s="130"/>
      <c r="D193" s="55" t="s">
        <v>1</v>
      </c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</row>
    <row r="194" spans="2:17" ht="14.25" customHeight="1" x14ac:dyDescent="0.25">
      <c r="B194" s="54" t="s">
        <v>19</v>
      </c>
      <c r="C194" s="53"/>
      <c r="D194" s="50">
        <v>3566</v>
      </c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</row>
    <row r="195" spans="2:17" ht="14.25" customHeight="1" x14ac:dyDescent="0.25">
      <c r="B195" s="54" t="s">
        <v>20</v>
      </c>
      <c r="C195" s="53"/>
      <c r="D195" s="50">
        <v>3288</v>
      </c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</row>
    <row r="196" spans="2:17" ht="14.25" customHeight="1" x14ac:dyDescent="0.25">
      <c r="B196" s="54" t="s">
        <v>21</v>
      </c>
      <c r="C196" s="53"/>
      <c r="D196" s="50">
        <v>3547</v>
      </c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</row>
    <row r="197" spans="2:17" ht="14.25" customHeight="1" x14ac:dyDescent="0.25">
      <c r="B197" s="54" t="s">
        <v>22</v>
      </c>
      <c r="C197" s="53"/>
      <c r="D197" s="50">
        <v>3459</v>
      </c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</row>
    <row r="198" spans="2:17" ht="14.25" customHeight="1" x14ac:dyDescent="0.25">
      <c r="B198" s="54" t="s">
        <v>23</v>
      </c>
      <c r="C198" s="53"/>
      <c r="D198" s="50">
        <v>3358</v>
      </c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2:17" ht="14.25" customHeight="1" x14ac:dyDescent="0.25">
      <c r="B199" s="54" t="s">
        <v>24</v>
      </c>
      <c r="C199" s="53"/>
      <c r="D199" s="50">
        <v>3727</v>
      </c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</row>
    <row r="200" spans="2:17" ht="14.25" customHeight="1" x14ac:dyDescent="0.25">
      <c r="B200" s="52" t="s">
        <v>25</v>
      </c>
      <c r="C200" s="50"/>
      <c r="D200" s="50">
        <v>3477</v>
      </c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2:17" ht="14.25" customHeight="1" x14ac:dyDescent="0.25">
      <c r="B201" s="52" t="s">
        <v>26</v>
      </c>
      <c r="C201" s="50"/>
      <c r="D201" s="50">
        <v>3478</v>
      </c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</row>
    <row r="202" spans="2:17" ht="14.25" customHeight="1" x14ac:dyDescent="0.25">
      <c r="B202" s="124" t="s">
        <v>55</v>
      </c>
      <c r="C202" s="124"/>
      <c r="D202" s="50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</row>
    <row r="203" spans="2:17" ht="14.25" customHeight="1" x14ac:dyDescent="0.25">
      <c r="B203" s="124" t="s">
        <v>28</v>
      </c>
      <c r="C203" s="124"/>
      <c r="D203" s="50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</row>
    <row r="204" spans="2:17" ht="14.25" customHeight="1" x14ac:dyDescent="0.25">
      <c r="B204" s="51" t="s">
        <v>29</v>
      </c>
      <c r="C204" s="50"/>
      <c r="D204" s="50"/>
      <c r="E204" s="49" t="s">
        <v>125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</row>
    <row r="205" spans="2:17" ht="14.25" customHeight="1" thickBot="1" x14ac:dyDescent="0.3">
      <c r="B205" s="51" t="s">
        <v>30</v>
      </c>
      <c r="C205" s="50"/>
      <c r="D205" s="50"/>
      <c r="E205" s="49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</row>
    <row r="206" spans="2:17" ht="14.25" customHeight="1" x14ac:dyDescent="0.25">
      <c r="B206" s="125" t="s">
        <v>1</v>
      </c>
      <c r="C206" s="125"/>
      <c r="D206" s="24">
        <f>SUM(D194:D205)</f>
        <v>27900</v>
      </c>
      <c r="E206" s="48">
        <f>O188-D206</f>
        <v>51561</v>
      </c>
      <c r="F206" s="47"/>
      <c r="G206" s="47"/>
      <c r="H206" s="47"/>
      <c r="I206" s="46"/>
      <c r="J206" s="46"/>
      <c r="K206" s="46"/>
      <c r="L206" s="46"/>
      <c r="M206" s="46"/>
      <c r="N206" s="46"/>
      <c r="O206" s="46"/>
      <c r="P206" s="46"/>
      <c r="Q206" s="46"/>
    </row>
    <row r="207" spans="2:17" ht="8.25" customHeight="1" thickBot="1" x14ac:dyDescent="0.3">
      <c r="B207" s="45"/>
      <c r="C207" s="10"/>
      <c r="D207" s="25" t="s">
        <v>126</v>
      </c>
      <c r="E207" s="25" t="s">
        <v>127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ht="18.75" customHeight="1" thickTop="1" x14ac:dyDescent="0.25">
      <c r="B208" s="23" t="s">
        <v>128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10"/>
    </row>
    <row r="209" spans="2:17" ht="3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25">
      <c r="B210" s="26" t="s">
        <v>129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ht="1.5" customHeight="1" thickBot="1" x14ac:dyDescent="0.3">
      <c r="B211" s="44"/>
      <c r="C211" s="43"/>
      <c r="D211" s="43"/>
      <c r="E211" s="43"/>
      <c r="F211" s="42"/>
      <c r="G211" s="42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ht="3.75" hidden="1" customHeight="1" thickBot="1" x14ac:dyDescent="0.3">
      <c r="B212" s="43"/>
      <c r="C212" s="43"/>
      <c r="D212" s="43"/>
      <c r="E212" s="43"/>
      <c r="F212" s="42"/>
      <c r="G212" s="42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25">
      <c r="B213" s="126" t="s">
        <v>0</v>
      </c>
      <c r="C213" s="127" t="s">
        <v>64</v>
      </c>
      <c r="D213" s="128"/>
      <c r="E213" s="121" t="s">
        <v>130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25">
      <c r="B214" s="126"/>
      <c r="C214" s="27">
        <v>2018</v>
      </c>
      <c r="D214" s="28">
        <v>2019</v>
      </c>
      <c r="E214" s="122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ht="14.25" customHeight="1" x14ac:dyDescent="0.25">
      <c r="B215" s="41" t="s">
        <v>4</v>
      </c>
      <c r="C215" s="40">
        <v>4543</v>
      </c>
      <c r="D215" s="37">
        <f>E34</f>
        <v>9768</v>
      </c>
      <c r="E215" s="29">
        <f t="shared" ref="E215:E222" si="23">(D215/C215)-1</f>
        <v>1.1501210653753025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ht="14.25" customHeight="1" x14ac:dyDescent="0.25">
      <c r="B216" s="39" t="s">
        <v>5</v>
      </c>
      <c r="C216" s="38">
        <v>4361</v>
      </c>
      <c r="D216" s="37">
        <v>10054</v>
      </c>
      <c r="E216" s="29">
        <f t="shared" si="23"/>
        <v>1.3054345333639072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ht="14.25" customHeight="1" x14ac:dyDescent="0.25">
      <c r="B217" s="39" t="s">
        <v>6</v>
      </c>
      <c r="C217" s="38">
        <v>4984</v>
      </c>
      <c r="D217" s="37">
        <v>10992</v>
      </c>
      <c r="E217" s="30">
        <f t="shared" si="23"/>
        <v>1.20545746388443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ht="14.25" customHeight="1" x14ac:dyDescent="0.25">
      <c r="B218" s="39" t="s">
        <v>7</v>
      </c>
      <c r="C218" s="38">
        <v>5235</v>
      </c>
      <c r="D218" s="37">
        <v>10274</v>
      </c>
      <c r="E218" s="30">
        <f t="shared" si="23"/>
        <v>0.962559694364852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ht="14.25" customHeight="1" x14ac:dyDescent="0.25">
      <c r="B219" s="39" t="s">
        <v>8</v>
      </c>
      <c r="C219" s="38">
        <v>7234</v>
      </c>
      <c r="D219" s="37">
        <v>9863</v>
      </c>
      <c r="E219" s="30">
        <f t="shared" si="23"/>
        <v>0.36342272601603542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ht="14.25" customHeight="1" x14ac:dyDescent="0.25">
      <c r="B220" s="39" t="s">
        <v>9</v>
      </c>
      <c r="C220" s="38">
        <v>7262</v>
      </c>
      <c r="D220" s="37">
        <v>10039</v>
      </c>
      <c r="E220" s="30">
        <f t="shared" si="23"/>
        <v>0.38240154227485545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ht="14.25" customHeight="1" x14ac:dyDescent="0.25">
      <c r="B221" s="39" t="s">
        <v>10</v>
      </c>
      <c r="C221" s="38">
        <v>6835</v>
      </c>
      <c r="D221" s="37">
        <v>9259</v>
      </c>
      <c r="E221" s="30">
        <f t="shared" si="23"/>
        <v>0.35464520848573522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ht="14.25" customHeight="1" x14ac:dyDescent="0.25">
      <c r="B222" s="39" t="s">
        <v>11</v>
      </c>
      <c r="C222" s="38">
        <v>6390</v>
      </c>
      <c r="D222" s="37">
        <v>9212</v>
      </c>
      <c r="E222" s="30">
        <f t="shared" si="23"/>
        <v>0.44162754303599372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ht="14.25" customHeight="1" x14ac:dyDescent="0.25">
      <c r="B223" s="39" t="s">
        <v>12</v>
      </c>
      <c r="C223" s="38"/>
      <c r="D223" s="37"/>
      <c r="E223" s="3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ht="14.25" customHeight="1" x14ac:dyDescent="0.25">
      <c r="B224" s="39" t="s">
        <v>13</v>
      </c>
      <c r="C224" s="38"/>
      <c r="D224" s="37"/>
      <c r="E224" s="3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ht="14.25" customHeight="1" x14ac:dyDescent="0.25">
      <c r="B225" s="39" t="s">
        <v>14</v>
      </c>
      <c r="C225" s="38"/>
      <c r="D225" s="37"/>
      <c r="E225" s="3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ht="14.25" customHeight="1" x14ac:dyDescent="0.25">
      <c r="B226" s="39" t="s">
        <v>15</v>
      </c>
      <c r="C226" s="38"/>
      <c r="D226" s="37"/>
      <c r="E226" s="3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ht="14.25" customHeight="1" thickBot="1" x14ac:dyDescent="0.3">
      <c r="B227" s="31" t="s">
        <v>1</v>
      </c>
      <c r="C227" s="36">
        <f>SUM(C215:C226)</f>
        <v>46844</v>
      </c>
      <c r="D227" s="36">
        <f>SUM(D215:D226)</f>
        <v>79461</v>
      </c>
      <c r="E227" s="32">
        <f>(D227/C227)-1</f>
        <v>0.69628981299632819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ht="9" customHeight="1" x14ac:dyDescent="0.2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25">
      <c r="B229" s="10" t="s">
        <v>131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25">
      <c r="B230" s="10" t="s">
        <v>62</v>
      </c>
    </row>
  </sheetData>
  <mergeCells count="44">
    <mergeCell ref="L13:M13"/>
    <mergeCell ref="I11:J15"/>
    <mergeCell ref="K11:K13"/>
    <mergeCell ref="L11:M11"/>
    <mergeCell ref="L12:M12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J51:J52"/>
    <mergeCell ref="K51:K52"/>
    <mergeCell ref="P88:P89"/>
    <mergeCell ref="B32:G32"/>
    <mergeCell ref="O40:O41"/>
    <mergeCell ref="B69:C69"/>
    <mergeCell ref="B76:C76"/>
    <mergeCell ref="B80:F80"/>
    <mergeCell ref="O88:O89"/>
    <mergeCell ref="P40:P41"/>
    <mergeCell ref="B51:B52"/>
    <mergeCell ref="P134:P135"/>
    <mergeCell ref="B144:B145"/>
    <mergeCell ref="J144:J145"/>
    <mergeCell ref="K144:K145"/>
    <mergeCell ref="B193:C193"/>
    <mergeCell ref="B98:B99"/>
    <mergeCell ref="J98:J99"/>
    <mergeCell ref="K98:K99"/>
    <mergeCell ref="E213:E214"/>
    <mergeCell ref="O134:O135"/>
    <mergeCell ref="B202:C202"/>
    <mergeCell ref="B203:C203"/>
    <mergeCell ref="B206:C206"/>
    <mergeCell ref="B213:B214"/>
    <mergeCell ref="C213:D213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2019-09-16T15:29:50Z</dcterms:modified>
</cp:coreProperties>
</file>