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Linea 100" sheetId="3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100'!$A$1:$Q$169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5" i="32" l="1"/>
  <c r="E12" i="32" s="1"/>
  <c r="F22" i="32"/>
  <c r="E23" i="32"/>
  <c r="F23" i="32"/>
  <c r="E24" i="32"/>
  <c r="F24" i="32" s="1"/>
  <c r="E25" i="32"/>
  <c r="F25" i="32" s="1"/>
  <c r="E26" i="32"/>
  <c r="E27" i="32"/>
  <c r="E28" i="32"/>
  <c r="F28" i="32" s="1"/>
  <c r="C33" i="32"/>
  <c r="D33" i="32"/>
  <c r="K39" i="32"/>
  <c r="K40" i="32"/>
  <c r="K41" i="32"/>
  <c r="K42" i="32"/>
  <c r="K43" i="32"/>
  <c r="K44" i="32"/>
  <c r="K45" i="32"/>
  <c r="K46" i="32"/>
  <c r="C51" i="32"/>
  <c r="D51" i="32"/>
  <c r="E51" i="32"/>
  <c r="F51" i="32"/>
  <c r="G51" i="32"/>
  <c r="H51" i="32"/>
  <c r="I51" i="32"/>
  <c r="J51" i="32"/>
  <c r="O56" i="32"/>
  <c r="O57" i="32"/>
  <c r="O58" i="32"/>
  <c r="O59" i="32"/>
  <c r="O60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G68" i="32"/>
  <c r="F69" i="32"/>
  <c r="G69" i="32" s="1"/>
  <c r="F70" i="32"/>
  <c r="G70" i="32" s="1"/>
  <c r="F71" i="32"/>
  <c r="G71" i="32" s="1"/>
  <c r="F72" i="32"/>
  <c r="G72" i="32" s="1"/>
  <c r="F73" i="32"/>
  <c r="F74" i="32"/>
  <c r="C79" i="32"/>
  <c r="D79" i="32"/>
  <c r="E79" i="32"/>
  <c r="K85" i="32"/>
  <c r="K86" i="32"/>
  <c r="K87" i="32"/>
  <c r="K88" i="32"/>
  <c r="K89" i="32"/>
  <c r="K90" i="32"/>
  <c r="K91" i="32"/>
  <c r="K92" i="32"/>
  <c r="C97" i="32"/>
  <c r="D97" i="32"/>
  <c r="E97" i="32"/>
  <c r="F97" i="32"/>
  <c r="G97" i="32"/>
  <c r="H97" i="32"/>
  <c r="I97" i="32"/>
  <c r="J97" i="32"/>
  <c r="O102" i="32"/>
  <c r="O103" i="32"/>
  <c r="O127" i="32" s="1"/>
  <c r="O104" i="32"/>
  <c r="O105" i="32"/>
  <c r="O106" i="32"/>
  <c r="O107" i="32"/>
  <c r="O108" i="32"/>
  <c r="O109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O123" i="32"/>
  <c r="O124" i="32"/>
  <c r="O125" i="32"/>
  <c r="O126" i="32"/>
  <c r="C127" i="32"/>
  <c r="D127" i="32"/>
  <c r="E127" i="32"/>
  <c r="F127" i="32"/>
  <c r="G127" i="32"/>
  <c r="H127" i="32"/>
  <c r="I127" i="32"/>
  <c r="J127" i="32"/>
  <c r="K127" i="32"/>
  <c r="L127" i="32"/>
  <c r="M127" i="32"/>
  <c r="N127" i="32"/>
  <c r="D145" i="32"/>
  <c r="E154" i="32"/>
  <c r="E155" i="32"/>
  <c r="E156" i="32"/>
  <c r="E157" i="32"/>
  <c r="E158" i="32"/>
  <c r="E159" i="32"/>
  <c r="E160" i="32"/>
  <c r="E161" i="32"/>
  <c r="C166" i="32"/>
  <c r="D166" i="32"/>
  <c r="F26" i="32" l="1"/>
  <c r="P118" i="32"/>
  <c r="P117" i="32"/>
  <c r="P122" i="32"/>
  <c r="P114" i="32"/>
  <c r="P106" i="32"/>
  <c r="G74" i="32"/>
  <c r="P126" i="32"/>
  <c r="P113" i="32"/>
  <c r="P105" i="32"/>
  <c r="G73" i="32"/>
  <c r="P120" i="32"/>
  <c r="P104" i="32"/>
  <c r="P121" i="32"/>
  <c r="P112" i="32"/>
  <c r="P110" i="32"/>
  <c r="P124" i="32"/>
  <c r="P102" i="32"/>
  <c r="P125" i="32"/>
  <c r="P109" i="32"/>
  <c r="P116" i="32"/>
  <c r="P108" i="32"/>
  <c r="P59" i="32"/>
  <c r="P111" i="32"/>
  <c r="O61" i="32"/>
  <c r="P119" i="32"/>
  <c r="E11" i="32"/>
  <c r="P123" i="32"/>
  <c r="P103" i="32"/>
  <c r="F79" i="32"/>
  <c r="F80" i="32" s="1"/>
  <c r="P57" i="32"/>
  <c r="P115" i="32"/>
  <c r="E166" i="32"/>
  <c r="K51" i="32"/>
  <c r="E52" i="32" s="1"/>
  <c r="P107" i="32"/>
  <c r="K97" i="32"/>
  <c r="H98" i="32" s="1"/>
  <c r="E145" i="32"/>
  <c r="E98" i="32"/>
  <c r="I98" i="32"/>
  <c r="G98" i="32"/>
  <c r="F52" i="32"/>
  <c r="K52" i="32"/>
  <c r="C52" i="32"/>
  <c r="I52" i="32"/>
  <c r="G52" i="32"/>
  <c r="H52" i="32"/>
  <c r="F27" i="32"/>
  <c r="E10" i="32"/>
  <c r="E33" i="32"/>
  <c r="D34" i="32" s="1"/>
  <c r="P27" i="32" s="1"/>
  <c r="E9" i="32"/>
  <c r="E14" i="32"/>
  <c r="E13" i="32"/>
  <c r="F98" i="32" l="1"/>
  <c r="D98" i="32"/>
  <c r="C80" i="32"/>
  <c r="O73" i="32" s="1"/>
  <c r="C98" i="32"/>
  <c r="K98" i="32"/>
  <c r="J98" i="32"/>
  <c r="J52" i="32"/>
  <c r="D52" i="32"/>
  <c r="D80" i="32"/>
  <c r="P73" i="32" s="1"/>
  <c r="E80" i="32"/>
  <c r="P58" i="32"/>
  <c r="P60" i="32"/>
  <c r="P56" i="32"/>
  <c r="C34" i="32"/>
  <c r="O27" i="32" s="1"/>
</calcChain>
</file>

<file path=xl/sharedStrings.xml><?xml version="1.0" encoding="utf-8"?>
<sst xmlns="http://schemas.openxmlformats.org/spreadsheetml/2006/main" count="231" uniqueCount="113">
  <si>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</si>
  <si>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</si>
  <si>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</si>
  <si>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</si>
  <si>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</si>
  <si>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</si>
  <si>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</si>
  <si>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</si>
  <si>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</si>
  <si>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</si>
  <si>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</si>
  <si>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</si>
  <si>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</si>
  <si>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</si>
  <si>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</si>
  <si>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</si>
  <si>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</si>
  <si>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</si>
  <si>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</si>
  <si>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</si>
  <si>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</si>
  <si>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</si>
  <si>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</si>
  <si>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</si>
  <si>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</si>
  <si>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</si>
  <si>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</si>
  <si>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</si>
  <si>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</si>
  <si>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Setiembre</t>
  </si>
  <si>
    <t>Adolescentes</t>
  </si>
  <si>
    <t>Mes</t>
  </si>
  <si>
    <t>N°</t>
  </si>
  <si>
    <t>Jóvenes</t>
  </si>
  <si>
    <t>Puno</t>
  </si>
  <si>
    <t>Lima</t>
  </si>
  <si>
    <t>La Libertad</t>
  </si>
  <si>
    <t>Huánuco</t>
  </si>
  <si>
    <t>Cusco</t>
  </si>
  <si>
    <t>Ayacucho</t>
  </si>
  <si>
    <t>Arequipa</t>
  </si>
  <si>
    <t>Años</t>
  </si>
  <si>
    <t>Tumbes</t>
  </si>
  <si>
    <t>Pasco</t>
  </si>
  <si>
    <t>Huancavelica</t>
  </si>
  <si>
    <t>Amazonas</t>
  </si>
  <si>
    <t>Ucayali</t>
  </si>
  <si>
    <t>Loreto</t>
  </si>
  <si>
    <t>San Martin</t>
  </si>
  <si>
    <t>Tacna</t>
  </si>
  <si>
    <t>Cajamarca</t>
  </si>
  <si>
    <t>Ancash</t>
  </si>
  <si>
    <t>Ica</t>
  </si>
  <si>
    <t>Lambayeque</t>
  </si>
  <si>
    <t>Piura</t>
  </si>
  <si>
    <t>Departamento</t>
  </si>
  <si>
    <t>-</t>
  </si>
  <si>
    <t>Var. %</t>
  </si>
  <si>
    <t>Elaboración: SISEGC-AURORA - MIMP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</si>
  <si>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</si>
  <si>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</si>
  <si>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</si>
  <si>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</si>
  <si>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</si>
  <si>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Moquegua</t>
  </si>
  <si>
    <t>Madre De Dios</t>
  </si>
  <si>
    <t>Apurímac</t>
  </si>
  <si>
    <t>Junín</t>
  </si>
  <si>
    <t>Callao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</si>
  <si>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</si>
  <si>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</si>
  <si>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</si>
  <si>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</si>
  <si>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</si>
  <si>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</si>
  <si>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</si>
  <si>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</si>
  <si>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</si>
  <si>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</si>
  <si>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</si>
  <si>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Adolescentes tardios</t>
  </si>
  <si>
    <t>Niñez</t>
  </si>
  <si>
    <t>Infancia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</si>
  <si>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</si>
  <si>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</si>
  <si>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</si>
  <si>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</si>
  <si>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</si>
  <si>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</si>
  <si>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</si>
  <si>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</si>
  <si>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</si>
  <si>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</si>
  <si>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</si>
  <si>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</si>
  <si>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</si>
  <si>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</si>
  <si>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</si>
  <si>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</si>
  <si>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</si>
  <si>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</si>
  <si>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</si>
  <si>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VI: VARIACION PORCENTUAL</t>
  </si>
  <si>
    <t>Cuadro 13: Variación porcentual de las consultas atendidas en la Linea100</t>
  </si>
  <si>
    <t>Periodo:  Enero - Agosto, 2020 (Preliminar)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</si>
  <si>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</si>
  <si>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SECCIÓN I: CARACTERÍSTICA DE LA PERSONA CONSULTANTE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</si>
  <si>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</si>
  <si>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</si>
  <si>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</si>
  <si>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SECCIÓN II: CARACTERÍSTICA DE LA PRESUNTA PERSONA AGRESORA</t>
  </si>
  <si>
    <t>SECCIÓN II: CARACTERÍSTICA DE LA VICTIMA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</si>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</sst>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6" fillId="0" borderId="0" applyBorder="0"/>
    <xf numFmtId="0" fontId="4" fillId="0" borderId="0"/>
    <xf numFmtId="9" fontId="2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6" fillId="7" borderId="3" xfId="4" applyFont="1" applyFill="1" applyBorder="1" applyAlignment="1">
      <alignment horizontal="center" vertical="center"/>
    </xf>
    <xf numFmtId="9" fontId="9" fillId="8" borderId="5" xfId="4" applyFont="1" applyFill="1" applyBorder="1" applyAlignment="1">
      <alignment horizontal="center" vertical="center"/>
    </xf>
    <xf numFmtId="9" fontId="9" fillId="8" borderId="8" xfId="4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center" vertical="center"/>
      <protection hidden="1"/>
    </xf>
    <xf numFmtId="165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165" fontId="14" fillId="0" borderId="0" xfId="1" applyNumberFormat="1" applyFont="1" applyFill="1" applyBorder="1" applyAlignment="1" applyProtection="1">
      <alignment horizontal="center" vertical="center"/>
      <protection hidden="1"/>
    </xf>
    <xf numFmtId="165" fontId="14" fillId="11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9" fontId="14" fillId="11" borderId="0" xfId="1" applyFont="1" applyFill="1" applyBorder="1" applyAlignment="1" applyProtection="1">
      <alignment horizontal="center" vertical="center"/>
      <protection hidden="1"/>
    </xf>
    <xf numFmtId="165" fontId="21" fillId="0" borderId="16" xfId="1" applyNumberFormat="1" applyFont="1" applyFill="1" applyBorder="1" applyAlignment="1" applyProtection="1">
      <alignment horizontal="center" vertical="center"/>
      <protection hidden="1"/>
    </xf>
    <xf numFmtId="165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165" fontId="9" fillId="0" borderId="0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5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8" fillId="0" borderId="0" xfId="0" applyFont="1" applyFill="1"/>
    <xf numFmtId="0" fontId="10" fillId="0" borderId="0" xfId="0" applyFont="1" applyFill="1" applyBorder="1" applyAlignment="1" applyProtection="1">
      <alignment vertical="center" wrapText="1"/>
      <protection hidden="1"/>
    </xf>
    <xf numFmtId="0" fontId="14" fillId="0" borderId="0" xfId="13" applyFont="1" applyFill="1" applyBorder="1" applyAlignment="1" applyProtection="1">
      <alignment horizontal="left" vertical="center"/>
      <protection hidden="1"/>
    </xf>
    <xf numFmtId="3" fontId="14" fillId="0" borderId="0" xfId="13" applyNumberFormat="1" applyFont="1" applyFill="1" applyBorder="1" applyAlignment="1" applyProtection="1">
      <alignment horizontal="center" vertical="center"/>
      <protection hidden="1"/>
    </xf>
    <xf numFmtId="3" fontId="12" fillId="0" borderId="0" xfId="13" applyNumberFormat="1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left" vertical="center"/>
      <protection hidden="1"/>
    </xf>
    <xf numFmtId="3" fontId="10" fillId="4" borderId="0" xfId="13" applyNumberFormat="1" applyFont="1" applyFill="1" applyBorder="1" applyAlignment="1" applyProtection="1">
      <alignment horizontal="center" vertical="center"/>
      <protection hidden="1"/>
    </xf>
    <xf numFmtId="0" fontId="21" fillId="11" borderId="0" xfId="13" applyFont="1" applyFill="1" applyBorder="1" applyAlignment="1" applyProtection="1">
      <alignment horizontal="left" vertical="center"/>
      <protection hidden="1"/>
    </xf>
    <xf numFmtId="0" fontId="21" fillId="0" borderId="0" xfId="13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13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16" xfId="13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10" fillId="0" borderId="0" xfId="13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2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13" applyFont="1" applyFill="1" applyBorder="1" applyAlignment="1">
      <alignment horizontal="left" vertical="center"/>
    </xf>
    <xf numFmtId="0" fontId="21" fillId="0" borderId="0" xfId="13" applyFont="1" applyFill="1" applyBorder="1" applyAlignment="1">
      <alignment horizontal="left" vertical="center"/>
    </xf>
    <xf numFmtId="3" fontId="14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8" xfId="0" applyNumberFormat="1" applyFill="1" applyBorder="1"/>
    <xf numFmtId="3" fontId="8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 vertical="center"/>
    </xf>
    <xf numFmtId="3" fontId="10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13" applyFont="1" applyFill="1" applyBorder="1" applyAlignment="1" applyProtection="1">
      <alignment vertical="center"/>
      <protection hidden="1"/>
    </xf>
    <xf numFmtId="0" fontId="13" fillId="0" borderId="0" xfId="0" applyFont="1" applyFill="1" applyBorder="1"/>
    <xf numFmtId="0" fontId="21" fillId="0" borderId="0" xfId="13" applyFont="1" applyFill="1" applyBorder="1" applyAlignment="1" applyProtection="1">
      <alignment horizontal="center" vertical="center"/>
      <protection hidden="1"/>
    </xf>
    <xf numFmtId="0" fontId="23" fillId="0" borderId="0" xfId="13" applyFont="1" applyFill="1" applyBorder="1" applyAlignment="1" applyProtection="1">
      <alignment horizontal="left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3" borderId="0" xfId="1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3" applyFont="1" applyFill="1" applyAlignment="1">
      <alignment vertical="center"/>
    </xf>
    <xf numFmtId="0" fontId="3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4" fillId="0" borderId="0" xfId="13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right" vertical="center" indent="1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7" fillId="0" borderId="0" xfId="13" applyFont="1" applyFill="1" applyAlignment="1">
      <alignment vertical="center"/>
    </xf>
    <xf numFmtId="3" fontId="6" fillId="4" borderId="2" xfId="13" applyNumberFormat="1" applyFont="1" applyFill="1" applyBorder="1" applyAlignment="1">
      <alignment horizontal="right" vertical="center" indent="1"/>
    </xf>
    <xf numFmtId="3" fontId="6" fillId="0" borderId="0" xfId="13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vertical="center"/>
    </xf>
    <xf numFmtId="0" fontId="4" fillId="10" borderId="0" xfId="13" applyFont="1" applyFill="1" applyAlignment="1">
      <alignment horizontal="left" vertical="top"/>
    </xf>
    <xf numFmtId="0" fontId="7" fillId="3" borderId="0" xfId="13" applyFont="1" applyFill="1" applyAlignment="1">
      <alignment vertical="center"/>
    </xf>
    <xf numFmtId="0" fontId="3" fillId="3" borderId="0" xfId="13" applyFont="1" applyFill="1" applyAlignment="1">
      <alignment vertical="center"/>
    </xf>
    <xf numFmtId="0" fontId="1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 wrapText="1"/>
    </xf>
    <xf numFmtId="0" fontId="6" fillId="4" borderId="12" xfId="13" applyFont="1" applyFill="1" applyBorder="1" applyAlignment="1">
      <alignment horizontal="center" vertical="center"/>
    </xf>
    <xf numFmtId="0" fontId="6" fillId="4" borderId="11" xfId="13" applyFont="1" applyFill="1" applyBorder="1" applyAlignment="1">
      <alignment horizontal="center" vertical="center"/>
    </xf>
    <xf numFmtId="0" fontId="4" fillId="3" borderId="0" xfId="13" applyFill="1" applyAlignment="1">
      <alignment vertical="center"/>
    </xf>
    <xf numFmtId="0" fontId="4" fillId="5" borderId="9" xfId="13" applyFont="1" applyFill="1" applyBorder="1" applyAlignment="1">
      <alignment vertical="center"/>
    </xf>
    <xf numFmtId="3" fontId="4" fillId="5" borderId="9" xfId="13" applyNumberFormat="1" applyFont="1" applyFill="1" applyBorder="1" applyAlignment="1">
      <alignment horizontal="center" vertical="center"/>
    </xf>
    <xf numFmtId="3" fontId="4" fillId="5" borderId="6" xfId="13" applyNumberFormat="1" applyFont="1" applyFill="1" applyBorder="1" applyAlignment="1">
      <alignment horizontal="center" vertical="center"/>
    </xf>
    <xf numFmtId="0" fontId="4" fillId="5" borderId="7" xfId="13" applyFont="1" applyFill="1" applyBorder="1" applyAlignment="1">
      <alignment vertical="center"/>
    </xf>
    <xf numFmtId="3" fontId="4" fillId="5" borderId="7" xfId="13" applyNumberFormat="1" applyFont="1" applyFill="1" applyBorder="1" applyAlignment="1">
      <alignment horizontal="center" vertical="center"/>
    </xf>
    <xf numFmtId="0" fontId="6" fillId="4" borderId="4" xfId="13" applyFont="1" applyFill="1" applyBorder="1" applyAlignment="1">
      <alignment vertical="center"/>
    </xf>
    <xf numFmtId="3" fontId="6" fillId="4" borderId="0" xfId="13" applyNumberFormat="1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18"/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0" fillId="4" borderId="0" xfId="13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13" applyFont="1" applyFill="1" applyBorder="1" applyAlignment="1">
      <alignment horizontal="left" vertical="center" wrapText="1"/>
    </xf>
    <xf numFmtId="0" fontId="6" fillId="4" borderId="0" xfId="13" applyFont="1" applyFill="1" applyBorder="1" applyAlignment="1">
      <alignment horizontal="center" vertical="center" wrapText="1"/>
    </xf>
    <xf numFmtId="0" fontId="6" fillId="7" borderId="13" xfId="13" applyFont="1" applyFill="1" applyBorder="1" applyAlignment="1">
      <alignment horizontal="center" vertical="center" wrapText="1"/>
    </xf>
    <xf numFmtId="0" fontId="6" fillId="7" borderId="10" xfId="13" applyFont="1" applyFill="1" applyBorder="1" applyAlignment="1">
      <alignment horizontal="center" vertical="center"/>
    </xf>
    <xf numFmtId="0" fontId="6" fillId="4" borderId="2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6" fillId="4" borderId="1" xfId="13" applyFont="1" applyFill="1" applyBorder="1" applyAlignment="1">
      <alignment horizontal="center" vertical="center"/>
    </xf>
    <xf numFmtId="0" fontId="6" fillId="4" borderId="14" xfId="13" applyFont="1" applyFill="1" applyBorder="1" applyAlignment="1">
      <alignment horizontal="center" vertical="center"/>
    </xf>
  </cellXfs>
  <cellStyles count="19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Normal_Linea 100_1" xfId="1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1328456818812E-2"/>
          <c:y val="0.16041666666666665"/>
          <c:w val="0.98177821863925407"/>
          <c:h val="0.685480713015138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100'!$C$21:$C$32</c:f>
              <c:numCache>
                <c:formatCode>#,##0</c:formatCode>
                <c:ptCount val="8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8-4D6A-BB5E-C2C92DE2E732}"/>
            </c:ext>
          </c:extLst>
        </c:ser>
        <c:ser>
          <c:idx val="1"/>
          <c:order val="1"/>
          <c:tx>
            <c:strRef>
              <c:f>'Linea 100'!$D$20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100'!$D$21:$D$32</c:f>
              <c:numCache>
                <c:formatCode>#,##0</c:formatCode>
                <c:ptCount val="8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8-4D6A-BB5E-C2C92DE2E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51328"/>
        <c:axId val="449950936"/>
      </c:barChart>
      <c:catAx>
        <c:axId val="4499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49950936"/>
        <c:crosses val="autoZero"/>
        <c:auto val="1"/>
        <c:lblAlgn val="ctr"/>
        <c:lblOffset val="100"/>
        <c:noMultiLvlLbl val="0"/>
      </c:catAx>
      <c:valAx>
        <c:axId val="449950936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4995132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07571258423076E-2"/>
          <c:y val="0.17298503563831766"/>
          <c:w val="0.20828023841765309"/>
          <c:h val="0.10663581744225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23416911997435"/>
          <c:y val="0.1532857894376389"/>
          <c:w val="0.63696641719629821"/>
          <c:h val="0.79414549305091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65-47B9-8EB7-30D6B34A4DC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65-47B9-8EB7-30D6B34A4DC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65-47B9-8EB7-30D6B34A4DC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65-47B9-8EB7-30D6B34A4DC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65-47B9-8EB7-30D6B34A4D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100'!$C$37:$J$37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100'!$C$51:$J$51</c:f>
              <c:numCache>
                <c:formatCode>#,##0</c:formatCode>
                <c:ptCount val="8"/>
                <c:pt idx="0">
                  <c:v>12537</c:v>
                </c:pt>
                <c:pt idx="1">
                  <c:v>15584</c:v>
                </c:pt>
                <c:pt idx="2">
                  <c:v>8129</c:v>
                </c:pt>
                <c:pt idx="3">
                  <c:v>7666</c:v>
                </c:pt>
                <c:pt idx="4">
                  <c:v>31184</c:v>
                </c:pt>
                <c:pt idx="5">
                  <c:v>64705</c:v>
                </c:pt>
                <c:pt idx="6">
                  <c:v>11901</c:v>
                </c:pt>
                <c:pt idx="7">
                  <c:v>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5-47B9-8EB7-30D6B34A4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0250568"/>
        <c:axId val="340254096"/>
      </c:barChart>
      <c:catAx>
        <c:axId val="340250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0254096"/>
        <c:crosses val="autoZero"/>
        <c:auto val="1"/>
        <c:lblAlgn val="ctr"/>
        <c:lblOffset val="100"/>
        <c:noMultiLvlLbl val="0"/>
      </c:catAx>
      <c:valAx>
        <c:axId val="3402540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025056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34603129686059741"/>
          <c:y val="3.861161576515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7C1-48BB-971A-D8ABFFCC54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7C1-48BB-971A-D8ABFFCC54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7C1-48BB-971A-D8ABFFCC54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7C1-48BB-971A-D8ABFFCC54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7C1-48BB-971A-D8ABFFCC54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7C1-48BB-971A-D8ABFFCC54E7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C1-48BB-971A-D8ABFFCC54E7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C1-48BB-971A-D8ABFFCC54E7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C1-48BB-971A-D8ABFFCC54E7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C1-48BB-971A-D8ABFFCC54E7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C1-48BB-971A-D8ABFFCC54E7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C1-48BB-971A-D8ABFFCC54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100'!$B$9:$B$14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100'!$E$9:$E$14</c:f>
              <c:numCache>
                <c:formatCode>0%</c:formatCode>
                <c:ptCount val="6"/>
                <c:pt idx="0">
                  <c:v>0.48612666099406937</c:v>
                </c:pt>
                <c:pt idx="1">
                  <c:v>0.13621910726966802</c:v>
                </c:pt>
                <c:pt idx="2">
                  <c:v>0.1066426967442277</c:v>
                </c:pt>
                <c:pt idx="3">
                  <c:v>0.15749774482268869</c:v>
                </c:pt>
                <c:pt idx="4">
                  <c:v>0.10916337719999744</c:v>
                </c:pt>
                <c:pt idx="5">
                  <c:v>4.3504129693487815E-3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C1-48BB-971A-D8ABFFCC5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9747966286822845E-2"/>
          <c:y val="0.17317560185359601"/>
          <c:w val="0.96449052564081661"/>
          <c:h val="0.69916929133858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100'!$C$67:$C$78</c:f>
              <c:numCache>
                <c:formatCode>#,##0</c:formatCode>
                <c:ptCount val="8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4-4B00-BDE4-C36306CB6BB1}"/>
            </c:ext>
          </c:extLst>
        </c:ser>
        <c:ser>
          <c:idx val="1"/>
          <c:order val="1"/>
          <c:tx>
            <c:strRef>
              <c:f>'Linea 100'!$D$66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100'!$D$67:$D$78</c:f>
              <c:numCache>
                <c:formatCode>#,##0</c:formatCode>
                <c:ptCount val="8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4-4B00-BDE4-C36306CB6BB1}"/>
            </c:ext>
          </c:extLst>
        </c:ser>
        <c:ser>
          <c:idx val="2"/>
          <c:order val="2"/>
          <c:tx>
            <c:strRef>
              <c:f>'Linea 100'!$E$66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100'!$E$67:$E$78</c:f>
              <c:numCache>
                <c:formatCode>#,##0</c:formatCode>
                <c:ptCount val="8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4-4B00-BDE4-C36306CB6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250960"/>
        <c:axId val="326532128"/>
      </c:barChart>
      <c:catAx>
        <c:axId val="34025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6532128"/>
        <c:crosses val="autoZero"/>
        <c:auto val="1"/>
        <c:lblAlgn val="ctr"/>
        <c:lblOffset val="100"/>
        <c:noMultiLvlLbl val="0"/>
      </c:catAx>
      <c:valAx>
        <c:axId val="32653212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025096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41457861245604E-2"/>
          <c:y val="0.23338582677165354"/>
          <c:w val="0.37548567298652885"/>
          <c:h val="0.10765625588667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49205525955963"/>
          <c:y val="0.22047449368387692"/>
          <c:w val="0.63153189683624866"/>
          <c:h val="0.724594148886391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8-4984-937A-9CC5AF82FB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8-4984-937A-9CC5AF82FB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8-4984-937A-9CC5AF82FB5E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8-4984-937A-9CC5AF82FB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100'!$C$83:$J$83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100'!$C$97:$J$97</c:f>
              <c:numCache>
                <c:formatCode>#,##0</c:formatCode>
                <c:ptCount val="8"/>
                <c:pt idx="0">
                  <c:v>0</c:v>
                </c:pt>
                <c:pt idx="1">
                  <c:v>85</c:v>
                </c:pt>
                <c:pt idx="2">
                  <c:v>329</c:v>
                </c:pt>
                <c:pt idx="3">
                  <c:v>729</c:v>
                </c:pt>
                <c:pt idx="4">
                  <c:v>17870</c:v>
                </c:pt>
                <c:pt idx="5">
                  <c:v>57078</c:v>
                </c:pt>
                <c:pt idx="6">
                  <c:v>4731</c:v>
                </c:pt>
                <c:pt idx="7">
                  <c:v>75485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28-4984-937A-9CC5AF82F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6532520"/>
        <c:axId val="326532912"/>
      </c:barChart>
      <c:catAx>
        <c:axId val="326532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6532912"/>
        <c:crosses val="autoZero"/>
        <c:auto val="1"/>
        <c:lblAlgn val="ctr"/>
        <c:lblOffset val="100"/>
        <c:noMultiLvlLbl val="0"/>
      </c:catAx>
      <c:valAx>
        <c:axId val="3265329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653252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641-4933-8B53-9582D0B5449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641-4933-8B53-9582D0B5449E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41-4933-8B53-9582D0B5449E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41-4933-8B53-9582D0B54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100'!$D$145:$E$145</c:f>
              <c:numCache>
                <c:formatCode>#,##0</c:formatCode>
                <c:ptCount val="2"/>
                <c:pt idx="0">
                  <c:v>32135</c:v>
                </c:pt>
                <c:pt idx="1">
                  <c:v>124172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1-4933-8B53-9582D0B544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52741918232014E-2"/>
          <c:y val="0.32200236420829076"/>
          <c:w val="0.97007627181398559"/>
          <c:h val="0.56836128308388933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2-47C4-AD6E-50A6CC0DCB94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2-47C4-AD6E-50A6CC0DC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100'!$D$154:$D$165</c:f>
              <c:numCache>
                <c:formatCode>#,##0</c:formatCode>
                <c:ptCount val="8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F2-47C4-AD6E-50A6CC0DCB94}"/>
            </c:ext>
          </c:extLst>
        </c:ser>
        <c:ser>
          <c:idx val="1"/>
          <c:order val="1"/>
          <c:tx>
            <c:strRef>
              <c:f>'Linea 100'!$C$153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F2-47C4-AD6E-50A6CC0DC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100'!$C$154:$C$165</c:f>
              <c:numCache>
                <c:formatCode>#,##0</c:formatCode>
                <c:ptCount val="8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F2-47C4-AD6E-50A6CC0DCB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1611408"/>
        <c:axId val="321611016"/>
      </c:lineChart>
      <c:catAx>
        <c:axId val="32161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1611016"/>
        <c:crosses val="autoZero"/>
        <c:auto val="1"/>
        <c:lblAlgn val="ctr"/>
        <c:lblOffset val="100"/>
        <c:noMultiLvlLbl val="0"/>
      </c:catAx>
      <c:valAx>
        <c:axId val="321611016"/>
        <c:scaling>
          <c:orientation val="minMax"/>
          <c:max val="27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216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7929306642312291E-2"/>
          <c:y val="0.2088720054704328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18</xdr:row>
      <xdr:rowOff>66676</xdr:rowOff>
    </xdr:from>
    <xdr:to>
      <xdr:col>14</xdr:col>
      <xdr:colOff>0</xdr:colOff>
      <xdr:row>33</xdr:row>
      <xdr:rowOff>23813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20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21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34</xdr:row>
      <xdr:rowOff>85726</xdr:rowOff>
    </xdr:from>
    <xdr:to>
      <xdr:col>15</xdr:col>
      <xdr:colOff>638175</xdr:colOff>
      <xdr:row>52</xdr:row>
      <xdr:rowOff>76200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6</xdr:row>
      <xdr:rowOff>9525</xdr:rowOff>
    </xdr:from>
    <xdr:to>
      <xdr:col>14</xdr:col>
      <xdr:colOff>419100</xdr:colOff>
      <xdr:row>14</xdr:row>
      <xdr:rowOff>95249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64</xdr:row>
      <xdr:rowOff>47625</xdr:rowOff>
    </xdr:from>
    <xdr:to>
      <xdr:col>14</xdr:col>
      <xdr:colOff>114300</xdr:colOff>
      <xdr:row>80</xdr:row>
      <xdr:rowOff>47625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66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67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81</xdr:row>
      <xdr:rowOff>66676</xdr:rowOff>
    </xdr:from>
    <xdr:to>
      <xdr:col>15</xdr:col>
      <xdr:colOff>600075</xdr:colOff>
      <xdr:row>98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561975</xdr:colOff>
      <xdr:row>130</xdr:row>
      <xdr:rowOff>123826</xdr:rowOff>
    </xdr:from>
    <xdr:to>
      <xdr:col>12</xdr:col>
      <xdr:colOff>476250</xdr:colOff>
      <xdr:row>139</xdr:row>
      <xdr:rowOff>95250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276226</xdr:colOff>
      <xdr:row>148</xdr:row>
      <xdr:rowOff>9526</xdr:rowOff>
    </xdr:from>
    <xdr:to>
      <xdr:col>15</xdr:col>
      <xdr:colOff>304801</xdr:colOff>
      <xdr:row>167</xdr:row>
      <xdr:rowOff>171451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86150" y="47625"/>
          <a:ext cx="102298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0.18552</cdr:x>
      <cdr:y>0.00187</cdr:y>
    </cdr:from>
    <cdr:to>
      <cdr:x>0.81191</cdr:x>
      <cdr:y>0.23282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127385" y="4657"/>
          <a:ext cx="3806564" cy="5763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(Ene-Ago)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B2:S169"/>
  <sheetViews>
    <sheetView showGridLines="0" tabSelected="1" view="pageBreakPreview" zoomScaleNormal="100" zoomScaleSheetLayoutView="100" workbookViewId="0">
      <selection activeCell="S1" sqref="S1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4" hidden="1" customWidth="1"/>
    <col min="18" max="18" width="11.42578125" style="1" hidden="1" customWidth="1"/>
    <col min="19" max="19" width="25.8554687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00" t="s">
        <v>97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26"/>
    </row>
    <row r="4" spans="2:17" customFormat="1" ht="23.25" customHeight="1" x14ac:dyDescent="0.25">
      <c r="B4" s="101" t="s">
        <v>104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27"/>
    </row>
    <row r="5" spans="2:17" s="9" customFormat="1" ht="18.75" customHeight="1" x14ac:dyDescent="0.25">
      <c r="B5" s="21" t="s">
        <v>106</v>
      </c>
      <c r="C5" s="20"/>
      <c r="D5" s="20"/>
      <c r="E5" s="20"/>
      <c r="F5" s="20"/>
      <c r="G5" s="20"/>
      <c r="H5" s="20"/>
      <c r="I5" s="20"/>
      <c r="J5" s="20"/>
      <c r="K5" s="19"/>
      <c r="L5" s="19"/>
      <c r="M5" s="19"/>
      <c r="N5" s="19"/>
      <c r="O5" s="19"/>
      <c r="P5" s="19"/>
      <c r="Q5" s="28"/>
    </row>
    <row r="6" spans="2:17" s="17" customFormat="1" ht="4.5" customHeight="1" x14ac:dyDescent="0.2">
      <c r="C6" s="18"/>
      <c r="D6" s="18"/>
      <c r="E6" s="18"/>
      <c r="F6" s="18"/>
      <c r="Q6" s="29"/>
    </row>
    <row r="7" spans="2:17" s="40" customFormat="1" ht="15" customHeight="1" x14ac:dyDescent="0.2">
      <c r="B7" s="48" t="s">
        <v>105</v>
      </c>
      <c r="C7" s="48"/>
      <c r="D7" s="48"/>
      <c r="E7" s="48"/>
      <c r="F7" s="48"/>
      <c r="N7" s="50"/>
      <c r="O7" s="51"/>
      <c r="P7" s="52"/>
      <c r="Q7" s="23"/>
    </row>
    <row r="8" spans="2:17" s="40" customFormat="1" ht="15" customHeight="1" x14ac:dyDescent="0.2">
      <c r="B8" s="104" t="s">
        <v>96</v>
      </c>
      <c r="C8" s="104"/>
      <c r="D8" s="98" t="s">
        <v>32</v>
      </c>
      <c r="E8" s="98" t="s">
        <v>26</v>
      </c>
      <c r="O8" s="51"/>
      <c r="P8" s="52"/>
      <c r="Q8" s="23"/>
    </row>
    <row r="9" spans="2:17" s="40" customFormat="1" ht="15" customHeight="1" x14ac:dyDescent="0.25">
      <c r="B9" s="31" t="s">
        <v>95</v>
      </c>
      <c r="C9" s="42"/>
      <c r="D9" s="32">
        <v>75985</v>
      </c>
      <c r="E9" s="12">
        <f t="shared" ref="E9:E14" si="0">+D9/$D$15</f>
        <v>0.48612666099406937</v>
      </c>
      <c r="F9" s="54"/>
      <c r="G9" s="55"/>
      <c r="N9" s="50"/>
      <c r="O9" s="56"/>
      <c r="P9" s="52"/>
      <c r="Q9" s="23"/>
    </row>
    <row r="10" spans="2:17" s="40" customFormat="1" ht="15" customHeight="1" x14ac:dyDescent="0.25">
      <c r="B10" s="31" t="s">
        <v>94</v>
      </c>
      <c r="C10" s="33"/>
      <c r="D10" s="32">
        <v>21292</v>
      </c>
      <c r="E10" s="12">
        <f t="shared" si="0"/>
        <v>0.13621910726966802</v>
      </c>
      <c r="F10" s="54"/>
      <c r="G10" s="55"/>
      <c r="N10" s="50"/>
      <c r="O10" s="56"/>
      <c r="P10" s="52"/>
      <c r="Q10" s="23"/>
    </row>
    <row r="11" spans="2:17" s="40" customFormat="1" ht="15" customHeight="1" x14ac:dyDescent="0.25">
      <c r="B11" s="31" t="s">
        <v>93</v>
      </c>
      <c r="C11" s="33"/>
      <c r="D11" s="32">
        <v>16669</v>
      </c>
      <c r="E11" s="12">
        <f t="shared" si="0"/>
        <v>0.1066426967442277</v>
      </c>
      <c r="F11" s="54"/>
      <c r="G11" s="55"/>
      <c r="N11" s="50"/>
      <c r="O11" s="56"/>
      <c r="P11" s="52"/>
      <c r="Q11" s="23"/>
    </row>
    <row r="12" spans="2:17" s="40" customFormat="1" ht="15" customHeight="1" x14ac:dyDescent="0.25">
      <c r="B12" s="31" t="s">
        <v>92</v>
      </c>
      <c r="C12" s="33"/>
      <c r="D12" s="32">
        <v>24618</v>
      </c>
      <c r="E12" s="12">
        <f t="shared" si="0"/>
        <v>0.15749774482268869</v>
      </c>
      <c r="F12" s="54"/>
      <c r="G12" s="55"/>
      <c r="N12" s="50"/>
      <c r="O12" s="56"/>
      <c r="P12" s="52"/>
      <c r="Q12" s="23"/>
    </row>
    <row r="13" spans="2:17" s="40" customFormat="1" ht="15" customHeight="1" x14ac:dyDescent="0.25">
      <c r="B13" s="31" t="s">
        <v>91</v>
      </c>
      <c r="C13" s="33"/>
      <c r="D13" s="32">
        <v>17063</v>
      </c>
      <c r="E13" s="12">
        <f t="shared" si="0"/>
        <v>0.10916337719999744</v>
      </c>
      <c r="F13" s="54"/>
      <c r="G13" s="55"/>
      <c r="N13" s="50"/>
      <c r="O13" s="56"/>
      <c r="P13" s="57"/>
      <c r="Q13" s="23"/>
    </row>
    <row r="14" spans="2:17" s="40" customFormat="1" ht="15" customHeight="1" x14ac:dyDescent="0.25">
      <c r="B14" s="31" t="s">
        <v>90</v>
      </c>
      <c r="C14" s="33"/>
      <c r="D14" s="32">
        <v>680</v>
      </c>
      <c r="E14" s="12">
        <f t="shared" si="0"/>
        <v>4.3504129693487815E-3</v>
      </c>
      <c r="F14" s="54"/>
      <c r="G14" s="55"/>
      <c r="N14" s="50"/>
      <c r="O14" s="56"/>
      <c r="P14" s="58"/>
    </row>
    <row r="15" spans="2:17" s="40" customFormat="1" ht="12.75" x14ac:dyDescent="0.2">
      <c r="B15" s="105" t="s">
        <v>1</v>
      </c>
      <c r="C15" s="105"/>
      <c r="D15" s="35">
        <f>+SUM(D9:D14)</f>
        <v>156307</v>
      </c>
      <c r="E15" s="22">
        <v>1</v>
      </c>
      <c r="N15" s="58"/>
      <c r="O15" s="58"/>
      <c r="P15" s="58"/>
    </row>
    <row r="16" spans="2:17" s="59" customFormat="1" ht="4.5" customHeight="1" x14ac:dyDescent="0.2">
      <c r="C16" s="60"/>
      <c r="D16" s="60"/>
      <c r="E16" s="60"/>
      <c r="F16" s="60"/>
    </row>
    <row r="17" spans="2:17" s="40" customFormat="1" ht="18" customHeight="1" x14ac:dyDescent="0.25">
      <c r="B17" s="21" t="s">
        <v>111</v>
      </c>
      <c r="C17" s="20"/>
      <c r="D17" s="20"/>
      <c r="E17" s="20"/>
      <c r="F17" s="20"/>
      <c r="G17" s="20"/>
      <c r="H17" s="20"/>
      <c r="I17" s="20"/>
      <c r="J17" s="20"/>
      <c r="K17" s="19"/>
      <c r="L17" s="19"/>
      <c r="M17" s="19"/>
      <c r="N17" s="19"/>
      <c r="O17" s="19"/>
      <c r="P17" s="19"/>
      <c r="Q17" s="61"/>
    </row>
    <row r="18" spans="2:17" s="40" customFormat="1" ht="5.25" customHeight="1" x14ac:dyDescent="0.2">
      <c r="B18" s="17"/>
      <c r="C18" s="18"/>
      <c r="D18" s="18"/>
      <c r="E18" s="18"/>
      <c r="F18" s="18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17" s="40" customFormat="1" ht="27.75" customHeight="1" thickBot="1" x14ac:dyDescent="0.25">
      <c r="B19" s="106" t="s">
        <v>107</v>
      </c>
      <c r="C19" s="106"/>
      <c r="D19" s="106"/>
      <c r="E19" s="106"/>
      <c r="F19" s="106"/>
      <c r="G19" s="38"/>
      <c r="H19" s="38"/>
      <c r="I19" s="39"/>
      <c r="J19" s="39"/>
    </row>
    <row r="20" spans="2:17" s="40" customFormat="1" ht="15" customHeight="1" thickTop="1" x14ac:dyDescent="0.2">
      <c r="B20" s="98" t="s">
        <v>31</v>
      </c>
      <c r="C20" s="98" t="s">
        <v>27</v>
      </c>
      <c r="D20" s="98" t="s">
        <v>28</v>
      </c>
      <c r="E20" s="98" t="s">
        <v>1</v>
      </c>
      <c r="F20" s="16" t="s">
        <v>57</v>
      </c>
      <c r="G20" s="41"/>
      <c r="H20" s="41"/>
    </row>
    <row r="21" spans="2:17" s="40" customFormat="1" ht="15" customHeight="1" x14ac:dyDescent="0.2">
      <c r="B21" s="31" t="s">
        <v>14</v>
      </c>
      <c r="C21" s="42">
        <v>9942</v>
      </c>
      <c r="D21" s="32">
        <v>2951</v>
      </c>
      <c r="E21" s="43">
        <v>12893</v>
      </c>
      <c r="F21" s="44" t="s">
        <v>56</v>
      </c>
      <c r="G21" s="43"/>
      <c r="H21" s="8"/>
    </row>
    <row r="22" spans="2:17" s="40" customFormat="1" ht="15" customHeight="1" x14ac:dyDescent="0.2">
      <c r="B22" s="31" t="s">
        <v>15</v>
      </c>
      <c r="C22" s="42">
        <v>10521</v>
      </c>
      <c r="D22" s="32">
        <v>3232</v>
      </c>
      <c r="E22" s="43">
        <v>13753</v>
      </c>
      <c r="F22" s="14">
        <f t="shared" ref="F22:F28" si="1">+(E22-E21)/E21</f>
        <v>6.6702862018149386E-2</v>
      </c>
      <c r="G22" s="43"/>
      <c r="H22" s="8"/>
    </row>
    <row r="23" spans="2:17" s="40" customFormat="1" ht="15" customHeight="1" x14ac:dyDescent="0.2">
      <c r="B23" s="31" t="s">
        <v>16</v>
      </c>
      <c r="C23" s="42">
        <v>10679</v>
      </c>
      <c r="D23" s="32">
        <v>3370</v>
      </c>
      <c r="E23" s="43">
        <f t="shared" ref="E23:E28" si="2">+C23+D23</f>
        <v>14049</v>
      </c>
      <c r="F23" s="14">
        <f t="shared" si="1"/>
        <v>2.1522576892314405E-2</v>
      </c>
      <c r="G23" s="43"/>
      <c r="H23" s="8"/>
    </row>
    <row r="24" spans="2:17" s="40" customFormat="1" ht="15" customHeight="1" x14ac:dyDescent="0.2">
      <c r="B24" s="31" t="s">
        <v>17</v>
      </c>
      <c r="C24" s="42">
        <v>12380</v>
      </c>
      <c r="D24" s="32">
        <v>3657</v>
      </c>
      <c r="E24" s="43">
        <f t="shared" si="2"/>
        <v>16037</v>
      </c>
      <c r="F24" s="14">
        <f t="shared" si="1"/>
        <v>0.14150473343298456</v>
      </c>
      <c r="G24" s="43"/>
      <c r="H24" s="8"/>
    </row>
    <row r="25" spans="2:17" s="40" customFormat="1" ht="15" customHeight="1" x14ac:dyDescent="0.2">
      <c r="B25" s="31" t="s">
        <v>18</v>
      </c>
      <c r="C25" s="42">
        <v>18311</v>
      </c>
      <c r="D25" s="32">
        <v>5333</v>
      </c>
      <c r="E25" s="43">
        <f t="shared" si="2"/>
        <v>23644</v>
      </c>
      <c r="F25" s="14">
        <f t="shared" si="1"/>
        <v>0.4743405873916568</v>
      </c>
      <c r="G25" s="43"/>
      <c r="H25" s="8"/>
    </row>
    <row r="26" spans="2:17" s="40" customFormat="1" ht="15" customHeight="1" x14ac:dyDescent="0.2">
      <c r="B26" s="31" t="s">
        <v>19</v>
      </c>
      <c r="C26" s="32">
        <v>18880</v>
      </c>
      <c r="D26" s="42">
        <v>5192</v>
      </c>
      <c r="E26" s="43">
        <f t="shared" si="2"/>
        <v>24072</v>
      </c>
      <c r="F26" s="14">
        <f t="shared" si="1"/>
        <v>1.8101844019624429E-2</v>
      </c>
      <c r="G26" s="43"/>
      <c r="H26" s="8"/>
      <c r="O26" s="45" t="s">
        <v>27</v>
      </c>
      <c r="P26" s="45" t="s">
        <v>28</v>
      </c>
    </row>
    <row r="27" spans="2:17" s="40" customFormat="1" ht="15" customHeight="1" x14ac:dyDescent="0.2">
      <c r="B27" s="31" t="s">
        <v>20</v>
      </c>
      <c r="C27" s="32">
        <v>21180</v>
      </c>
      <c r="D27" s="42">
        <v>5689</v>
      </c>
      <c r="E27" s="43">
        <f t="shared" si="2"/>
        <v>26869</v>
      </c>
      <c r="F27" s="14">
        <f t="shared" si="1"/>
        <v>0.1161930874044533</v>
      </c>
      <c r="G27" s="43"/>
      <c r="H27" s="8"/>
      <c r="O27" s="102">
        <f>+C34</f>
        <v>0.7792805184668633</v>
      </c>
      <c r="P27" s="102">
        <f>+D34</f>
        <v>0.22071948153313672</v>
      </c>
    </row>
    <row r="28" spans="2:17" s="40" customFormat="1" ht="15" customHeight="1" x14ac:dyDescent="0.2">
      <c r="B28" s="31" t="s">
        <v>21</v>
      </c>
      <c r="C28" s="42">
        <v>19914</v>
      </c>
      <c r="D28" s="32">
        <v>5076</v>
      </c>
      <c r="E28" s="43">
        <f t="shared" si="2"/>
        <v>24990</v>
      </c>
      <c r="F28" s="14">
        <f t="shared" si="1"/>
        <v>-6.9931891771186125E-2</v>
      </c>
      <c r="G28" s="43"/>
      <c r="H28" s="8"/>
      <c r="O28" s="102"/>
      <c r="P28" s="103"/>
    </row>
    <row r="29" spans="2:17" s="40" customFormat="1" ht="15" hidden="1" customHeight="1" x14ac:dyDescent="0.2">
      <c r="B29" s="31" t="s">
        <v>22</v>
      </c>
      <c r="C29" s="42"/>
      <c r="D29" s="32"/>
      <c r="E29" s="43"/>
      <c r="F29" s="14"/>
      <c r="G29" s="43"/>
      <c r="H29" s="8"/>
    </row>
    <row r="30" spans="2:17" s="40" customFormat="1" ht="15" hidden="1" customHeight="1" x14ac:dyDescent="0.2">
      <c r="B30" s="31" t="s">
        <v>23</v>
      </c>
      <c r="C30" s="42"/>
      <c r="D30" s="32"/>
      <c r="E30" s="43"/>
      <c r="F30" s="14"/>
      <c r="G30" s="43"/>
      <c r="H30" s="8"/>
    </row>
    <row r="31" spans="2:17" s="40" customFormat="1" ht="15" hidden="1" customHeight="1" x14ac:dyDescent="0.2">
      <c r="B31" s="31" t="s">
        <v>24</v>
      </c>
      <c r="C31" s="42"/>
      <c r="D31" s="32"/>
      <c r="E31" s="43"/>
      <c r="F31" s="14"/>
      <c r="G31" s="46"/>
      <c r="H31" s="15"/>
    </row>
    <row r="32" spans="2:17" s="40" customFormat="1" ht="15" hidden="1" customHeight="1" x14ac:dyDescent="0.2">
      <c r="B32" s="31" t="s">
        <v>25</v>
      </c>
      <c r="C32" s="42"/>
      <c r="D32" s="32"/>
      <c r="E32" s="43"/>
      <c r="F32" s="14"/>
    </row>
    <row r="33" spans="2:12" s="40" customFormat="1" ht="15" customHeight="1" x14ac:dyDescent="0.2">
      <c r="B33" s="34" t="s">
        <v>1</v>
      </c>
      <c r="C33" s="35">
        <f>+SUM(C21:C32)</f>
        <v>121807</v>
      </c>
      <c r="D33" s="35">
        <f>+SUM(D21:D32)</f>
        <v>34500</v>
      </c>
      <c r="E33" s="35">
        <f>+SUM(E21:E32)</f>
        <v>156307</v>
      </c>
      <c r="F33" s="46"/>
      <c r="G33" s="62"/>
      <c r="H33" s="47"/>
      <c r="I33" s="47"/>
      <c r="J33" s="47"/>
      <c r="K33" s="47"/>
      <c r="L33" s="47"/>
    </row>
    <row r="34" spans="2:12" s="40" customFormat="1" ht="15" customHeight="1" x14ac:dyDescent="0.2">
      <c r="B34" s="36" t="s">
        <v>69</v>
      </c>
      <c r="C34" s="13">
        <f>+C33/E33</f>
        <v>0.7792805184668633</v>
      </c>
      <c r="D34" s="13">
        <f>+D33/E33</f>
        <v>0.22071948153313672</v>
      </c>
      <c r="E34" s="13">
        <v>1</v>
      </c>
      <c r="F34" s="12"/>
      <c r="G34" s="41"/>
      <c r="H34" s="41"/>
      <c r="I34" s="41"/>
      <c r="J34" s="41"/>
      <c r="K34" s="41"/>
      <c r="L34" s="41"/>
    </row>
    <row r="35" spans="2:12" s="40" customFormat="1" ht="9" customHeight="1" x14ac:dyDescent="0.2">
      <c r="B35" s="31"/>
      <c r="C35" s="32"/>
      <c r="D35" s="32"/>
      <c r="E35" s="32"/>
      <c r="F35" s="32"/>
      <c r="G35" s="32"/>
      <c r="H35" s="32"/>
      <c r="I35" s="32"/>
      <c r="J35" s="32"/>
      <c r="K35" s="43"/>
      <c r="L35" s="43"/>
    </row>
    <row r="36" spans="2:12" s="40" customFormat="1" ht="15" customHeight="1" x14ac:dyDescent="0.2">
      <c r="B36" s="48" t="s">
        <v>108</v>
      </c>
      <c r="C36" s="48"/>
      <c r="D36" s="48"/>
      <c r="E36" s="48"/>
      <c r="F36" s="48"/>
      <c r="G36" s="32"/>
      <c r="H36" s="32"/>
      <c r="I36" s="32"/>
      <c r="J36" s="32"/>
      <c r="K36" s="43"/>
      <c r="L36" s="43"/>
    </row>
    <row r="37" spans="2:12" s="40" customFormat="1" ht="24" customHeight="1" x14ac:dyDescent="0.2">
      <c r="B37" s="104" t="s">
        <v>31</v>
      </c>
      <c r="C37" s="98" t="s">
        <v>82</v>
      </c>
      <c r="D37" s="98" t="s">
        <v>81</v>
      </c>
      <c r="E37" s="98" t="s">
        <v>30</v>
      </c>
      <c r="F37" s="98" t="s">
        <v>80</v>
      </c>
      <c r="G37" s="98" t="s">
        <v>33</v>
      </c>
      <c r="H37" s="98" t="s">
        <v>79</v>
      </c>
      <c r="I37" s="98" t="s">
        <v>78</v>
      </c>
      <c r="J37" s="104" t="s">
        <v>77</v>
      </c>
      <c r="K37" s="104" t="s">
        <v>1</v>
      </c>
      <c r="L37" s="41"/>
    </row>
    <row r="38" spans="2:12" s="40" customFormat="1" ht="12" customHeight="1" x14ac:dyDescent="0.2">
      <c r="B38" s="104"/>
      <c r="C38" s="49" t="s">
        <v>76</v>
      </c>
      <c r="D38" s="49" t="s">
        <v>75</v>
      </c>
      <c r="E38" s="49" t="s">
        <v>74</v>
      </c>
      <c r="F38" s="49" t="s">
        <v>73</v>
      </c>
      <c r="G38" s="49" t="s">
        <v>72</v>
      </c>
      <c r="H38" s="49" t="s">
        <v>71</v>
      </c>
      <c r="I38" s="49" t="s">
        <v>70</v>
      </c>
      <c r="J38" s="104"/>
      <c r="K38" s="104"/>
      <c r="L38" s="41"/>
    </row>
    <row r="39" spans="2:12" s="40" customFormat="1" ht="15" customHeight="1" x14ac:dyDescent="0.2">
      <c r="B39" s="31" t="s">
        <v>14</v>
      </c>
      <c r="C39" s="42">
        <v>1409</v>
      </c>
      <c r="D39" s="32">
        <v>1598</v>
      </c>
      <c r="E39" s="32">
        <v>866</v>
      </c>
      <c r="F39" s="32">
        <v>693</v>
      </c>
      <c r="G39" s="32">
        <v>2681</v>
      </c>
      <c r="H39" s="32">
        <v>4500</v>
      </c>
      <c r="I39" s="32">
        <v>816</v>
      </c>
      <c r="J39" s="32">
        <v>330</v>
      </c>
      <c r="K39" s="43">
        <f t="shared" ref="K39:K46" si="3">SUM(C39:J39)</f>
        <v>12893</v>
      </c>
      <c r="L39" s="43"/>
    </row>
    <row r="40" spans="2:12" s="40" customFormat="1" ht="15" customHeight="1" x14ac:dyDescent="0.2">
      <c r="B40" s="31" t="s">
        <v>15</v>
      </c>
      <c r="C40" s="42">
        <v>1526</v>
      </c>
      <c r="D40" s="32">
        <v>1857</v>
      </c>
      <c r="E40" s="32">
        <v>957</v>
      </c>
      <c r="F40" s="32">
        <v>857</v>
      </c>
      <c r="G40" s="32">
        <v>2680</v>
      </c>
      <c r="H40" s="32">
        <v>4756</v>
      </c>
      <c r="I40" s="32">
        <v>768</v>
      </c>
      <c r="J40" s="32">
        <v>352</v>
      </c>
      <c r="K40" s="43">
        <f t="shared" si="3"/>
        <v>13753</v>
      </c>
      <c r="L40" s="43"/>
    </row>
    <row r="41" spans="2:12" s="40" customFormat="1" ht="15" customHeight="1" x14ac:dyDescent="0.2">
      <c r="B41" s="31" t="s">
        <v>16</v>
      </c>
      <c r="C41" s="42">
        <v>1494</v>
      </c>
      <c r="D41" s="32">
        <v>1632</v>
      </c>
      <c r="E41" s="32">
        <v>755</v>
      </c>
      <c r="F41" s="32">
        <v>739</v>
      </c>
      <c r="G41" s="32">
        <v>2691</v>
      </c>
      <c r="H41" s="32">
        <v>5371</v>
      </c>
      <c r="I41" s="32">
        <v>1008</v>
      </c>
      <c r="J41" s="32">
        <v>359</v>
      </c>
      <c r="K41" s="43">
        <f t="shared" si="3"/>
        <v>14049</v>
      </c>
      <c r="L41" s="43"/>
    </row>
    <row r="42" spans="2:12" s="40" customFormat="1" ht="15" customHeight="1" x14ac:dyDescent="0.2">
      <c r="B42" s="31" t="s">
        <v>17</v>
      </c>
      <c r="C42" s="42">
        <v>1329</v>
      </c>
      <c r="D42" s="32">
        <v>1590</v>
      </c>
      <c r="E42" s="32">
        <v>676</v>
      </c>
      <c r="F42" s="32">
        <v>712</v>
      </c>
      <c r="G42" s="32">
        <v>3214</v>
      </c>
      <c r="H42" s="32">
        <v>6737</v>
      </c>
      <c r="I42" s="32">
        <v>1273</v>
      </c>
      <c r="J42" s="32">
        <v>506</v>
      </c>
      <c r="K42" s="43">
        <f t="shared" si="3"/>
        <v>16037</v>
      </c>
      <c r="L42" s="43"/>
    </row>
    <row r="43" spans="2:12" s="40" customFormat="1" ht="15" customHeight="1" x14ac:dyDescent="0.2">
      <c r="B43" s="31" t="s">
        <v>18</v>
      </c>
      <c r="C43" s="42">
        <v>1845</v>
      </c>
      <c r="D43" s="32">
        <v>2299</v>
      </c>
      <c r="E43" s="32">
        <v>1133</v>
      </c>
      <c r="F43" s="32">
        <v>1056</v>
      </c>
      <c r="G43" s="32">
        <v>4935</v>
      </c>
      <c r="H43" s="32">
        <v>9971</v>
      </c>
      <c r="I43" s="32">
        <v>1758</v>
      </c>
      <c r="J43" s="32">
        <v>647</v>
      </c>
      <c r="K43" s="43">
        <f t="shared" si="3"/>
        <v>23644</v>
      </c>
      <c r="L43" s="43"/>
    </row>
    <row r="44" spans="2:12" s="40" customFormat="1" ht="15" customHeight="1" x14ac:dyDescent="0.2">
      <c r="B44" s="31" t="s">
        <v>19</v>
      </c>
      <c r="C44" s="42">
        <v>1573</v>
      </c>
      <c r="D44" s="32">
        <v>2043</v>
      </c>
      <c r="E44" s="32">
        <v>1078</v>
      </c>
      <c r="F44" s="32">
        <v>1041</v>
      </c>
      <c r="G44" s="32">
        <v>4966</v>
      </c>
      <c r="H44" s="32">
        <v>10796</v>
      </c>
      <c r="I44" s="32">
        <v>1899</v>
      </c>
      <c r="J44" s="32">
        <v>676</v>
      </c>
      <c r="K44" s="43">
        <f t="shared" si="3"/>
        <v>24072</v>
      </c>
      <c r="L44" s="43"/>
    </row>
    <row r="45" spans="2:12" s="40" customFormat="1" ht="15" customHeight="1" x14ac:dyDescent="0.2">
      <c r="B45" s="31" t="s">
        <v>20</v>
      </c>
      <c r="C45" s="42">
        <v>1740</v>
      </c>
      <c r="D45" s="32">
        <v>2346</v>
      </c>
      <c r="E45" s="32">
        <v>1406</v>
      </c>
      <c r="F45" s="32">
        <v>1256</v>
      </c>
      <c r="G45" s="32">
        <v>5385</v>
      </c>
      <c r="H45" s="32">
        <v>11694</v>
      </c>
      <c r="I45" s="32">
        <v>2278</v>
      </c>
      <c r="J45" s="32">
        <v>764</v>
      </c>
      <c r="K45" s="43">
        <f t="shared" si="3"/>
        <v>26869</v>
      </c>
      <c r="L45" s="43"/>
    </row>
    <row r="46" spans="2:12" s="40" customFormat="1" ht="15" customHeight="1" x14ac:dyDescent="0.2">
      <c r="B46" s="31" t="s">
        <v>21</v>
      </c>
      <c r="C46" s="42">
        <v>1621</v>
      </c>
      <c r="D46" s="32">
        <v>2219</v>
      </c>
      <c r="E46" s="32">
        <v>1258</v>
      </c>
      <c r="F46" s="32">
        <v>1312</v>
      </c>
      <c r="G46" s="32">
        <v>4632</v>
      </c>
      <c r="H46" s="32">
        <v>10880</v>
      </c>
      <c r="I46" s="32">
        <v>2101</v>
      </c>
      <c r="J46" s="32">
        <v>967</v>
      </c>
      <c r="K46" s="43">
        <f t="shared" si="3"/>
        <v>24990</v>
      </c>
      <c r="L46" s="43"/>
    </row>
    <row r="47" spans="2:12" s="40" customFormat="1" ht="15" hidden="1" customHeight="1" x14ac:dyDescent="0.2">
      <c r="B47" s="31" t="s">
        <v>22</v>
      </c>
      <c r="C47" s="42"/>
      <c r="D47" s="32"/>
      <c r="E47" s="32"/>
      <c r="F47" s="32"/>
      <c r="G47" s="32"/>
      <c r="H47" s="32"/>
      <c r="I47" s="32"/>
      <c r="J47" s="32"/>
      <c r="K47" s="43"/>
      <c r="L47" s="43"/>
    </row>
    <row r="48" spans="2:12" s="40" customFormat="1" ht="15" hidden="1" customHeight="1" x14ac:dyDescent="0.2">
      <c r="B48" s="31" t="s">
        <v>23</v>
      </c>
      <c r="C48" s="42"/>
      <c r="D48" s="32"/>
      <c r="E48" s="32"/>
      <c r="F48" s="32"/>
      <c r="G48" s="32"/>
      <c r="H48" s="32"/>
      <c r="I48" s="32"/>
      <c r="J48" s="32"/>
      <c r="K48" s="43"/>
      <c r="L48" s="43"/>
    </row>
    <row r="49" spans="2:17" s="40" customFormat="1" ht="15" hidden="1" customHeight="1" x14ac:dyDescent="0.2">
      <c r="B49" s="31" t="s">
        <v>24</v>
      </c>
      <c r="C49" s="42"/>
      <c r="D49" s="32"/>
      <c r="E49" s="32"/>
      <c r="F49" s="32"/>
      <c r="G49" s="32"/>
      <c r="H49" s="32"/>
      <c r="I49" s="32"/>
      <c r="J49" s="32"/>
      <c r="K49" s="43"/>
      <c r="L49" s="43"/>
    </row>
    <row r="50" spans="2:17" s="40" customFormat="1" ht="15" hidden="1" customHeight="1" x14ac:dyDescent="0.2">
      <c r="B50" s="31" t="s">
        <v>25</v>
      </c>
      <c r="C50" s="42"/>
      <c r="D50" s="32"/>
      <c r="E50" s="32"/>
      <c r="F50" s="32"/>
      <c r="G50" s="32"/>
      <c r="H50" s="32"/>
      <c r="I50" s="32"/>
      <c r="J50" s="32"/>
      <c r="K50" s="43"/>
      <c r="L50" s="43"/>
    </row>
    <row r="51" spans="2:17" s="40" customFormat="1" ht="15" customHeight="1" x14ac:dyDescent="0.2">
      <c r="B51" s="34" t="s">
        <v>1</v>
      </c>
      <c r="C51" s="35">
        <f t="shared" ref="C51:K51" si="4">+SUM(C39:C50)</f>
        <v>12537</v>
      </c>
      <c r="D51" s="35">
        <f t="shared" si="4"/>
        <v>15584</v>
      </c>
      <c r="E51" s="35">
        <f t="shared" si="4"/>
        <v>8129</v>
      </c>
      <c r="F51" s="35">
        <f t="shared" si="4"/>
        <v>7666</v>
      </c>
      <c r="G51" s="35">
        <f t="shared" si="4"/>
        <v>31184</v>
      </c>
      <c r="H51" s="35">
        <f t="shared" si="4"/>
        <v>64705</v>
      </c>
      <c r="I51" s="35">
        <f t="shared" si="4"/>
        <v>11901</v>
      </c>
      <c r="J51" s="35">
        <f t="shared" si="4"/>
        <v>4601</v>
      </c>
      <c r="K51" s="35">
        <f t="shared" si="4"/>
        <v>156307</v>
      </c>
      <c r="L51" s="46"/>
      <c r="N51" s="50"/>
      <c r="O51" s="51"/>
      <c r="P51" s="52"/>
    </row>
    <row r="52" spans="2:17" s="40" customFormat="1" ht="15" customHeight="1" x14ac:dyDescent="0.2">
      <c r="B52" s="36" t="s">
        <v>69</v>
      </c>
      <c r="C52" s="11">
        <f t="shared" ref="C52:K52" si="5">+C51/$K$51</f>
        <v>8.0207540289302465E-2</v>
      </c>
      <c r="D52" s="11">
        <f t="shared" si="5"/>
        <v>9.9701228991663837E-2</v>
      </c>
      <c r="E52" s="11">
        <f t="shared" si="5"/>
        <v>5.2006627982112127E-2</v>
      </c>
      <c r="F52" s="11">
        <f t="shared" si="5"/>
        <v>4.9044508563276114E-2</v>
      </c>
      <c r="G52" s="11">
        <f t="shared" si="5"/>
        <v>0.19950482064143002</v>
      </c>
      <c r="H52" s="11">
        <f t="shared" si="5"/>
        <v>0.41396098703193074</v>
      </c>
      <c r="I52" s="11">
        <f t="shared" si="5"/>
        <v>7.6138624629735072E-2</v>
      </c>
      <c r="J52" s="11">
        <f t="shared" si="5"/>
        <v>2.9435661870549624E-2</v>
      </c>
      <c r="K52" s="11">
        <f t="shared" si="5"/>
        <v>1</v>
      </c>
      <c r="L52" s="10"/>
      <c r="N52" s="50"/>
      <c r="O52" s="51"/>
      <c r="P52" s="52"/>
    </row>
    <row r="53" spans="2:17" s="40" customFormat="1" ht="15" customHeight="1" x14ac:dyDescent="0.2">
      <c r="B53" s="37"/>
      <c r="C53" s="63"/>
      <c r="D53" s="63"/>
      <c r="E53" s="8"/>
      <c r="F53" s="8"/>
      <c r="G53" s="8"/>
      <c r="H53" s="8"/>
    </row>
    <row r="54" spans="2:17" s="40" customFormat="1" ht="15" customHeight="1" x14ac:dyDescent="0.2">
      <c r="B54" s="48" t="s">
        <v>109</v>
      </c>
      <c r="C54" s="63"/>
      <c r="D54" s="63"/>
      <c r="E54" s="8"/>
      <c r="F54" s="8"/>
      <c r="G54" s="8"/>
      <c r="H54" s="8"/>
    </row>
    <row r="55" spans="2:17" s="40" customFormat="1" ht="15" customHeight="1" x14ac:dyDescent="0.2">
      <c r="B55" s="98" t="s">
        <v>89</v>
      </c>
      <c r="C55" s="98" t="s">
        <v>14</v>
      </c>
      <c r="D55" s="98" t="s">
        <v>15</v>
      </c>
      <c r="E55" s="98" t="s">
        <v>16</v>
      </c>
      <c r="F55" s="98" t="s">
        <v>17</v>
      </c>
      <c r="G55" s="98" t="s">
        <v>18</v>
      </c>
      <c r="H55" s="98" t="s">
        <v>19</v>
      </c>
      <c r="I55" s="98" t="s">
        <v>20</v>
      </c>
      <c r="J55" s="98" t="s">
        <v>21</v>
      </c>
      <c r="K55" s="98" t="s">
        <v>22</v>
      </c>
      <c r="L55" s="98" t="s">
        <v>23</v>
      </c>
      <c r="M55" s="98" t="s">
        <v>24</v>
      </c>
      <c r="N55" s="98" t="s">
        <v>25</v>
      </c>
      <c r="O55" s="98" t="s">
        <v>1</v>
      </c>
      <c r="P55" s="98" t="s">
        <v>26</v>
      </c>
    </row>
    <row r="56" spans="2:17" s="40" customFormat="1" ht="15" customHeight="1" x14ac:dyDescent="0.2">
      <c r="B56" s="31" t="s">
        <v>88</v>
      </c>
      <c r="C56" s="42">
        <v>3341</v>
      </c>
      <c r="D56" s="32">
        <v>3605</v>
      </c>
      <c r="E56" s="32">
        <v>3466</v>
      </c>
      <c r="F56" s="32">
        <v>4471</v>
      </c>
      <c r="G56" s="32">
        <v>6574</v>
      </c>
      <c r="H56" s="32">
        <v>7142</v>
      </c>
      <c r="I56" s="32">
        <v>7511</v>
      </c>
      <c r="J56" s="32">
        <v>6845</v>
      </c>
      <c r="K56" s="53"/>
      <c r="L56" s="53"/>
      <c r="M56" s="53"/>
      <c r="N56" s="53"/>
      <c r="O56" s="33">
        <f>+SUM(C56:N56)</f>
        <v>42955</v>
      </c>
      <c r="P56" s="8">
        <f>O56/$O$61</f>
        <v>0.2748117486740837</v>
      </c>
      <c r="Q56" s="64"/>
    </row>
    <row r="57" spans="2:17" s="40" customFormat="1" ht="15" customHeight="1" x14ac:dyDescent="0.2">
      <c r="B57" s="31" t="s">
        <v>87</v>
      </c>
      <c r="C57" s="42">
        <v>5101</v>
      </c>
      <c r="D57" s="32">
        <v>5441</v>
      </c>
      <c r="E57" s="32">
        <v>4809</v>
      </c>
      <c r="F57" s="32">
        <v>4455</v>
      </c>
      <c r="G57" s="32">
        <v>5464</v>
      </c>
      <c r="H57" s="32">
        <v>5490</v>
      </c>
      <c r="I57" s="32">
        <v>5264</v>
      </c>
      <c r="J57" s="32">
        <v>5052</v>
      </c>
      <c r="K57" s="53"/>
      <c r="L57" s="53"/>
      <c r="M57" s="53"/>
      <c r="N57" s="53"/>
      <c r="O57" s="33">
        <f>+SUM(C57:N57)</f>
        <v>41076</v>
      </c>
      <c r="P57" s="8">
        <f>O57/$O$61</f>
        <v>0.26279053401319197</v>
      </c>
      <c r="Q57" s="64"/>
    </row>
    <row r="58" spans="2:17" s="40" customFormat="1" ht="15" customHeight="1" x14ac:dyDescent="0.2">
      <c r="B58" s="31" t="s">
        <v>86</v>
      </c>
      <c r="C58" s="42">
        <v>1064</v>
      </c>
      <c r="D58" s="32">
        <v>1082</v>
      </c>
      <c r="E58" s="32">
        <v>928</v>
      </c>
      <c r="F58" s="32">
        <v>644</v>
      </c>
      <c r="G58" s="32">
        <v>954</v>
      </c>
      <c r="H58" s="32">
        <v>1043</v>
      </c>
      <c r="I58" s="32">
        <v>1244</v>
      </c>
      <c r="J58" s="32">
        <v>1334</v>
      </c>
      <c r="K58" s="53"/>
      <c r="L58" s="53"/>
      <c r="M58" s="53"/>
      <c r="N58" s="53"/>
      <c r="O58" s="33">
        <f>+SUM(C58:N58)</f>
        <v>8293</v>
      </c>
      <c r="P58" s="8">
        <f>O58/$O$61</f>
        <v>5.305584522766095E-2</v>
      </c>
    </row>
    <row r="59" spans="2:17" s="40" customFormat="1" ht="15" customHeight="1" x14ac:dyDescent="0.2">
      <c r="B59" s="31" t="s">
        <v>85</v>
      </c>
      <c r="C59" s="42">
        <v>37</v>
      </c>
      <c r="D59" s="32">
        <v>36</v>
      </c>
      <c r="E59" s="32">
        <v>42</v>
      </c>
      <c r="F59" s="32">
        <v>50</v>
      </c>
      <c r="G59" s="32">
        <v>59</v>
      </c>
      <c r="H59" s="32">
        <v>56</v>
      </c>
      <c r="I59" s="32">
        <v>83</v>
      </c>
      <c r="J59" s="32">
        <v>108</v>
      </c>
      <c r="K59" s="53"/>
      <c r="L59" s="53"/>
      <c r="M59" s="53"/>
      <c r="N59" s="53"/>
      <c r="O59" s="33">
        <f>+SUM(C59:N59)</f>
        <v>471</v>
      </c>
      <c r="P59" s="8">
        <f>O59/$O$61</f>
        <v>3.0133007478871706E-3</v>
      </c>
    </row>
    <row r="60" spans="2:17" s="40" customFormat="1" ht="15" customHeight="1" x14ac:dyDescent="0.2">
      <c r="B60" s="31" t="s">
        <v>84</v>
      </c>
      <c r="C60" s="42">
        <v>3350</v>
      </c>
      <c r="D60" s="32">
        <v>3589</v>
      </c>
      <c r="E60" s="32">
        <v>4804</v>
      </c>
      <c r="F60" s="32">
        <v>6417</v>
      </c>
      <c r="G60" s="32">
        <v>10593</v>
      </c>
      <c r="H60" s="32">
        <v>10341</v>
      </c>
      <c r="I60" s="32">
        <v>12767</v>
      </c>
      <c r="J60" s="32">
        <v>11651</v>
      </c>
      <c r="K60" s="53"/>
      <c r="L60" s="53"/>
      <c r="M60" s="53"/>
      <c r="N60" s="53"/>
      <c r="O60" s="33">
        <f>+SUM(C60:N60)</f>
        <v>63512</v>
      </c>
      <c r="P60" s="8">
        <f>O60/$O$61</f>
        <v>0.4063285713371762</v>
      </c>
    </row>
    <row r="61" spans="2:17" s="40" customFormat="1" ht="15" customHeight="1" x14ac:dyDescent="0.2">
      <c r="B61" s="34" t="s">
        <v>1</v>
      </c>
      <c r="C61" s="35">
        <f t="shared" ref="C61:O61" si="6">SUM(C56:C60)</f>
        <v>12893</v>
      </c>
      <c r="D61" s="35">
        <f t="shared" si="6"/>
        <v>13753</v>
      </c>
      <c r="E61" s="35">
        <f t="shared" si="6"/>
        <v>14049</v>
      </c>
      <c r="F61" s="35">
        <f t="shared" si="6"/>
        <v>16037</v>
      </c>
      <c r="G61" s="35">
        <f t="shared" si="6"/>
        <v>23644</v>
      </c>
      <c r="H61" s="35">
        <f t="shared" si="6"/>
        <v>24072</v>
      </c>
      <c r="I61" s="35">
        <f t="shared" si="6"/>
        <v>26869</v>
      </c>
      <c r="J61" s="35">
        <f t="shared" si="6"/>
        <v>24990</v>
      </c>
      <c r="K61" s="35">
        <f t="shared" si="6"/>
        <v>0</v>
      </c>
      <c r="L61" s="35">
        <f t="shared" si="6"/>
        <v>0</v>
      </c>
      <c r="M61" s="35">
        <f t="shared" si="6"/>
        <v>0</v>
      </c>
      <c r="N61" s="35">
        <f t="shared" si="6"/>
        <v>0</v>
      </c>
      <c r="O61" s="35">
        <f t="shared" si="6"/>
        <v>156307</v>
      </c>
      <c r="P61" s="7">
        <v>1</v>
      </c>
    </row>
    <row r="62" spans="2:17" s="40" customFormat="1" ht="14.25" customHeight="1" x14ac:dyDescent="0.2">
      <c r="B62" s="31"/>
      <c r="C62" s="32"/>
      <c r="D62" s="32"/>
      <c r="E62" s="32"/>
      <c r="F62" s="65"/>
    </row>
    <row r="63" spans="2:17" s="40" customFormat="1" ht="18" customHeight="1" x14ac:dyDescent="0.25">
      <c r="B63" s="21" t="s">
        <v>110</v>
      </c>
      <c r="C63" s="20"/>
      <c r="D63" s="20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</row>
    <row r="64" spans="2:17" s="40" customFormat="1" ht="3" customHeight="1" x14ac:dyDescent="0.2">
      <c r="B64" s="17"/>
      <c r="C64" s="18"/>
      <c r="D64" s="18"/>
      <c r="E64" s="18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2:16" s="40" customFormat="1" ht="15" customHeight="1" thickBot="1" x14ac:dyDescent="0.25">
      <c r="B65" s="48" t="s">
        <v>112</v>
      </c>
      <c r="C65" s="48"/>
      <c r="D65" s="48"/>
      <c r="E65" s="48"/>
      <c r="F65" s="48"/>
      <c r="G65" s="38"/>
      <c r="H65" s="38"/>
      <c r="I65" s="39"/>
      <c r="J65" s="39"/>
    </row>
    <row r="66" spans="2:16" s="25" customFormat="1" ht="15" customHeight="1" thickTop="1" x14ac:dyDescent="0.25">
      <c r="B66" s="98" t="s">
        <v>31</v>
      </c>
      <c r="C66" s="98" t="s">
        <v>27</v>
      </c>
      <c r="D66" s="98" t="s">
        <v>28</v>
      </c>
      <c r="E66" s="98" t="s">
        <v>83</v>
      </c>
      <c r="F66" s="98" t="s">
        <v>1</v>
      </c>
      <c r="G66" s="16" t="s">
        <v>57</v>
      </c>
      <c r="H66" s="41"/>
      <c r="I66" s="40"/>
      <c r="J66" s="40"/>
      <c r="K66" s="40"/>
      <c r="L66" s="40"/>
      <c r="M66" s="40"/>
      <c r="N66" s="40"/>
      <c r="O66" s="40"/>
      <c r="P66" s="40"/>
    </row>
    <row r="67" spans="2:16" s="25" customFormat="1" ht="15" customHeight="1" x14ac:dyDescent="0.25">
      <c r="B67" s="31" t="s">
        <v>14</v>
      </c>
      <c r="C67" s="42">
        <v>2238</v>
      </c>
      <c r="D67" s="32">
        <v>6387</v>
      </c>
      <c r="E67" s="32">
        <v>4268</v>
      </c>
      <c r="F67" s="43">
        <v>12893</v>
      </c>
      <c r="G67" s="44" t="s">
        <v>56</v>
      </c>
      <c r="H67" s="8"/>
      <c r="I67" s="40"/>
      <c r="J67" s="40"/>
      <c r="K67" s="40"/>
      <c r="L67" s="40"/>
      <c r="M67" s="40"/>
      <c r="N67" s="40"/>
      <c r="O67" s="40"/>
      <c r="P67" s="40"/>
    </row>
    <row r="68" spans="2:16" s="25" customFormat="1" ht="15" customHeight="1" x14ac:dyDescent="0.25">
      <c r="B68" s="31" t="s">
        <v>15</v>
      </c>
      <c r="C68" s="42">
        <v>2461</v>
      </c>
      <c r="D68" s="32">
        <v>6787</v>
      </c>
      <c r="E68" s="32">
        <v>4505</v>
      </c>
      <c r="F68" s="43">
        <v>13753</v>
      </c>
      <c r="G68" s="14">
        <f t="shared" ref="G68:G74" si="7">+(F68-F67)/F67</f>
        <v>6.6702862018149386E-2</v>
      </c>
      <c r="H68" s="8"/>
      <c r="I68" s="40"/>
      <c r="J68" s="40"/>
      <c r="K68" s="40"/>
      <c r="L68" s="40"/>
      <c r="M68" s="40"/>
      <c r="N68" s="40"/>
      <c r="O68" s="40"/>
      <c r="P68" s="40"/>
    </row>
    <row r="69" spans="2:16" s="25" customFormat="1" ht="15" customHeight="1" x14ac:dyDescent="0.25">
      <c r="B69" s="31" t="s">
        <v>16</v>
      </c>
      <c r="C69" s="42">
        <v>2167</v>
      </c>
      <c r="D69" s="32">
        <v>6093</v>
      </c>
      <c r="E69" s="32">
        <v>5789</v>
      </c>
      <c r="F69" s="43">
        <f t="shared" ref="F69:F74" si="8">SUM(C69:E69)</f>
        <v>14049</v>
      </c>
      <c r="G69" s="14">
        <f t="shared" si="7"/>
        <v>2.1522576892314405E-2</v>
      </c>
      <c r="H69" s="8"/>
      <c r="I69" s="40"/>
      <c r="J69" s="40"/>
      <c r="K69" s="40"/>
      <c r="L69" s="40"/>
      <c r="M69" s="40"/>
      <c r="N69" s="40"/>
      <c r="O69" s="40"/>
      <c r="P69" s="40"/>
    </row>
    <row r="70" spans="2:16" s="25" customFormat="1" ht="15" customHeight="1" x14ac:dyDescent="0.25">
      <c r="B70" s="31" t="s">
        <v>17</v>
      </c>
      <c r="C70" s="42">
        <v>1917</v>
      </c>
      <c r="D70" s="32">
        <v>6927</v>
      </c>
      <c r="E70" s="32">
        <v>7193</v>
      </c>
      <c r="F70" s="43">
        <f t="shared" si="8"/>
        <v>16037</v>
      </c>
      <c r="G70" s="14">
        <f t="shared" si="7"/>
        <v>0.14150473343298456</v>
      </c>
      <c r="H70" s="8"/>
      <c r="I70" s="40"/>
      <c r="J70" s="40"/>
      <c r="K70" s="40"/>
      <c r="L70" s="40"/>
      <c r="M70" s="40"/>
      <c r="N70" s="40"/>
      <c r="O70" s="40"/>
      <c r="P70" s="40"/>
    </row>
    <row r="71" spans="2:16" s="25" customFormat="1" ht="15" customHeight="1" x14ac:dyDescent="0.25">
      <c r="B71" s="31" t="s">
        <v>18</v>
      </c>
      <c r="C71" s="42">
        <v>2769</v>
      </c>
      <c r="D71" s="32">
        <v>9840</v>
      </c>
      <c r="E71" s="32">
        <v>11035</v>
      </c>
      <c r="F71" s="43">
        <f t="shared" si="8"/>
        <v>23644</v>
      </c>
      <c r="G71" s="14">
        <f t="shared" si="7"/>
        <v>0.4743405873916568</v>
      </c>
      <c r="H71" s="8"/>
      <c r="I71" s="40"/>
      <c r="J71" s="40"/>
      <c r="K71" s="40"/>
      <c r="L71" s="40"/>
      <c r="M71" s="40"/>
      <c r="N71" s="40"/>
      <c r="O71" s="40"/>
      <c r="P71" s="40"/>
    </row>
    <row r="72" spans="2:16" s="25" customFormat="1" ht="15" customHeight="1" x14ac:dyDescent="0.25">
      <c r="B72" s="31" t="s">
        <v>19</v>
      </c>
      <c r="C72" s="42">
        <v>2719</v>
      </c>
      <c r="D72" s="32">
        <v>9524</v>
      </c>
      <c r="E72" s="32">
        <v>11829</v>
      </c>
      <c r="F72" s="43">
        <f t="shared" si="8"/>
        <v>24072</v>
      </c>
      <c r="G72" s="14">
        <f t="shared" si="7"/>
        <v>1.8101844019624429E-2</v>
      </c>
      <c r="H72" s="8"/>
      <c r="I72" s="40"/>
      <c r="J72" s="40"/>
      <c r="K72" s="40"/>
      <c r="L72" s="40"/>
      <c r="M72" s="40"/>
      <c r="N72" s="40"/>
      <c r="O72" s="45" t="s">
        <v>27</v>
      </c>
      <c r="P72" s="45" t="s">
        <v>28</v>
      </c>
    </row>
    <row r="73" spans="2:16" s="25" customFormat="1" ht="15" customHeight="1" x14ac:dyDescent="0.25">
      <c r="B73" s="31" t="s">
        <v>20</v>
      </c>
      <c r="C73" s="42">
        <v>3194</v>
      </c>
      <c r="D73" s="32">
        <v>10251</v>
      </c>
      <c r="E73" s="32">
        <v>13424</v>
      </c>
      <c r="F73" s="43">
        <f t="shared" si="8"/>
        <v>26869</v>
      </c>
      <c r="G73" s="14">
        <f t="shared" si="7"/>
        <v>0.1161930874044533</v>
      </c>
      <c r="H73" s="8"/>
      <c r="I73" s="40"/>
      <c r="J73" s="40"/>
      <c r="K73" s="40"/>
      <c r="L73" s="40"/>
      <c r="M73" s="40"/>
      <c r="N73" s="40"/>
      <c r="O73" s="102">
        <f>+C80</f>
        <v>0.12985982713506114</v>
      </c>
      <c r="P73" s="102">
        <f>+D80</f>
        <v>0.41843935332390741</v>
      </c>
    </row>
    <row r="74" spans="2:16" s="25" customFormat="1" ht="15" customHeight="1" x14ac:dyDescent="0.25">
      <c r="B74" s="31" t="s">
        <v>21</v>
      </c>
      <c r="C74" s="42">
        <v>2833</v>
      </c>
      <c r="D74" s="32">
        <v>9596</v>
      </c>
      <c r="E74" s="32">
        <v>12561</v>
      </c>
      <c r="F74" s="43">
        <f t="shared" si="8"/>
        <v>24990</v>
      </c>
      <c r="G74" s="14">
        <f t="shared" si="7"/>
        <v>-6.9931891771186125E-2</v>
      </c>
      <c r="H74" s="8"/>
      <c r="I74" s="40"/>
      <c r="J74" s="40"/>
      <c r="K74" s="40"/>
      <c r="L74" s="40"/>
      <c r="M74" s="40"/>
      <c r="N74" s="40"/>
      <c r="O74" s="102"/>
      <c r="P74" s="103"/>
    </row>
    <row r="75" spans="2:16" s="25" customFormat="1" ht="15" hidden="1" customHeight="1" x14ac:dyDescent="0.25">
      <c r="B75" s="31" t="s">
        <v>22</v>
      </c>
      <c r="C75" s="42"/>
      <c r="D75" s="32"/>
      <c r="E75" s="32"/>
      <c r="F75" s="43"/>
      <c r="G75" s="14"/>
      <c r="H75" s="8"/>
      <c r="I75" s="40"/>
      <c r="J75" s="40"/>
      <c r="K75" s="40"/>
      <c r="L75" s="40"/>
      <c r="M75" s="40"/>
      <c r="N75" s="40"/>
      <c r="O75" s="40"/>
      <c r="P75" s="40"/>
    </row>
    <row r="76" spans="2:16" s="25" customFormat="1" ht="15" hidden="1" customHeight="1" x14ac:dyDescent="0.25">
      <c r="B76" s="31" t="s">
        <v>23</v>
      </c>
      <c r="C76" s="42"/>
      <c r="D76" s="32"/>
      <c r="E76" s="32"/>
      <c r="F76" s="43"/>
      <c r="G76" s="14"/>
      <c r="H76" s="8"/>
      <c r="I76" s="40"/>
      <c r="J76" s="40"/>
      <c r="K76" s="40"/>
      <c r="L76" s="40"/>
      <c r="M76" s="40"/>
      <c r="N76" s="40"/>
      <c r="O76" s="40"/>
      <c r="P76" s="40"/>
    </row>
    <row r="77" spans="2:16" s="25" customFormat="1" ht="15" hidden="1" customHeight="1" x14ac:dyDescent="0.25">
      <c r="B77" s="31" t="s">
        <v>24</v>
      </c>
      <c r="C77" s="42"/>
      <c r="D77" s="32"/>
      <c r="E77" s="32"/>
      <c r="F77" s="43"/>
      <c r="G77" s="14"/>
      <c r="H77" s="15"/>
      <c r="I77" s="40"/>
      <c r="J77" s="40"/>
      <c r="K77" s="40"/>
      <c r="L77" s="40"/>
      <c r="M77" s="40"/>
      <c r="N77" s="40"/>
      <c r="O77" s="40"/>
      <c r="P77" s="40"/>
    </row>
    <row r="78" spans="2:16" s="25" customFormat="1" ht="15" hidden="1" customHeight="1" x14ac:dyDescent="0.25">
      <c r="B78" s="31" t="s">
        <v>25</v>
      </c>
      <c r="C78" s="33"/>
      <c r="D78" s="32"/>
      <c r="E78" s="32"/>
      <c r="F78" s="43"/>
      <c r="G78" s="14"/>
      <c r="H78" s="40"/>
      <c r="I78" s="40"/>
      <c r="J78" s="40"/>
      <c r="K78" s="40"/>
      <c r="L78" s="40"/>
      <c r="M78" s="40"/>
      <c r="N78" s="40"/>
      <c r="O78" s="40"/>
      <c r="P78" s="40"/>
    </row>
    <row r="79" spans="2:16" s="25" customFormat="1" x14ac:dyDescent="0.25">
      <c r="B79" s="34" t="s">
        <v>1</v>
      </c>
      <c r="C79" s="35">
        <f>+SUM(C67:C78)</f>
        <v>20298</v>
      </c>
      <c r="D79" s="35">
        <f>+SUM(D67:D78)</f>
        <v>65405</v>
      </c>
      <c r="E79" s="35">
        <f>+SUM(E67:E78)</f>
        <v>70604</v>
      </c>
      <c r="F79" s="35">
        <f>+SUM(F67:F78)</f>
        <v>156307</v>
      </c>
      <c r="G79" s="46"/>
      <c r="H79" s="47"/>
      <c r="I79" s="47"/>
      <c r="J79" s="47"/>
      <c r="K79" s="47"/>
      <c r="L79" s="47"/>
      <c r="M79" s="40"/>
      <c r="N79" s="40"/>
      <c r="O79" s="40"/>
      <c r="P79" s="40"/>
    </row>
    <row r="80" spans="2:16" s="25" customFormat="1" x14ac:dyDescent="0.25">
      <c r="B80" s="36" t="s">
        <v>69</v>
      </c>
      <c r="C80" s="13">
        <f>+C79/$F$79</f>
        <v>0.12985982713506114</v>
      </c>
      <c r="D80" s="13">
        <f>+D79/$F$79</f>
        <v>0.41843935332390741</v>
      </c>
      <c r="E80" s="13">
        <f>+E79/$F$79</f>
        <v>0.45170081954103142</v>
      </c>
      <c r="F80" s="13">
        <f>+F79/$F$79</f>
        <v>1</v>
      </c>
      <c r="G80" s="12"/>
      <c r="H80" s="41"/>
      <c r="I80" s="41"/>
      <c r="J80" s="41"/>
      <c r="K80" s="41"/>
      <c r="L80" s="41"/>
      <c r="M80" s="40"/>
      <c r="N80" s="40"/>
      <c r="O80" s="40"/>
      <c r="P80" s="40"/>
    </row>
    <row r="81" spans="2:16" s="25" customFormat="1" x14ac:dyDescent="0.25">
      <c r="B81" s="31"/>
      <c r="C81" s="32"/>
      <c r="D81" s="32"/>
      <c r="E81" s="32"/>
      <c r="F81" s="32"/>
      <c r="G81" s="32"/>
      <c r="H81" s="32"/>
      <c r="I81" s="32"/>
      <c r="J81" s="32"/>
      <c r="K81" s="43"/>
      <c r="L81" s="43"/>
      <c r="M81" s="40"/>
      <c r="N81" s="40"/>
      <c r="O81" s="40"/>
      <c r="P81" s="40"/>
    </row>
    <row r="82" spans="2:16" s="25" customFormat="1" x14ac:dyDescent="0.25">
      <c r="B82" s="48" t="s">
        <v>98</v>
      </c>
      <c r="C82" s="48"/>
      <c r="D82" s="48"/>
      <c r="E82" s="48"/>
      <c r="F82" s="48"/>
      <c r="G82" s="32"/>
      <c r="H82" s="32"/>
      <c r="I82" s="32"/>
      <c r="J82" s="32"/>
      <c r="K82" s="43"/>
      <c r="L82" s="43"/>
      <c r="M82" s="40"/>
      <c r="N82" s="40"/>
      <c r="O82" s="40"/>
      <c r="P82" s="40"/>
    </row>
    <row r="83" spans="2:16" s="25" customFormat="1" ht="25.5" customHeight="1" x14ac:dyDescent="0.25">
      <c r="B83" s="104" t="s">
        <v>31</v>
      </c>
      <c r="C83" s="98" t="s">
        <v>82</v>
      </c>
      <c r="D83" s="98" t="s">
        <v>81</v>
      </c>
      <c r="E83" s="98" t="s">
        <v>30</v>
      </c>
      <c r="F83" s="98" t="s">
        <v>80</v>
      </c>
      <c r="G83" s="98" t="s">
        <v>33</v>
      </c>
      <c r="H83" s="98" t="s">
        <v>79</v>
      </c>
      <c r="I83" s="98" t="s">
        <v>78</v>
      </c>
      <c r="J83" s="104" t="s">
        <v>77</v>
      </c>
      <c r="K83" s="104" t="s">
        <v>1</v>
      </c>
      <c r="L83" s="41"/>
      <c r="M83" s="40"/>
      <c r="N83" s="40"/>
      <c r="O83" s="40"/>
      <c r="P83" s="40"/>
    </row>
    <row r="84" spans="2:16" s="25" customFormat="1" ht="13.5" customHeight="1" x14ac:dyDescent="0.25">
      <c r="B84" s="104"/>
      <c r="C84" s="49" t="s">
        <v>76</v>
      </c>
      <c r="D84" s="49" t="s">
        <v>75</v>
      </c>
      <c r="E84" s="49" t="s">
        <v>74</v>
      </c>
      <c r="F84" s="49" t="s">
        <v>73</v>
      </c>
      <c r="G84" s="49" t="s">
        <v>72</v>
      </c>
      <c r="H84" s="49" t="s">
        <v>71</v>
      </c>
      <c r="I84" s="49" t="s">
        <v>70</v>
      </c>
      <c r="J84" s="104"/>
      <c r="K84" s="104"/>
      <c r="L84" s="41"/>
      <c r="M84" s="40"/>
      <c r="N84" s="40"/>
      <c r="O84" s="40"/>
      <c r="P84" s="40"/>
    </row>
    <row r="85" spans="2:16" s="25" customFormat="1" ht="14.25" customHeight="1" x14ac:dyDescent="0.25">
      <c r="B85" s="31" t="s">
        <v>14</v>
      </c>
      <c r="C85" s="42">
        <v>0</v>
      </c>
      <c r="D85" s="32">
        <v>10</v>
      </c>
      <c r="E85" s="32">
        <v>20</v>
      </c>
      <c r="F85" s="32">
        <v>91</v>
      </c>
      <c r="G85" s="32">
        <v>1958</v>
      </c>
      <c r="H85" s="32">
        <v>5729</v>
      </c>
      <c r="I85" s="32">
        <v>426</v>
      </c>
      <c r="J85" s="32">
        <v>4659</v>
      </c>
      <c r="K85" s="43">
        <f t="shared" ref="K85:K92" si="9">SUM(C85:J85)</f>
        <v>12893</v>
      </c>
      <c r="L85" s="43"/>
      <c r="M85" s="40"/>
      <c r="N85" s="40"/>
      <c r="O85" s="40"/>
      <c r="P85" s="40"/>
    </row>
    <row r="86" spans="2:16" s="25" customFormat="1" ht="14.25" customHeight="1" x14ac:dyDescent="0.25">
      <c r="B86" s="31" t="s">
        <v>15</v>
      </c>
      <c r="C86" s="42">
        <v>0</v>
      </c>
      <c r="D86" s="32">
        <v>9</v>
      </c>
      <c r="E86" s="32">
        <v>51</v>
      </c>
      <c r="F86" s="32">
        <v>83</v>
      </c>
      <c r="G86" s="32">
        <v>2011</v>
      </c>
      <c r="H86" s="32">
        <v>6096</v>
      </c>
      <c r="I86" s="32">
        <v>398</v>
      </c>
      <c r="J86" s="32">
        <v>5105</v>
      </c>
      <c r="K86" s="43">
        <f t="shared" si="9"/>
        <v>13753</v>
      </c>
      <c r="L86" s="43"/>
      <c r="M86" s="40"/>
      <c r="N86" s="40"/>
      <c r="O86" s="40"/>
      <c r="P86" s="40"/>
    </row>
    <row r="87" spans="2:16" s="25" customFormat="1" ht="14.25" customHeight="1" x14ac:dyDescent="0.25">
      <c r="B87" s="31" t="s">
        <v>16</v>
      </c>
      <c r="C87" s="42">
        <v>0</v>
      </c>
      <c r="D87" s="32">
        <v>11</v>
      </c>
      <c r="E87" s="32">
        <v>38</v>
      </c>
      <c r="F87" s="32">
        <v>67</v>
      </c>
      <c r="G87" s="32">
        <v>1815</v>
      </c>
      <c r="H87" s="32">
        <v>5467</v>
      </c>
      <c r="I87" s="32">
        <v>433</v>
      </c>
      <c r="J87" s="32">
        <v>6218</v>
      </c>
      <c r="K87" s="43">
        <f t="shared" si="9"/>
        <v>14049</v>
      </c>
      <c r="L87" s="43"/>
      <c r="M87" s="40"/>
      <c r="N87" s="40"/>
      <c r="O87" s="40"/>
      <c r="P87" s="40"/>
    </row>
    <row r="88" spans="2:16" s="25" customFormat="1" ht="14.25" customHeight="1" x14ac:dyDescent="0.25">
      <c r="B88" s="31" t="s">
        <v>17</v>
      </c>
      <c r="C88" s="42">
        <v>0</v>
      </c>
      <c r="D88" s="32">
        <v>5</v>
      </c>
      <c r="E88" s="32">
        <v>29</v>
      </c>
      <c r="F88" s="32">
        <v>63</v>
      </c>
      <c r="G88" s="32">
        <v>1822</v>
      </c>
      <c r="H88" s="32">
        <v>5885</v>
      </c>
      <c r="I88" s="32">
        <v>501</v>
      </c>
      <c r="J88" s="32">
        <v>7732</v>
      </c>
      <c r="K88" s="43">
        <f t="shared" si="9"/>
        <v>16037</v>
      </c>
      <c r="L88" s="43"/>
      <c r="M88" s="40"/>
      <c r="N88" s="40"/>
      <c r="O88" s="40"/>
      <c r="P88" s="40"/>
    </row>
    <row r="89" spans="2:16" s="25" customFormat="1" ht="14.25" customHeight="1" x14ac:dyDescent="0.25">
      <c r="B89" s="31" t="s">
        <v>18</v>
      </c>
      <c r="C89" s="42">
        <v>0</v>
      </c>
      <c r="D89" s="32">
        <v>12</v>
      </c>
      <c r="E89" s="32">
        <v>42</v>
      </c>
      <c r="F89" s="32">
        <v>112</v>
      </c>
      <c r="G89" s="32">
        <v>2651</v>
      </c>
      <c r="H89" s="32">
        <v>8227</v>
      </c>
      <c r="I89" s="32">
        <v>635</v>
      </c>
      <c r="J89" s="32">
        <v>11965</v>
      </c>
      <c r="K89" s="43">
        <f t="shared" si="9"/>
        <v>23644</v>
      </c>
      <c r="L89" s="43"/>
      <c r="M89" s="40"/>
      <c r="N89" s="40"/>
      <c r="O89" s="40"/>
      <c r="P89" s="40"/>
    </row>
    <row r="90" spans="2:16" s="25" customFormat="1" ht="14.25" customHeight="1" x14ac:dyDescent="0.25">
      <c r="B90" s="31" t="s">
        <v>19</v>
      </c>
      <c r="C90" s="42">
        <v>0</v>
      </c>
      <c r="D90" s="32">
        <v>9</v>
      </c>
      <c r="E90" s="32">
        <v>43</v>
      </c>
      <c r="F90" s="32">
        <v>96</v>
      </c>
      <c r="G90" s="32">
        <v>2445</v>
      </c>
      <c r="H90" s="32">
        <v>8259</v>
      </c>
      <c r="I90" s="32">
        <v>733</v>
      </c>
      <c r="J90" s="32">
        <v>12487</v>
      </c>
      <c r="K90" s="43">
        <f t="shared" si="9"/>
        <v>24072</v>
      </c>
      <c r="L90" s="43"/>
      <c r="M90" s="40"/>
      <c r="N90" s="40"/>
      <c r="O90" s="40"/>
      <c r="P90" s="40"/>
    </row>
    <row r="91" spans="2:16" s="25" customFormat="1" ht="14.25" customHeight="1" x14ac:dyDescent="0.25">
      <c r="B91" s="31" t="s">
        <v>20</v>
      </c>
      <c r="C91" s="42">
        <v>0</v>
      </c>
      <c r="D91" s="32">
        <v>13</v>
      </c>
      <c r="E91" s="32">
        <v>56</v>
      </c>
      <c r="F91" s="32">
        <v>123</v>
      </c>
      <c r="G91" s="32">
        <v>2728</v>
      </c>
      <c r="H91" s="32">
        <v>9079</v>
      </c>
      <c r="I91" s="32">
        <v>836</v>
      </c>
      <c r="J91" s="32">
        <v>14034</v>
      </c>
      <c r="K91" s="43">
        <f t="shared" si="9"/>
        <v>26869</v>
      </c>
      <c r="L91" s="43"/>
      <c r="M91" s="40"/>
      <c r="N91" s="40"/>
      <c r="O91" s="40"/>
      <c r="P91" s="40"/>
    </row>
    <row r="92" spans="2:16" s="25" customFormat="1" ht="14.25" customHeight="1" x14ac:dyDescent="0.25">
      <c r="B92" s="31" t="s">
        <v>21</v>
      </c>
      <c r="C92" s="42">
        <v>0</v>
      </c>
      <c r="D92" s="32">
        <v>16</v>
      </c>
      <c r="E92" s="32">
        <v>50</v>
      </c>
      <c r="F92" s="32">
        <v>94</v>
      </c>
      <c r="G92" s="32">
        <v>2440</v>
      </c>
      <c r="H92" s="32">
        <v>8336</v>
      </c>
      <c r="I92" s="32">
        <v>769</v>
      </c>
      <c r="J92" s="32">
        <v>13285</v>
      </c>
      <c r="K92" s="43">
        <f t="shared" si="9"/>
        <v>24990</v>
      </c>
      <c r="L92" s="43"/>
      <c r="M92" s="40"/>
      <c r="N92" s="40"/>
      <c r="O92" s="40"/>
      <c r="P92" s="40"/>
    </row>
    <row r="93" spans="2:16" s="25" customFormat="1" ht="14.25" hidden="1" customHeight="1" x14ac:dyDescent="0.25">
      <c r="B93" s="31" t="s">
        <v>22</v>
      </c>
      <c r="C93" s="42"/>
      <c r="D93" s="32"/>
      <c r="E93" s="32"/>
      <c r="F93" s="32"/>
      <c r="G93" s="32"/>
      <c r="H93" s="32"/>
      <c r="I93" s="32"/>
      <c r="J93" s="32"/>
      <c r="K93" s="43"/>
      <c r="L93" s="43"/>
      <c r="M93" s="40"/>
      <c r="N93" s="40"/>
      <c r="O93" s="40"/>
      <c r="P93" s="40"/>
    </row>
    <row r="94" spans="2:16" s="25" customFormat="1" ht="14.25" hidden="1" customHeight="1" x14ac:dyDescent="0.25">
      <c r="B94" s="31" t="s">
        <v>23</v>
      </c>
      <c r="C94" s="42"/>
      <c r="D94" s="32"/>
      <c r="E94" s="32"/>
      <c r="F94" s="32"/>
      <c r="G94" s="32"/>
      <c r="H94" s="32"/>
      <c r="I94" s="32"/>
      <c r="J94" s="32"/>
      <c r="K94" s="43"/>
      <c r="L94" s="43"/>
      <c r="M94" s="40"/>
      <c r="N94" s="40"/>
      <c r="O94" s="40"/>
      <c r="P94" s="40"/>
    </row>
    <row r="95" spans="2:16" s="25" customFormat="1" ht="14.25" hidden="1" customHeight="1" x14ac:dyDescent="0.25">
      <c r="B95" s="31" t="s">
        <v>24</v>
      </c>
      <c r="C95" s="42"/>
      <c r="D95" s="32"/>
      <c r="E95" s="32"/>
      <c r="F95" s="32"/>
      <c r="G95" s="32"/>
      <c r="H95" s="32"/>
      <c r="I95" s="32"/>
      <c r="J95" s="32"/>
      <c r="K95" s="43"/>
      <c r="L95" s="43"/>
      <c r="M95" s="40"/>
      <c r="N95" s="40"/>
      <c r="O95" s="40"/>
      <c r="P95" s="40"/>
    </row>
    <row r="96" spans="2:16" s="25" customFormat="1" ht="14.25" hidden="1" customHeight="1" x14ac:dyDescent="0.25">
      <c r="B96" s="31" t="s">
        <v>25</v>
      </c>
      <c r="C96" s="42"/>
      <c r="D96" s="32"/>
      <c r="E96" s="32"/>
      <c r="F96" s="32"/>
      <c r="G96" s="32"/>
      <c r="H96" s="32"/>
      <c r="I96" s="32"/>
      <c r="J96" s="32"/>
      <c r="K96" s="43"/>
      <c r="L96" s="43"/>
      <c r="M96" s="40"/>
      <c r="N96" s="40"/>
      <c r="O96" s="40"/>
      <c r="P96" s="40"/>
    </row>
    <row r="97" spans="2:19" s="25" customFormat="1" ht="14.25" customHeight="1" x14ac:dyDescent="0.25">
      <c r="B97" s="34" t="s">
        <v>1</v>
      </c>
      <c r="C97" s="35">
        <f t="shared" ref="C97:K97" si="10">+SUM(C85:C96)</f>
        <v>0</v>
      </c>
      <c r="D97" s="35">
        <f t="shared" si="10"/>
        <v>85</v>
      </c>
      <c r="E97" s="35">
        <f t="shared" si="10"/>
        <v>329</v>
      </c>
      <c r="F97" s="35">
        <f t="shared" si="10"/>
        <v>729</v>
      </c>
      <c r="G97" s="35">
        <f t="shared" si="10"/>
        <v>17870</v>
      </c>
      <c r="H97" s="35">
        <f t="shared" si="10"/>
        <v>57078</v>
      </c>
      <c r="I97" s="35">
        <f t="shared" si="10"/>
        <v>4731</v>
      </c>
      <c r="J97" s="35">
        <f t="shared" si="10"/>
        <v>75485</v>
      </c>
      <c r="K97" s="35">
        <f t="shared" si="10"/>
        <v>156307</v>
      </c>
      <c r="L97" s="46"/>
      <c r="M97" s="40"/>
      <c r="N97" s="50"/>
      <c r="O97" s="51"/>
      <c r="P97" s="52"/>
    </row>
    <row r="98" spans="2:19" s="25" customFormat="1" ht="14.25" customHeight="1" x14ac:dyDescent="0.25">
      <c r="B98" s="36" t="s">
        <v>69</v>
      </c>
      <c r="C98" s="11">
        <f t="shared" ref="C98:K98" si="11">+C97/$K$97</f>
        <v>0</v>
      </c>
      <c r="D98" s="11">
        <f t="shared" si="11"/>
        <v>5.4380162116859769E-4</v>
      </c>
      <c r="E98" s="11">
        <f t="shared" si="11"/>
        <v>2.1048321572290428E-3</v>
      </c>
      <c r="F98" s="11">
        <f t="shared" si="11"/>
        <v>4.6638986097871492E-3</v>
      </c>
      <c r="G98" s="11">
        <f t="shared" si="11"/>
        <v>0.11432629376803342</v>
      </c>
      <c r="H98" s="11">
        <f t="shared" si="11"/>
        <v>0.36516598744777906</v>
      </c>
      <c r="I98" s="11">
        <f t="shared" si="11"/>
        <v>3.0267358467631008E-2</v>
      </c>
      <c r="J98" s="11">
        <f t="shared" si="11"/>
        <v>0.48292782792837174</v>
      </c>
      <c r="K98" s="11">
        <f t="shared" si="11"/>
        <v>1</v>
      </c>
      <c r="L98" s="10"/>
      <c r="M98" s="40"/>
      <c r="N98" s="50"/>
      <c r="O98" s="51"/>
      <c r="P98" s="52"/>
    </row>
    <row r="99" spans="2:19" s="25" customFormat="1" x14ac:dyDescent="0.25">
      <c r="C99" s="66"/>
      <c r="D99" s="66"/>
      <c r="E99" s="66"/>
      <c r="F99" s="66"/>
    </row>
    <row r="100" spans="2:19" s="25" customFormat="1" x14ac:dyDescent="0.25">
      <c r="B100" s="25" t="s">
        <v>99</v>
      </c>
      <c r="C100" s="66"/>
      <c r="D100" s="66"/>
      <c r="E100" s="66"/>
      <c r="F100" s="66"/>
      <c r="J100" s="48"/>
    </row>
    <row r="101" spans="2:19" s="25" customFormat="1" ht="17.25" customHeight="1" x14ac:dyDescent="0.25">
      <c r="B101" s="98" t="s">
        <v>55</v>
      </c>
      <c r="C101" s="98" t="s">
        <v>14</v>
      </c>
      <c r="D101" s="98" t="s">
        <v>15</v>
      </c>
      <c r="E101" s="98" t="s">
        <v>16</v>
      </c>
      <c r="F101" s="98" t="s">
        <v>17</v>
      </c>
      <c r="G101" s="98" t="s">
        <v>18</v>
      </c>
      <c r="H101" s="98" t="s">
        <v>19</v>
      </c>
      <c r="I101" s="98" t="s">
        <v>20</v>
      </c>
      <c r="J101" s="98" t="s">
        <v>21</v>
      </c>
      <c r="K101" s="98" t="s">
        <v>29</v>
      </c>
      <c r="L101" s="98" t="s">
        <v>23</v>
      </c>
      <c r="M101" s="98" t="s">
        <v>24</v>
      </c>
      <c r="N101" s="98" t="s">
        <v>25</v>
      </c>
      <c r="O101" s="98" t="s">
        <v>1</v>
      </c>
      <c r="P101" s="98" t="s">
        <v>26</v>
      </c>
      <c r="Q101" s="48"/>
      <c r="S101" s="99"/>
    </row>
    <row r="102" spans="2:19" s="25" customFormat="1" ht="14.25" customHeight="1" x14ac:dyDescent="0.25">
      <c r="B102" s="31" t="s">
        <v>35</v>
      </c>
      <c r="C102" s="42">
        <v>7383</v>
      </c>
      <c r="D102" s="32">
        <v>8104</v>
      </c>
      <c r="E102" s="32">
        <v>8338</v>
      </c>
      <c r="F102" s="32">
        <v>9654</v>
      </c>
      <c r="G102" s="32">
        <v>12394</v>
      </c>
      <c r="H102" s="32">
        <v>12404</v>
      </c>
      <c r="I102" s="32">
        <v>14017</v>
      </c>
      <c r="J102" s="32">
        <v>13142</v>
      </c>
      <c r="K102" s="32"/>
      <c r="L102" s="32"/>
      <c r="M102" s="32"/>
      <c r="N102" s="32"/>
      <c r="O102" s="33">
        <f t="shared" ref="O102:O126" si="12">+SUM(C102:N102)</f>
        <v>85436</v>
      </c>
      <c r="P102" s="8">
        <f t="shared" ref="P102:P126" si="13">+O102/$O$127</f>
        <v>0.54659100360188606</v>
      </c>
      <c r="Q102" s="38"/>
      <c r="S102" s="99"/>
    </row>
    <row r="103" spans="2:19" s="25" customFormat="1" ht="14.25" customHeight="1" x14ac:dyDescent="0.25">
      <c r="B103" s="31" t="s">
        <v>68</v>
      </c>
      <c r="C103" s="42">
        <v>609</v>
      </c>
      <c r="D103" s="32">
        <v>720</v>
      </c>
      <c r="E103" s="32">
        <v>774</v>
      </c>
      <c r="F103" s="32">
        <v>767</v>
      </c>
      <c r="G103" s="32">
        <v>1017</v>
      </c>
      <c r="H103" s="32">
        <v>1011</v>
      </c>
      <c r="I103" s="32">
        <v>1174</v>
      </c>
      <c r="J103" s="32">
        <v>1101</v>
      </c>
      <c r="K103" s="32"/>
      <c r="L103" s="32"/>
      <c r="M103" s="32"/>
      <c r="N103" s="32"/>
      <c r="O103" s="33">
        <f t="shared" si="12"/>
        <v>7173</v>
      </c>
      <c r="P103" s="8">
        <f t="shared" si="13"/>
        <v>4.5890459160498248E-2</v>
      </c>
      <c r="Q103" s="30"/>
      <c r="S103" s="99"/>
    </row>
    <row r="104" spans="2:19" s="25" customFormat="1" ht="14.25" customHeight="1" x14ac:dyDescent="0.25">
      <c r="B104" s="31" t="s">
        <v>40</v>
      </c>
      <c r="C104" s="42">
        <v>466</v>
      </c>
      <c r="D104" s="32">
        <v>428</v>
      </c>
      <c r="E104" s="32">
        <v>457</v>
      </c>
      <c r="F104" s="32">
        <v>566</v>
      </c>
      <c r="G104" s="32">
        <v>1099</v>
      </c>
      <c r="H104" s="32">
        <v>1236</v>
      </c>
      <c r="I104" s="32">
        <v>1362</v>
      </c>
      <c r="J104" s="32">
        <v>1212</v>
      </c>
      <c r="K104" s="32"/>
      <c r="L104" s="32"/>
      <c r="M104" s="32"/>
      <c r="N104" s="32"/>
      <c r="O104" s="33">
        <f t="shared" si="12"/>
        <v>6826</v>
      </c>
      <c r="P104" s="8">
        <f t="shared" si="13"/>
        <v>4.3670469012904091E-2</v>
      </c>
      <c r="Q104" s="30"/>
      <c r="S104" s="99"/>
    </row>
    <row r="105" spans="2:19" s="25" customFormat="1" ht="14.25" customHeight="1" x14ac:dyDescent="0.25">
      <c r="B105" s="31" t="s">
        <v>36</v>
      </c>
      <c r="C105" s="42">
        <v>594</v>
      </c>
      <c r="D105" s="32">
        <v>524</v>
      </c>
      <c r="E105" s="32">
        <v>565</v>
      </c>
      <c r="F105" s="32">
        <v>620</v>
      </c>
      <c r="G105" s="32">
        <v>1024</v>
      </c>
      <c r="H105" s="32">
        <v>905</v>
      </c>
      <c r="I105" s="32">
        <v>913</v>
      </c>
      <c r="J105" s="32">
        <v>914</v>
      </c>
      <c r="K105" s="32"/>
      <c r="L105" s="32"/>
      <c r="M105" s="32"/>
      <c r="N105" s="32"/>
      <c r="O105" s="33">
        <f t="shared" si="12"/>
        <v>6059</v>
      </c>
      <c r="P105" s="8">
        <f t="shared" si="13"/>
        <v>3.8763459090123922E-2</v>
      </c>
      <c r="Q105" s="30"/>
      <c r="S105" s="99"/>
    </row>
    <row r="106" spans="2:19" s="25" customFormat="1" ht="14.25" customHeight="1" x14ac:dyDescent="0.25">
      <c r="B106" s="31" t="s">
        <v>54</v>
      </c>
      <c r="C106" s="42">
        <v>471</v>
      </c>
      <c r="D106" s="32">
        <v>534</v>
      </c>
      <c r="E106" s="32">
        <v>459</v>
      </c>
      <c r="F106" s="32">
        <v>501</v>
      </c>
      <c r="G106" s="32">
        <v>796</v>
      </c>
      <c r="H106" s="32">
        <v>774</v>
      </c>
      <c r="I106" s="32">
        <v>978</v>
      </c>
      <c r="J106" s="32">
        <v>849</v>
      </c>
      <c r="K106" s="32"/>
      <c r="L106" s="32"/>
      <c r="M106" s="32"/>
      <c r="N106" s="32"/>
      <c r="O106" s="33">
        <f t="shared" si="12"/>
        <v>5362</v>
      </c>
      <c r="P106" s="8">
        <f t="shared" si="13"/>
        <v>3.430428579654142E-2</v>
      </c>
      <c r="Q106" s="30"/>
      <c r="S106" s="99"/>
    </row>
    <row r="107" spans="2:19" s="25" customFormat="1" ht="14.25" customHeight="1" x14ac:dyDescent="0.25">
      <c r="B107" s="31" t="s">
        <v>38</v>
      </c>
      <c r="C107" s="42">
        <v>309</v>
      </c>
      <c r="D107" s="32">
        <v>310</v>
      </c>
      <c r="E107" s="32">
        <v>301</v>
      </c>
      <c r="F107" s="32">
        <v>429</v>
      </c>
      <c r="G107" s="32">
        <v>799</v>
      </c>
      <c r="H107" s="32">
        <v>992</v>
      </c>
      <c r="I107" s="32">
        <v>1047</v>
      </c>
      <c r="J107" s="32">
        <v>903</v>
      </c>
      <c r="K107" s="32"/>
      <c r="L107" s="32"/>
      <c r="M107" s="32"/>
      <c r="N107" s="32"/>
      <c r="O107" s="33">
        <f t="shared" si="12"/>
        <v>5090</v>
      </c>
      <c r="P107" s="8">
        <f t="shared" si="13"/>
        <v>3.2564120608801907E-2</v>
      </c>
      <c r="Q107" s="30"/>
      <c r="S107" s="99"/>
    </row>
    <row r="108" spans="2:19" s="25" customFormat="1" ht="14.25" customHeight="1" x14ac:dyDescent="0.25">
      <c r="B108" s="31" t="s">
        <v>67</v>
      </c>
      <c r="C108" s="42">
        <v>356</v>
      </c>
      <c r="D108" s="32">
        <v>339</v>
      </c>
      <c r="E108" s="32">
        <v>298</v>
      </c>
      <c r="F108" s="32">
        <v>397</v>
      </c>
      <c r="G108" s="32">
        <v>764</v>
      </c>
      <c r="H108" s="32">
        <v>802</v>
      </c>
      <c r="I108" s="32">
        <v>873</v>
      </c>
      <c r="J108" s="32">
        <v>796</v>
      </c>
      <c r="K108" s="32"/>
      <c r="L108" s="32"/>
      <c r="M108" s="32"/>
      <c r="N108" s="32"/>
      <c r="O108" s="33">
        <f t="shared" si="12"/>
        <v>4625</v>
      </c>
      <c r="P108" s="8">
        <f t="shared" si="13"/>
        <v>2.958920585770311E-2</v>
      </c>
      <c r="Q108" s="30"/>
      <c r="S108" s="99"/>
    </row>
    <row r="109" spans="2:19" s="25" customFormat="1" ht="14.25" customHeight="1" x14ac:dyDescent="0.25">
      <c r="B109" s="31" t="s">
        <v>34</v>
      </c>
      <c r="C109" s="42">
        <v>275</v>
      </c>
      <c r="D109" s="32">
        <v>346</v>
      </c>
      <c r="E109" s="32">
        <v>300</v>
      </c>
      <c r="F109" s="32">
        <v>308</v>
      </c>
      <c r="G109" s="32">
        <v>667</v>
      </c>
      <c r="H109" s="32">
        <v>706</v>
      </c>
      <c r="I109" s="32">
        <v>788</v>
      </c>
      <c r="J109" s="32">
        <v>681</v>
      </c>
      <c r="K109" s="32"/>
      <c r="L109" s="32"/>
      <c r="M109" s="32"/>
      <c r="N109" s="32"/>
      <c r="O109" s="33">
        <f t="shared" si="12"/>
        <v>4071</v>
      </c>
      <c r="P109" s="8">
        <f t="shared" si="13"/>
        <v>2.6044898820910132E-2</v>
      </c>
      <c r="Q109" s="30"/>
      <c r="S109" s="99"/>
    </row>
    <row r="110" spans="2:19" s="25" customFormat="1" ht="14.25" customHeight="1" x14ac:dyDescent="0.25">
      <c r="B110" s="31" t="s">
        <v>53</v>
      </c>
      <c r="C110" s="42">
        <v>282</v>
      </c>
      <c r="D110" s="32">
        <v>307</v>
      </c>
      <c r="E110" s="32">
        <v>333</v>
      </c>
      <c r="F110" s="32">
        <v>398</v>
      </c>
      <c r="G110" s="32">
        <v>599</v>
      </c>
      <c r="H110" s="32">
        <v>601</v>
      </c>
      <c r="I110" s="32">
        <v>602</v>
      </c>
      <c r="J110" s="32">
        <v>574</v>
      </c>
      <c r="K110" s="32"/>
      <c r="L110" s="32"/>
      <c r="M110" s="32"/>
      <c r="N110" s="32"/>
      <c r="O110" s="33">
        <f t="shared" si="12"/>
        <v>3696</v>
      </c>
      <c r="P110" s="8">
        <f t="shared" si="13"/>
        <v>2.3645774021636905E-2</v>
      </c>
      <c r="Q110" s="30"/>
      <c r="S110" s="99"/>
    </row>
    <row r="111" spans="2:19" s="25" customFormat="1" ht="14.25" customHeight="1" x14ac:dyDescent="0.25">
      <c r="B111" s="31" t="s">
        <v>52</v>
      </c>
      <c r="C111" s="42">
        <v>329</v>
      </c>
      <c r="D111" s="32">
        <v>326</v>
      </c>
      <c r="E111" s="32">
        <v>358</v>
      </c>
      <c r="F111" s="32">
        <v>370</v>
      </c>
      <c r="G111" s="32">
        <v>539</v>
      </c>
      <c r="H111" s="32">
        <v>559</v>
      </c>
      <c r="I111" s="32">
        <v>617</v>
      </c>
      <c r="J111" s="32">
        <v>577</v>
      </c>
      <c r="K111" s="32"/>
      <c r="L111" s="32"/>
      <c r="M111" s="32"/>
      <c r="N111" s="32"/>
      <c r="O111" s="33">
        <f t="shared" si="12"/>
        <v>3675</v>
      </c>
      <c r="P111" s="8">
        <f t="shared" si="13"/>
        <v>2.3511423032877607E-2</v>
      </c>
      <c r="Q111" s="30"/>
      <c r="S111" s="99"/>
    </row>
    <row r="112" spans="2:19" s="25" customFormat="1" ht="14.25" customHeight="1" x14ac:dyDescent="0.25">
      <c r="B112" s="31" t="s">
        <v>50</v>
      </c>
      <c r="C112" s="42">
        <v>266</v>
      </c>
      <c r="D112" s="32">
        <v>251</v>
      </c>
      <c r="E112" s="32">
        <v>284</v>
      </c>
      <c r="F112" s="32">
        <v>288</v>
      </c>
      <c r="G112" s="32">
        <v>572</v>
      </c>
      <c r="H112" s="32">
        <v>536</v>
      </c>
      <c r="I112" s="32">
        <v>603</v>
      </c>
      <c r="J112" s="32">
        <v>675</v>
      </c>
      <c r="K112" s="32"/>
      <c r="L112" s="32"/>
      <c r="M112" s="32"/>
      <c r="N112" s="32"/>
      <c r="O112" s="33">
        <f t="shared" si="12"/>
        <v>3475</v>
      </c>
      <c r="P112" s="8">
        <f t="shared" si="13"/>
        <v>2.2231889806598553E-2</v>
      </c>
      <c r="Q112" s="30"/>
      <c r="S112" s="99"/>
    </row>
    <row r="113" spans="2:19" s="25" customFormat="1" ht="14.25" customHeight="1" x14ac:dyDescent="0.25">
      <c r="B113" s="31" t="s">
        <v>37</v>
      </c>
      <c r="C113" s="42">
        <v>209</v>
      </c>
      <c r="D113" s="32">
        <v>204</v>
      </c>
      <c r="E113" s="32">
        <v>215</v>
      </c>
      <c r="F113" s="32">
        <v>216</v>
      </c>
      <c r="G113" s="32">
        <v>419</v>
      </c>
      <c r="H113" s="32">
        <v>445</v>
      </c>
      <c r="I113" s="32">
        <v>485</v>
      </c>
      <c r="J113" s="32">
        <v>511</v>
      </c>
      <c r="K113" s="32"/>
      <c r="L113" s="32"/>
      <c r="M113" s="32"/>
      <c r="N113" s="32"/>
      <c r="O113" s="33">
        <f t="shared" si="12"/>
        <v>2704</v>
      </c>
      <c r="P113" s="8">
        <f t="shared" si="13"/>
        <v>1.7299289219292802E-2</v>
      </c>
      <c r="Q113" s="30"/>
      <c r="S113" s="99"/>
    </row>
    <row r="114" spans="2:19" s="25" customFormat="1" ht="14.25" customHeight="1" x14ac:dyDescent="0.25">
      <c r="B114" s="31" t="s">
        <v>51</v>
      </c>
      <c r="C114" s="42">
        <v>184</v>
      </c>
      <c r="D114" s="32">
        <v>206</v>
      </c>
      <c r="E114" s="32">
        <v>225</v>
      </c>
      <c r="F114" s="32">
        <v>237</v>
      </c>
      <c r="G114" s="32">
        <v>453</v>
      </c>
      <c r="H114" s="32">
        <v>453</v>
      </c>
      <c r="I114" s="32">
        <v>462</v>
      </c>
      <c r="J114" s="32">
        <v>476</v>
      </c>
      <c r="K114" s="32"/>
      <c r="L114" s="32"/>
      <c r="M114" s="32"/>
      <c r="N114" s="32"/>
      <c r="O114" s="33">
        <f t="shared" si="12"/>
        <v>2696</v>
      </c>
      <c r="P114" s="8">
        <f t="shared" si="13"/>
        <v>1.7248107890241639E-2</v>
      </c>
      <c r="Q114" s="30"/>
      <c r="S114" s="99"/>
    </row>
    <row r="115" spans="2:19" s="25" customFormat="1" ht="14.25" customHeight="1" x14ac:dyDescent="0.25">
      <c r="B115" s="31" t="s">
        <v>39</v>
      </c>
      <c r="C115" s="42">
        <v>165</v>
      </c>
      <c r="D115" s="32">
        <v>151</v>
      </c>
      <c r="E115" s="32">
        <v>162</v>
      </c>
      <c r="F115" s="32">
        <v>218</v>
      </c>
      <c r="G115" s="32">
        <v>413</v>
      </c>
      <c r="H115" s="32">
        <v>439</v>
      </c>
      <c r="I115" s="32">
        <v>551</v>
      </c>
      <c r="J115" s="32">
        <v>496</v>
      </c>
      <c r="K115" s="32"/>
      <c r="L115" s="32"/>
      <c r="M115" s="32"/>
      <c r="N115" s="32"/>
      <c r="O115" s="33">
        <f t="shared" si="12"/>
        <v>2595</v>
      </c>
      <c r="P115" s="8">
        <f t="shared" si="13"/>
        <v>1.6601943610970719E-2</v>
      </c>
      <c r="Q115" s="30"/>
      <c r="S115" s="99"/>
    </row>
    <row r="116" spans="2:19" s="25" customFormat="1" ht="14.25" customHeight="1" x14ac:dyDescent="0.25">
      <c r="B116" s="31" t="s">
        <v>48</v>
      </c>
      <c r="C116" s="42">
        <v>234</v>
      </c>
      <c r="D116" s="32">
        <v>185</v>
      </c>
      <c r="E116" s="32">
        <v>212</v>
      </c>
      <c r="F116" s="32">
        <v>209</v>
      </c>
      <c r="G116" s="32">
        <v>364</v>
      </c>
      <c r="H116" s="32">
        <v>348</v>
      </c>
      <c r="I116" s="32">
        <v>446</v>
      </c>
      <c r="J116" s="32">
        <v>406</v>
      </c>
      <c r="K116" s="32"/>
      <c r="L116" s="32"/>
      <c r="M116" s="32"/>
      <c r="N116" s="32"/>
      <c r="O116" s="33">
        <f t="shared" si="12"/>
        <v>2404</v>
      </c>
      <c r="P116" s="8">
        <f t="shared" si="13"/>
        <v>1.5379989379874223E-2</v>
      </c>
      <c r="Q116" s="30"/>
      <c r="S116" s="99"/>
    </row>
    <row r="117" spans="2:19" s="25" customFormat="1" ht="14.25" customHeight="1" x14ac:dyDescent="0.25">
      <c r="B117" s="31" t="s">
        <v>47</v>
      </c>
      <c r="C117" s="42">
        <v>112</v>
      </c>
      <c r="D117" s="32">
        <v>138</v>
      </c>
      <c r="E117" s="32">
        <v>95</v>
      </c>
      <c r="F117" s="32">
        <v>118</v>
      </c>
      <c r="G117" s="32">
        <v>274</v>
      </c>
      <c r="H117" s="32">
        <v>281</v>
      </c>
      <c r="I117" s="32">
        <v>265</v>
      </c>
      <c r="J117" s="32">
        <v>289</v>
      </c>
      <c r="K117" s="32"/>
      <c r="L117" s="32"/>
      <c r="M117" s="32"/>
      <c r="N117" s="32"/>
      <c r="O117" s="33">
        <f t="shared" si="12"/>
        <v>1572</v>
      </c>
      <c r="P117" s="8">
        <f t="shared" si="13"/>
        <v>1.005713115855336E-2</v>
      </c>
      <c r="Q117" s="30"/>
      <c r="S117" s="99"/>
    </row>
    <row r="118" spans="2:19" s="25" customFormat="1" ht="14.25" customHeight="1" x14ac:dyDescent="0.25">
      <c r="B118" s="31" t="s">
        <v>66</v>
      </c>
      <c r="C118" s="42">
        <v>105</v>
      </c>
      <c r="D118" s="32">
        <v>86</v>
      </c>
      <c r="E118" s="32">
        <v>109</v>
      </c>
      <c r="F118" s="32">
        <v>98</v>
      </c>
      <c r="G118" s="32">
        <v>226</v>
      </c>
      <c r="H118" s="32">
        <v>272</v>
      </c>
      <c r="I118" s="32">
        <v>293</v>
      </c>
      <c r="J118" s="32">
        <v>285</v>
      </c>
      <c r="K118" s="32"/>
      <c r="L118" s="32"/>
      <c r="M118" s="32"/>
      <c r="N118" s="32"/>
      <c r="O118" s="33">
        <f t="shared" si="12"/>
        <v>1474</v>
      </c>
      <c r="P118" s="8">
        <f t="shared" si="13"/>
        <v>9.4301598776766228E-3</v>
      </c>
      <c r="Q118" s="30"/>
      <c r="S118" s="99"/>
    </row>
    <row r="119" spans="2:19" s="25" customFormat="1" ht="14.25" customHeight="1" x14ac:dyDescent="0.25">
      <c r="B119" s="31" t="s">
        <v>46</v>
      </c>
      <c r="C119" s="42">
        <v>92</v>
      </c>
      <c r="D119" s="32">
        <v>113</v>
      </c>
      <c r="E119" s="32">
        <v>96</v>
      </c>
      <c r="F119" s="32">
        <v>124</v>
      </c>
      <c r="G119" s="32">
        <v>236</v>
      </c>
      <c r="H119" s="32">
        <v>276</v>
      </c>
      <c r="I119" s="32">
        <v>268</v>
      </c>
      <c r="J119" s="32">
        <v>231</v>
      </c>
      <c r="K119" s="32"/>
      <c r="L119" s="32"/>
      <c r="M119" s="32"/>
      <c r="N119" s="32"/>
      <c r="O119" s="33">
        <f t="shared" si="12"/>
        <v>1436</v>
      </c>
      <c r="P119" s="8">
        <f t="shared" si="13"/>
        <v>9.1870485646836034E-3</v>
      </c>
      <c r="Q119" s="30"/>
      <c r="S119" s="99"/>
    </row>
    <row r="120" spans="2:19" s="25" customFormat="1" ht="14.25" customHeight="1" x14ac:dyDescent="0.25">
      <c r="B120" s="31" t="s">
        <v>49</v>
      </c>
      <c r="C120" s="42">
        <v>95</v>
      </c>
      <c r="D120" s="32">
        <v>72</v>
      </c>
      <c r="E120" s="32">
        <v>105</v>
      </c>
      <c r="F120" s="32">
        <v>138</v>
      </c>
      <c r="G120" s="32">
        <v>223</v>
      </c>
      <c r="H120" s="32">
        <v>251</v>
      </c>
      <c r="I120" s="32">
        <v>249</v>
      </c>
      <c r="J120" s="32">
        <v>185</v>
      </c>
      <c r="K120" s="32"/>
      <c r="L120" s="32"/>
      <c r="M120" s="32"/>
      <c r="N120" s="32"/>
      <c r="O120" s="33">
        <f t="shared" si="12"/>
        <v>1318</v>
      </c>
      <c r="P120" s="8">
        <f t="shared" si="13"/>
        <v>8.4321239611789625E-3</v>
      </c>
      <c r="Q120" s="30"/>
      <c r="S120" s="99"/>
    </row>
    <row r="121" spans="2:19" s="25" customFormat="1" ht="14.25" customHeight="1" x14ac:dyDescent="0.25">
      <c r="B121" s="31" t="s">
        <v>45</v>
      </c>
      <c r="C121" s="42">
        <v>83</v>
      </c>
      <c r="D121" s="32">
        <v>103</v>
      </c>
      <c r="E121" s="32">
        <v>75</v>
      </c>
      <c r="F121" s="32">
        <v>74</v>
      </c>
      <c r="G121" s="32">
        <v>165</v>
      </c>
      <c r="H121" s="32">
        <v>158</v>
      </c>
      <c r="I121" s="32">
        <v>159</v>
      </c>
      <c r="J121" s="32">
        <v>130</v>
      </c>
      <c r="K121" s="32"/>
      <c r="L121" s="32"/>
      <c r="M121" s="32"/>
      <c r="N121" s="32"/>
      <c r="O121" s="33">
        <f t="shared" si="12"/>
        <v>947</v>
      </c>
      <c r="P121" s="8">
        <f t="shared" si="13"/>
        <v>6.058589826431318E-3</v>
      </c>
      <c r="Q121" s="30"/>
      <c r="S121" s="99"/>
    </row>
    <row r="122" spans="2:19" s="25" customFormat="1" ht="14.25" customHeight="1" x14ac:dyDescent="0.25">
      <c r="B122" s="31" t="s">
        <v>65</v>
      </c>
      <c r="C122" s="42">
        <v>62</v>
      </c>
      <c r="D122" s="32">
        <v>95</v>
      </c>
      <c r="E122" s="32">
        <v>85</v>
      </c>
      <c r="F122" s="32">
        <v>63</v>
      </c>
      <c r="G122" s="32">
        <v>134</v>
      </c>
      <c r="H122" s="32">
        <v>152</v>
      </c>
      <c r="I122" s="32">
        <v>161</v>
      </c>
      <c r="J122" s="32">
        <v>111</v>
      </c>
      <c r="K122" s="32"/>
      <c r="L122" s="32"/>
      <c r="M122" s="32"/>
      <c r="N122" s="32"/>
      <c r="O122" s="33">
        <f t="shared" si="12"/>
        <v>863</v>
      </c>
      <c r="P122" s="8">
        <f t="shared" si="13"/>
        <v>5.5211858713941154E-3</v>
      </c>
      <c r="Q122" s="30"/>
      <c r="S122" s="99"/>
    </row>
    <row r="123" spans="2:19" s="25" customFormat="1" ht="14.25" customHeight="1" x14ac:dyDescent="0.25">
      <c r="B123" s="31" t="s">
        <v>44</v>
      </c>
      <c r="C123" s="42">
        <v>61</v>
      </c>
      <c r="D123" s="32">
        <v>70</v>
      </c>
      <c r="E123" s="32">
        <v>48</v>
      </c>
      <c r="F123" s="32">
        <v>66</v>
      </c>
      <c r="G123" s="32">
        <v>130</v>
      </c>
      <c r="H123" s="32">
        <v>143</v>
      </c>
      <c r="I123" s="32">
        <v>166</v>
      </c>
      <c r="J123" s="32">
        <v>112</v>
      </c>
      <c r="K123" s="32"/>
      <c r="L123" s="32"/>
      <c r="M123" s="32"/>
      <c r="N123" s="32"/>
      <c r="O123" s="33">
        <f t="shared" si="12"/>
        <v>796</v>
      </c>
      <c r="P123" s="8">
        <f t="shared" si="13"/>
        <v>5.0925422405906327E-3</v>
      </c>
      <c r="Q123" s="30"/>
      <c r="S123" s="99"/>
    </row>
    <row r="124" spans="2:19" s="25" customFormat="1" ht="14.25" customHeight="1" x14ac:dyDescent="0.25">
      <c r="B124" s="31" t="s">
        <v>64</v>
      </c>
      <c r="C124" s="42">
        <v>46</v>
      </c>
      <c r="D124" s="32">
        <v>49</v>
      </c>
      <c r="E124" s="32">
        <v>50</v>
      </c>
      <c r="F124" s="32">
        <v>36</v>
      </c>
      <c r="G124" s="32">
        <v>135</v>
      </c>
      <c r="H124" s="32">
        <v>132</v>
      </c>
      <c r="I124" s="32">
        <v>152</v>
      </c>
      <c r="J124" s="32">
        <v>93</v>
      </c>
      <c r="K124" s="32"/>
      <c r="L124" s="32"/>
      <c r="M124" s="32"/>
      <c r="N124" s="32"/>
      <c r="O124" s="33">
        <f t="shared" si="12"/>
        <v>693</v>
      </c>
      <c r="P124" s="8">
        <f t="shared" si="13"/>
        <v>4.4335826290569204E-3</v>
      </c>
      <c r="Q124" s="30"/>
      <c r="S124" s="99"/>
    </row>
    <row r="125" spans="2:19" s="25" customFormat="1" ht="14.25" customHeight="1" x14ac:dyDescent="0.25">
      <c r="B125" s="31" t="s">
        <v>42</v>
      </c>
      <c r="C125" s="42">
        <v>52</v>
      </c>
      <c r="D125" s="32">
        <v>58</v>
      </c>
      <c r="E125" s="32">
        <v>62</v>
      </c>
      <c r="F125" s="32">
        <v>73</v>
      </c>
      <c r="G125" s="32">
        <v>93</v>
      </c>
      <c r="H125" s="32">
        <v>98</v>
      </c>
      <c r="I125" s="32">
        <v>95</v>
      </c>
      <c r="J125" s="32">
        <v>137</v>
      </c>
      <c r="K125" s="32"/>
      <c r="L125" s="32"/>
      <c r="M125" s="32"/>
      <c r="N125" s="32"/>
      <c r="O125" s="33">
        <f t="shared" si="12"/>
        <v>668</v>
      </c>
      <c r="P125" s="8">
        <f t="shared" si="13"/>
        <v>4.2736409757720382E-3</v>
      </c>
      <c r="Q125" s="30"/>
      <c r="S125" s="99"/>
    </row>
    <row r="126" spans="2:19" s="25" customFormat="1" ht="14.25" customHeight="1" x14ac:dyDescent="0.25">
      <c r="B126" s="31" t="s">
        <v>43</v>
      </c>
      <c r="C126" s="42">
        <v>53</v>
      </c>
      <c r="D126" s="32">
        <v>34</v>
      </c>
      <c r="E126" s="32">
        <v>43</v>
      </c>
      <c r="F126" s="32">
        <v>69</v>
      </c>
      <c r="G126" s="32">
        <v>109</v>
      </c>
      <c r="H126" s="32">
        <v>98</v>
      </c>
      <c r="I126" s="32">
        <v>143</v>
      </c>
      <c r="J126" s="32">
        <v>104</v>
      </c>
      <c r="K126" s="32"/>
      <c r="L126" s="32"/>
      <c r="M126" s="32"/>
      <c r="N126" s="32"/>
      <c r="O126" s="33">
        <f t="shared" si="12"/>
        <v>653</v>
      </c>
      <c r="P126" s="8">
        <f t="shared" si="13"/>
        <v>4.1776759838011096E-3</v>
      </c>
      <c r="Q126" s="30"/>
      <c r="S126" s="99"/>
    </row>
    <row r="127" spans="2:19" s="25" customFormat="1" ht="14.25" customHeight="1" x14ac:dyDescent="0.25">
      <c r="B127" s="34" t="s">
        <v>1</v>
      </c>
      <c r="C127" s="35">
        <f t="shared" ref="C127:O127" si="14">SUM(C102:C126)</f>
        <v>12893</v>
      </c>
      <c r="D127" s="35">
        <f t="shared" si="14"/>
        <v>13753</v>
      </c>
      <c r="E127" s="35">
        <f t="shared" si="14"/>
        <v>14049</v>
      </c>
      <c r="F127" s="35">
        <f t="shared" si="14"/>
        <v>16037</v>
      </c>
      <c r="G127" s="35">
        <f t="shared" si="14"/>
        <v>23644</v>
      </c>
      <c r="H127" s="35">
        <f t="shared" si="14"/>
        <v>24072</v>
      </c>
      <c r="I127" s="35">
        <f t="shared" si="14"/>
        <v>26869</v>
      </c>
      <c r="J127" s="35">
        <f t="shared" si="14"/>
        <v>24990</v>
      </c>
      <c r="K127" s="35">
        <f t="shared" si="14"/>
        <v>0</v>
      </c>
      <c r="L127" s="35">
        <f t="shared" si="14"/>
        <v>0</v>
      </c>
      <c r="M127" s="35">
        <f t="shared" si="14"/>
        <v>0</v>
      </c>
      <c r="N127" s="35">
        <f t="shared" si="14"/>
        <v>0</v>
      </c>
      <c r="O127" s="35">
        <f t="shared" si="14"/>
        <v>156307</v>
      </c>
      <c r="P127" s="7">
        <v>1.0000000000000002</v>
      </c>
      <c r="Q127" s="30"/>
    </row>
    <row r="128" spans="2:19" ht="5.25" customHeight="1" thickBot="1" x14ac:dyDescent="0.3">
      <c r="G128" s="2"/>
    </row>
    <row r="129" spans="2:17" ht="16.5" customHeight="1" thickTop="1" x14ac:dyDescent="0.25">
      <c r="B129" s="6" t="s">
        <v>100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7"/>
    </row>
    <row r="130" spans="2:17" s="24" customFormat="1" ht="3" customHeight="1" x14ac:dyDescent="0.25">
      <c r="B130" s="68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</row>
    <row r="131" spans="2:17" x14ac:dyDescent="0.25">
      <c r="B131" s="70" t="s">
        <v>101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</row>
    <row r="132" spans="2:17" ht="14.25" customHeight="1" x14ac:dyDescent="0.25">
      <c r="B132" s="108" t="s">
        <v>31</v>
      </c>
      <c r="C132" s="108"/>
      <c r="D132" s="97" t="s">
        <v>1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</row>
    <row r="133" spans="2:17" ht="14.25" customHeight="1" x14ac:dyDescent="0.25">
      <c r="B133" s="73" t="s">
        <v>14</v>
      </c>
      <c r="C133" s="74"/>
      <c r="D133" s="75">
        <v>4608</v>
      </c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</row>
    <row r="134" spans="2:17" ht="14.25" customHeight="1" x14ac:dyDescent="0.25">
      <c r="B134" s="73" t="s">
        <v>15</v>
      </c>
      <c r="C134" s="74"/>
      <c r="D134" s="75">
        <v>5012</v>
      </c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</row>
    <row r="135" spans="2:17" ht="14.25" customHeight="1" x14ac:dyDescent="0.25">
      <c r="B135" s="73" t="s">
        <v>16</v>
      </c>
      <c r="C135" s="74"/>
      <c r="D135" s="75">
        <v>4562</v>
      </c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</row>
    <row r="136" spans="2:17" ht="14.25" customHeight="1" x14ac:dyDescent="0.25">
      <c r="B136" s="73" t="s">
        <v>17</v>
      </c>
      <c r="C136" s="74"/>
      <c r="D136" s="75">
        <v>3219</v>
      </c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</row>
    <row r="137" spans="2:17" ht="14.25" customHeight="1" x14ac:dyDescent="0.25">
      <c r="B137" s="73" t="s">
        <v>18</v>
      </c>
      <c r="C137" s="74"/>
      <c r="D137" s="75">
        <v>3375</v>
      </c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</row>
    <row r="138" spans="2:17" ht="14.25" customHeight="1" x14ac:dyDescent="0.25">
      <c r="B138" s="73" t="s">
        <v>19</v>
      </c>
      <c r="C138" s="74"/>
      <c r="D138" s="75">
        <v>3772</v>
      </c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</row>
    <row r="139" spans="2:17" ht="14.25" customHeight="1" x14ac:dyDescent="0.25">
      <c r="B139" s="76" t="s">
        <v>20</v>
      </c>
      <c r="C139" s="75"/>
      <c r="D139" s="75">
        <v>3714</v>
      </c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</row>
    <row r="140" spans="2:17" ht="14.25" customHeight="1" thickBot="1" x14ac:dyDescent="0.3">
      <c r="B140" s="76" t="s">
        <v>21</v>
      </c>
      <c r="C140" s="75"/>
      <c r="D140" s="75">
        <v>3873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</row>
    <row r="141" spans="2:17" ht="14.25" hidden="1" customHeight="1" x14ac:dyDescent="0.25">
      <c r="B141" s="107" t="s">
        <v>22</v>
      </c>
      <c r="C141" s="107"/>
      <c r="D141" s="75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</row>
    <row r="142" spans="2:17" ht="14.25" hidden="1" customHeight="1" x14ac:dyDescent="0.25">
      <c r="B142" s="107" t="s">
        <v>23</v>
      </c>
      <c r="C142" s="107"/>
      <c r="D142" s="75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</row>
    <row r="143" spans="2:17" ht="14.25" hidden="1" customHeight="1" x14ac:dyDescent="0.25">
      <c r="B143" s="77" t="s">
        <v>24</v>
      </c>
      <c r="C143" s="75"/>
      <c r="D143" s="75"/>
      <c r="E143" s="78" t="s">
        <v>63</v>
      </c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</row>
    <row r="144" spans="2:17" ht="14.25" hidden="1" customHeight="1" thickBot="1" x14ac:dyDescent="0.3">
      <c r="B144" s="77" t="s">
        <v>25</v>
      </c>
      <c r="C144" s="75"/>
      <c r="D144" s="75"/>
      <c r="E144" s="78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</row>
    <row r="145" spans="2:17" ht="14.25" customHeight="1" x14ac:dyDescent="0.25">
      <c r="B145" s="111" t="s">
        <v>1</v>
      </c>
      <c r="C145" s="111"/>
      <c r="D145" s="79">
        <f>+SUM(D133:D144)</f>
        <v>32135</v>
      </c>
      <c r="E145" s="80">
        <f>+O127-D145</f>
        <v>124172</v>
      </c>
      <c r="F145" s="81"/>
      <c r="G145" s="81"/>
      <c r="H145" s="81"/>
      <c r="I145" s="72"/>
      <c r="J145" s="72"/>
      <c r="K145" s="72"/>
      <c r="L145" s="72"/>
      <c r="M145" s="72"/>
      <c r="N145" s="72"/>
      <c r="O145" s="72"/>
      <c r="P145" s="72"/>
      <c r="Q145" s="72"/>
    </row>
    <row r="146" spans="2:17" ht="8.25" customHeight="1" thickBot="1" x14ac:dyDescent="0.3">
      <c r="B146" s="82"/>
      <c r="C146" s="67"/>
      <c r="D146" s="83" t="s">
        <v>62</v>
      </c>
      <c r="E146" s="83" t="s">
        <v>61</v>
      </c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ht="18.75" customHeight="1" thickTop="1" x14ac:dyDescent="0.25">
      <c r="B147" s="6" t="s">
        <v>102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7"/>
    </row>
    <row r="148" spans="2:17" ht="3" customHeight="1" x14ac:dyDescent="0.25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5">
      <c r="B149" s="84" t="s">
        <v>103</v>
      </c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ht="1.5" customHeight="1" thickBot="1" x14ac:dyDescent="0.3">
      <c r="B150" s="85"/>
      <c r="C150" s="71"/>
      <c r="D150" s="71"/>
      <c r="E150" s="71"/>
      <c r="F150" s="86"/>
      <c r="G150" s="86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ht="3.75" hidden="1" customHeight="1" thickBot="1" x14ac:dyDescent="0.3">
      <c r="B151" s="71"/>
      <c r="C151" s="71"/>
      <c r="D151" s="71"/>
      <c r="E151" s="71"/>
      <c r="F151" s="86"/>
      <c r="G151" s="86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5">
      <c r="B152" s="112" t="s">
        <v>0</v>
      </c>
      <c r="C152" s="113" t="s">
        <v>41</v>
      </c>
      <c r="D152" s="114"/>
      <c r="E152" s="109" t="s">
        <v>60</v>
      </c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5">
      <c r="B153" s="112"/>
      <c r="C153" s="87">
        <v>2019</v>
      </c>
      <c r="D153" s="88">
        <v>2020</v>
      </c>
      <c r="E153" s="110"/>
      <c r="F153" s="67"/>
      <c r="G153" s="89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ht="14.25" customHeight="1" x14ac:dyDescent="0.25">
      <c r="B154" s="90" t="s">
        <v>2</v>
      </c>
      <c r="C154" s="91">
        <v>9768</v>
      </c>
      <c r="D154" s="92">
        <v>12893</v>
      </c>
      <c r="E154" s="5">
        <f t="shared" ref="E154:E161" si="15">(D154/C154)-1</f>
        <v>0.31992219492219487</v>
      </c>
      <c r="F154" s="67"/>
      <c r="G154" s="89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ht="14.25" customHeight="1" x14ac:dyDescent="0.25">
      <c r="B155" s="93" t="s">
        <v>3</v>
      </c>
      <c r="C155" s="94">
        <v>10054</v>
      </c>
      <c r="D155" s="92">
        <v>13753</v>
      </c>
      <c r="E155" s="5">
        <f t="shared" si="15"/>
        <v>0.36791326835090521</v>
      </c>
      <c r="F155" s="67"/>
      <c r="G155" s="89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ht="14.25" customHeight="1" x14ac:dyDescent="0.25">
      <c r="B156" s="93" t="s">
        <v>4</v>
      </c>
      <c r="C156" s="94">
        <v>10992</v>
      </c>
      <c r="D156" s="92">
        <v>14049</v>
      </c>
      <c r="E156" s="4">
        <f t="shared" si="15"/>
        <v>0.2781113537117903</v>
      </c>
      <c r="F156" s="67"/>
      <c r="G156" s="89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ht="14.25" customHeight="1" x14ac:dyDescent="0.25">
      <c r="B157" s="93" t="s">
        <v>5</v>
      </c>
      <c r="C157" s="94">
        <v>10274</v>
      </c>
      <c r="D157" s="92">
        <v>16037</v>
      </c>
      <c r="E157" s="4">
        <f t="shared" si="15"/>
        <v>0.56093050418532209</v>
      </c>
      <c r="F157" s="67"/>
      <c r="G157" s="89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ht="14.25" customHeight="1" x14ac:dyDescent="0.25">
      <c r="B158" s="93" t="s">
        <v>6</v>
      </c>
      <c r="C158" s="94">
        <v>9863</v>
      </c>
      <c r="D158" s="92">
        <v>23644</v>
      </c>
      <c r="E158" s="4">
        <f t="shared" si="15"/>
        <v>1.3972422183919702</v>
      </c>
      <c r="F158" s="67"/>
      <c r="G158" s="89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ht="14.25" customHeight="1" x14ac:dyDescent="0.25">
      <c r="B159" s="93" t="s">
        <v>7</v>
      </c>
      <c r="C159" s="94">
        <v>10039</v>
      </c>
      <c r="D159" s="92">
        <v>24072</v>
      </c>
      <c r="E159" s="4">
        <f t="shared" si="15"/>
        <v>1.3978483912740312</v>
      </c>
      <c r="F159" s="67"/>
      <c r="G159" s="89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ht="14.25" customHeight="1" x14ac:dyDescent="0.25">
      <c r="B160" s="93" t="s">
        <v>8</v>
      </c>
      <c r="C160" s="94">
        <v>9259</v>
      </c>
      <c r="D160" s="92">
        <v>26869</v>
      </c>
      <c r="E160" s="4">
        <f t="shared" si="15"/>
        <v>1.9019332541311158</v>
      </c>
      <c r="F160" s="67"/>
      <c r="G160" s="89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ht="14.25" customHeight="1" x14ac:dyDescent="0.25">
      <c r="B161" s="93" t="s">
        <v>9</v>
      </c>
      <c r="C161" s="94">
        <v>9212</v>
      </c>
      <c r="D161" s="92">
        <v>24990</v>
      </c>
      <c r="E161" s="4">
        <f t="shared" si="15"/>
        <v>1.7127659574468086</v>
      </c>
      <c r="F161" s="67"/>
      <c r="G161" s="89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ht="14.25" hidden="1" customHeight="1" x14ac:dyDescent="0.25">
      <c r="B162" s="93" t="s">
        <v>10</v>
      </c>
      <c r="C162" s="94"/>
      <c r="D162" s="92"/>
      <c r="E162" s="4" t="e">
        <v>#DIV/0!</v>
      </c>
      <c r="F162" s="67"/>
      <c r="G162" s="89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ht="14.25" hidden="1" customHeight="1" x14ac:dyDescent="0.25">
      <c r="B163" s="93" t="s">
        <v>11</v>
      </c>
      <c r="C163" s="94"/>
      <c r="D163" s="92"/>
      <c r="E163" s="4" t="e">
        <v>#DIV/0!</v>
      </c>
      <c r="F163" s="67"/>
      <c r="G163" s="89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ht="14.25" hidden="1" customHeight="1" x14ac:dyDescent="0.25">
      <c r="B164" s="93" t="s">
        <v>12</v>
      </c>
      <c r="C164" s="94"/>
      <c r="D164" s="92"/>
      <c r="E164" s="4" t="e">
        <v>#DIV/0!</v>
      </c>
      <c r="F164" s="67"/>
      <c r="G164" s="89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ht="14.25" hidden="1" customHeight="1" x14ac:dyDescent="0.25">
      <c r="B165" s="93" t="s">
        <v>13</v>
      </c>
      <c r="C165" s="94"/>
      <c r="D165" s="92"/>
      <c r="E165" s="4" t="e">
        <v>#DIV/0!</v>
      </c>
      <c r="F165" s="89"/>
      <c r="G165" s="89"/>
      <c r="H165" s="89"/>
      <c r="I165" s="89"/>
      <c r="J165" s="67"/>
      <c r="K165" s="67"/>
      <c r="L165" s="67"/>
      <c r="M165" s="67"/>
      <c r="N165" s="67"/>
      <c r="O165" s="67"/>
      <c r="P165" s="67"/>
      <c r="Q165" s="67"/>
    </row>
    <row r="166" spans="2:17" ht="14.25" customHeight="1" thickBot="1" x14ac:dyDescent="0.3">
      <c r="B166" s="95" t="s">
        <v>1</v>
      </c>
      <c r="C166" s="96">
        <f>+SUM(C154:C165)</f>
        <v>79461</v>
      </c>
      <c r="D166" s="96">
        <f>+SUM(D154:D165)</f>
        <v>156307</v>
      </c>
      <c r="E166" s="3">
        <f>(D166/C166)-1</f>
        <v>0.9670907740904342</v>
      </c>
      <c r="F166" s="89"/>
      <c r="G166" s="89"/>
      <c r="H166" s="89"/>
      <c r="I166" s="89"/>
      <c r="J166" s="67"/>
      <c r="K166" s="67"/>
      <c r="L166" s="67"/>
      <c r="M166" s="67"/>
      <c r="N166" s="67"/>
      <c r="O166" s="67"/>
      <c r="P166" s="67"/>
      <c r="Q166" s="67"/>
    </row>
    <row r="167" spans="2:17" ht="9" customHeight="1" x14ac:dyDescent="0.25"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</row>
    <row r="168" spans="2:17" x14ac:dyDescent="0.25">
      <c r="B168" s="67" t="s">
        <v>59</v>
      </c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</row>
    <row r="169" spans="2:17" x14ac:dyDescent="0.25">
      <c r="B169" s="67" t="s">
        <v>58</v>
      </c>
    </row>
  </sheetData>
  <mergeCells count="22">
    <mergeCell ref="E152:E153"/>
    <mergeCell ref="B142:C142"/>
    <mergeCell ref="B145:C145"/>
    <mergeCell ref="B152:B153"/>
    <mergeCell ref="C152:D152"/>
    <mergeCell ref="B141:C141"/>
    <mergeCell ref="P73:P74"/>
    <mergeCell ref="B37:B38"/>
    <mergeCell ref="J37:J38"/>
    <mergeCell ref="K37:K38"/>
    <mergeCell ref="B132:C132"/>
    <mergeCell ref="B83:B84"/>
    <mergeCell ref="J83:J84"/>
    <mergeCell ref="K83:K84"/>
    <mergeCell ref="O73:O74"/>
    <mergeCell ref="B3:P3"/>
    <mergeCell ref="B4:P4"/>
    <mergeCell ref="P27:P28"/>
    <mergeCell ref="B8:C8"/>
    <mergeCell ref="B15:C15"/>
    <mergeCell ref="B19:F19"/>
    <mergeCell ref="O27:O28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35" max="16" man="1"/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2020-09-11T00:05:39Z</dcterms:modified>
</cp:coreProperties>
</file>