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8800" windowHeight="10635" tabRatio="994"/>
  </bookViews>
  <sheets>
    <sheet name="Casos CEM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 localSheetId="0">'[2]Base 2012'!$E$1</definedName>
    <definedName name="AMES">'[3]Base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'Casos CEM'!$A$1:$Q$294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>[5]Casos!#REF!</definedName>
    <definedName name="DISTRITO" localSheetId="0">#REF!</definedName>
    <definedName name="DISTRITO">#REF!</definedName>
    <definedName name="DPTO" localSheetId="0">#REF!</definedName>
    <definedName name="DPTO">[5]Casos!#REF!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 localSheetId="0">'[6]Base 2012'!$B$1</definedName>
    <definedName name="GGGGG">'[7]Base 2012'!$B$1</definedName>
    <definedName name="GGGGGGGGGG" localSheetId="0">'[6]Base 2012'!$D$1</definedName>
    <definedName name="GGGGGGGGGG">'[7]Base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[8]Casos!#REF!</definedName>
    <definedName name="J">[9]Casos!#REF!</definedName>
    <definedName name="JULIO" localSheetId="0">[10]Casos!#REF!</definedName>
    <definedName name="JULIO">[10]Casos!#REF!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[11]Participantes!#REF!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#REF!</definedName>
    <definedName name="PROV">[5]Casos!#REF!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[12]Casos!#REF!</definedName>
    <definedName name="SSS">[12]Casos!#REF!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'[13]Base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[14]Casos!#REF!</definedName>
    <definedName name="XX">[15]Casos!#REF!</definedName>
    <definedName name="ZONA" localSheetId="0">#REF!</definedName>
    <definedName name="ZONA">[5]Casos!#REF!</definedName>
  </definedNames>
  <calcPr calcId="181029"/>
</workbook>
</file>

<file path=xl/calcChain.xml><?xml version="1.0" encoding="utf-8"?>
<calcChain xmlns="http://schemas.openxmlformats.org/spreadsheetml/2006/main">
  <c r="B23" i="13" l="1"/>
  <c r="J23" i="13"/>
  <c r="B24" i="13"/>
  <c r="B35" i="13" s="1"/>
  <c r="B36" i="13" s="1"/>
  <c r="J24" i="13"/>
  <c r="J27" i="13" s="1"/>
  <c r="B25" i="13"/>
  <c r="J25" i="13"/>
  <c r="B26" i="13"/>
  <c r="J26" i="13"/>
  <c r="B27" i="13"/>
  <c r="G27" i="13"/>
  <c r="H27" i="13"/>
  <c r="I27" i="13"/>
  <c r="B28" i="13"/>
  <c r="B29" i="13"/>
  <c r="B30" i="13"/>
  <c r="B31" i="13"/>
  <c r="B32" i="13"/>
  <c r="B33" i="13"/>
  <c r="B34" i="13"/>
  <c r="C35" i="13"/>
  <c r="C36" i="13" s="1"/>
  <c r="D35" i="13"/>
  <c r="D36" i="13" s="1"/>
  <c r="B42" i="13"/>
  <c r="B43" i="13"/>
  <c r="B44" i="13"/>
  <c r="B54" i="13" s="1"/>
  <c r="K44" i="13"/>
  <c r="L42" i="13" s="1"/>
  <c r="B45" i="13"/>
  <c r="B46" i="13"/>
  <c r="B47" i="13"/>
  <c r="B48" i="13"/>
  <c r="B49" i="13"/>
  <c r="B50" i="13"/>
  <c r="B51" i="13"/>
  <c r="B52" i="13"/>
  <c r="B53" i="13"/>
  <c r="C54" i="13"/>
  <c r="D54" i="13"/>
  <c r="E54" i="13"/>
  <c r="F54" i="13"/>
  <c r="G54" i="13"/>
  <c r="N63" i="13"/>
  <c r="B64" i="13"/>
  <c r="B65" i="13"/>
  <c r="B76" i="13" s="1"/>
  <c r="B66" i="13"/>
  <c r="N66" i="13"/>
  <c r="B67" i="13"/>
  <c r="B68" i="13"/>
  <c r="B69" i="13"/>
  <c r="B70" i="13"/>
  <c r="B71" i="13"/>
  <c r="B72" i="13"/>
  <c r="B73" i="13"/>
  <c r="B74" i="13"/>
  <c r="B75" i="13"/>
  <c r="C76" i="13"/>
  <c r="D76" i="13"/>
  <c r="E76" i="13"/>
  <c r="E77" i="13" s="1"/>
  <c r="F76" i="13"/>
  <c r="G76" i="13"/>
  <c r="G77" i="13" s="1"/>
  <c r="H76" i="13"/>
  <c r="I76" i="13"/>
  <c r="J76" i="13"/>
  <c r="B86" i="13"/>
  <c r="B98" i="13" s="1"/>
  <c r="J86" i="13"/>
  <c r="J98" i="13" s="1"/>
  <c r="N86" i="13"/>
  <c r="B87" i="13"/>
  <c r="J87" i="13"/>
  <c r="N87" i="13"/>
  <c r="N98" i="13" s="1"/>
  <c r="B88" i="13"/>
  <c r="J88" i="13"/>
  <c r="N88" i="13"/>
  <c r="B89" i="13"/>
  <c r="J89" i="13"/>
  <c r="N89" i="13"/>
  <c r="B90" i="13"/>
  <c r="J90" i="13"/>
  <c r="N90" i="13"/>
  <c r="B91" i="13"/>
  <c r="J91" i="13"/>
  <c r="N91" i="13"/>
  <c r="B92" i="13"/>
  <c r="J92" i="13"/>
  <c r="N92" i="13"/>
  <c r="B93" i="13"/>
  <c r="J93" i="13"/>
  <c r="N93" i="13"/>
  <c r="B94" i="13"/>
  <c r="J94" i="13"/>
  <c r="N94" i="13"/>
  <c r="B95" i="13"/>
  <c r="J95" i="13"/>
  <c r="N95" i="13"/>
  <c r="B96" i="13"/>
  <c r="J96" i="13"/>
  <c r="N96" i="13"/>
  <c r="B97" i="13"/>
  <c r="J97" i="13"/>
  <c r="N97" i="13"/>
  <c r="C98" i="13"/>
  <c r="D98" i="13"/>
  <c r="E98" i="13"/>
  <c r="F98" i="13"/>
  <c r="I98" i="13"/>
  <c r="I99" i="13" s="1"/>
  <c r="K98" i="13"/>
  <c r="L98" i="13"/>
  <c r="L99" i="13" s="1"/>
  <c r="M98" i="13"/>
  <c r="O98" i="13"/>
  <c r="P98" i="13"/>
  <c r="Q98" i="13"/>
  <c r="Q99" i="13" s="1"/>
  <c r="B110" i="13"/>
  <c r="B114" i="13" s="1"/>
  <c r="B111" i="13"/>
  <c r="M111" i="13"/>
  <c r="N111" i="13"/>
  <c r="O111" i="13"/>
  <c r="P111" i="13"/>
  <c r="B112" i="13"/>
  <c r="M112" i="13"/>
  <c r="M115" i="13" s="1"/>
  <c r="N112" i="13"/>
  <c r="N115" i="13" s="1"/>
  <c r="O112" i="13"/>
  <c r="O115" i="13" s="1"/>
  <c r="P112" i="13"/>
  <c r="B113" i="13"/>
  <c r="M113" i="13"/>
  <c r="N113" i="13"/>
  <c r="O113" i="13"/>
  <c r="P113" i="13"/>
  <c r="C114" i="13"/>
  <c r="C115" i="13" s="1"/>
  <c r="D114" i="13"/>
  <c r="E114" i="13"/>
  <c r="F114" i="13"/>
  <c r="G114" i="13"/>
  <c r="H114" i="13"/>
  <c r="I114" i="13"/>
  <c r="J114" i="13"/>
  <c r="M114" i="13"/>
  <c r="N114" i="13"/>
  <c r="O114" i="13"/>
  <c r="P114" i="13"/>
  <c r="P115" i="13"/>
  <c r="B122" i="13"/>
  <c r="L122" i="13"/>
  <c r="B123" i="13"/>
  <c r="B126" i="13" s="1"/>
  <c r="C127" i="13" s="1"/>
  <c r="L123" i="13"/>
  <c r="L126" i="13" s="1"/>
  <c r="B124" i="13"/>
  <c r="L124" i="13"/>
  <c r="B125" i="13"/>
  <c r="L125" i="13"/>
  <c r="C126" i="13"/>
  <c r="D126" i="13"/>
  <c r="M126" i="13"/>
  <c r="N126" i="13"/>
  <c r="B134" i="13"/>
  <c r="B138" i="13" s="1"/>
  <c r="B135" i="13"/>
  <c r="B136" i="13"/>
  <c r="B137" i="13"/>
  <c r="C138" i="13"/>
  <c r="D138" i="13"/>
  <c r="E138" i="13"/>
  <c r="F138" i="13"/>
  <c r="G138" i="13"/>
  <c r="H138" i="13"/>
  <c r="I138" i="13"/>
  <c r="I139" i="13" s="1"/>
  <c r="J138" i="13"/>
  <c r="D145" i="13"/>
  <c r="I145" i="13"/>
  <c r="D146" i="13"/>
  <c r="D147" i="13"/>
  <c r="D148" i="13"/>
  <c r="D149" i="13"/>
  <c r="D150" i="13"/>
  <c r="D151" i="13"/>
  <c r="D152" i="13"/>
  <c r="D153" i="13"/>
  <c r="D154" i="13"/>
  <c r="D155" i="13"/>
  <c r="D156" i="13"/>
  <c r="B157" i="13"/>
  <c r="D157" i="13" s="1"/>
  <c r="I157" i="13" s="1"/>
  <c r="C157" i="13"/>
  <c r="B164" i="13"/>
  <c r="B189" i="13" s="1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C189" i="13"/>
  <c r="D189" i="13"/>
  <c r="D190" i="13" s="1"/>
  <c r="E189" i="13"/>
  <c r="E190" i="13" s="1"/>
  <c r="F189" i="13"/>
  <c r="G189" i="13"/>
  <c r="H189" i="13"/>
  <c r="I189" i="13"/>
  <c r="I190" i="13" s="1"/>
  <c r="J189" i="13"/>
  <c r="J190" i="13" s="1"/>
  <c r="K189" i="13"/>
  <c r="L189" i="13"/>
  <c r="L190" i="13" s="1"/>
  <c r="M189" i="13"/>
  <c r="M190" i="13" s="1"/>
  <c r="N189" i="13"/>
  <c r="F199" i="13"/>
  <c r="F229" i="13" s="1"/>
  <c r="J230" i="13" s="1"/>
  <c r="F200" i="13"/>
  <c r="F201" i="13"/>
  <c r="F202" i="13"/>
  <c r="F203" i="13"/>
  <c r="F204" i="13"/>
  <c r="F205" i="13"/>
  <c r="F206" i="13"/>
  <c r="F207" i="13"/>
  <c r="F208" i="13"/>
  <c r="F209" i="13"/>
  <c r="F210" i="13"/>
  <c r="F211" i="13"/>
  <c r="F212" i="13"/>
  <c r="F213" i="13"/>
  <c r="F214" i="13"/>
  <c r="F215" i="13"/>
  <c r="F216" i="13"/>
  <c r="F217" i="13"/>
  <c r="F218" i="13"/>
  <c r="F219" i="13"/>
  <c r="F220" i="13"/>
  <c r="F221" i="13"/>
  <c r="F222" i="13"/>
  <c r="F223" i="13"/>
  <c r="F224" i="13"/>
  <c r="F225" i="13"/>
  <c r="F226" i="13"/>
  <c r="F227" i="13"/>
  <c r="F228" i="13"/>
  <c r="G229" i="13"/>
  <c r="H229" i="13"/>
  <c r="I229" i="13"/>
  <c r="J229" i="13"/>
  <c r="F284" i="13"/>
  <c r="B289" i="13"/>
  <c r="B293" i="13" s="1"/>
  <c r="B290" i="13"/>
  <c r="B291" i="13"/>
  <c r="B292" i="13"/>
  <c r="C293" i="13"/>
  <c r="D293" i="13"/>
  <c r="E293" i="13"/>
  <c r="F293" i="13"/>
  <c r="G293" i="13"/>
  <c r="H293" i="13"/>
  <c r="I293" i="13"/>
  <c r="J293" i="13"/>
  <c r="K293" i="13"/>
  <c r="L293" i="13"/>
  <c r="M293" i="13"/>
  <c r="N293" i="13"/>
  <c r="B55" i="13" l="1"/>
  <c r="E55" i="13"/>
  <c r="D55" i="13"/>
  <c r="G55" i="13"/>
  <c r="B99" i="13"/>
  <c r="D99" i="13"/>
  <c r="E99" i="13"/>
  <c r="F55" i="13"/>
  <c r="F99" i="13"/>
  <c r="E139" i="13"/>
  <c r="K99" i="13"/>
  <c r="J99" i="13"/>
  <c r="I230" i="13"/>
  <c r="M127" i="13"/>
  <c r="N127" i="13"/>
  <c r="I115" i="13"/>
  <c r="P99" i="13"/>
  <c r="C55" i="13"/>
  <c r="K190" i="13"/>
  <c r="C190" i="13"/>
  <c r="H115" i="13"/>
  <c r="C99" i="13"/>
  <c r="H77" i="13"/>
  <c r="C77" i="13"/>
  <c r="D77" i="13"/>
  <c r="I77" i="13"/>
  <c r="B77" i="13"/>
  <c r="J77" i="13"/>
  <c r="C139" i="13"/>
  <c r="D139" i="13"/>
  <c r="B139" i="13"/>
  <c r="J139" i="13"/>
  <c r="F139" i="13"/>
  <c r="G139" i="13"/>
  <c r="H139" i="13"/>
  <c r="H230" i="13"/>
  <c r="E115" i="13"/>
  <c r="F115" i="13"/>
  <c r="B115" i="13"/>
  <c r="D115" i="13"/>
  <c r="G230" i="13"/>
  <c r="J115" i="13"/>
  <c r="D127" i="13"/>
  <c r="B127" i="13" s="1"/>
  <c r="N99" i="13"/>
  <c r="O99" i="13"/>
  <c r="G190" i="13"/>
  <c r="B190" i="13"/>
  <c r="F190" i="13"/>
  <c r="N190" i="13"/>
  <c r="H190" i="13"/>
  <c r="G115" i="13"/>
  <c r="M99" i="13"/>
  <c r="F77" i="13"/>
  <c r="L43" i="13"/>
  <c r="L44" i="13" s="1"/>
  <c r="N65" i="13"/>
  <c r="N64" i="13"/>
  <c r="N76" i="13" s="1"/>
  <c r="O63" i="13" l="1"/>
  <c r="O76" i="13"/>
  <c r="O66" i="13"/>
  <c r="L127" i="13"/>
  <c r="F230" i="13"/>
  <c r="O64" i="13"/>
  <c r="O65" i="13"/>
</calcChain>
</file>

<file path=xl/sharedStrings.xml><?xml version="1.0" encoding="utf-8"?>
<sst xmlns="http://schemas.openxmlformats.org/spreadsheetml/2006/main" count="400" uniqueCount="240">
  <si>
    <t>Mes</t>
  </si>
  <si>
    <t xml:space="preserve">Mes </t>
  </si>
  <si>
    <t>Total</t>
  </si>
  <si>
    <t>0-17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</si>
  <si>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</si>
  <si>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</si>
  <si>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</si>
  <si>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</si>
  <si>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</si>
  <si>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</si>
  <si>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</si>
  <si>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</si>
  <si>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</si>
  <si>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</si>
  <si>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</si>
  <si>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</si>
  <si>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</si>
  <si>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</si>
  <si>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Moderado</t>
  </si>
  <si>
    <t>Admisión</t>
  </si>
  <si>
    <t>Psicología</t>
  </si>
  <si>
    <t>Social</t>
  </si>
  <si>
    <t>Leve</t>
  </si>
  <si>
    <t>Mujer</t>
  </si>
  <si>
    <t>Hombre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</si>
  <si>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</si>
  <si>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</si>
  <si>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</si>
  <si>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</si>
  <si>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</si>
  <si>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</si>
  <si>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</si>
  <si>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</si>
  <si>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</si>
  <si>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</si>
  <si>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</si>
  <si>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</si>
  <si>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</si>
  <si>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Si</t>
  </si>
  <si>
    <t>No</t>
  </si>
  <si>
    <t>PROGRAMA NACIONAL CONTRA LA VIOLENCIA FAMILIAR Y SEXUAL</t>
  </si>
  <si>
    <t>Niños y niñas</t>
  </si>
  <si>
    <t>Adolescentes</t>
  </si>
  <si>
    <t>Adultos/as</t>
  </si>
  <si>
    <t>Tipo de Violencia</t>
  </si>
  <si>
    <t>Casos atendidos por meses y tipo de violencia</t>
  </si>
  <si>
    <t>Económica o patrimonial</t>
  </si>
  <si>
    <t>Psicológica</t>
  </si>
  <si>
    <t>Física</t>
  </si>
  <si>
    <t>Sexual</t>
  </si>
  <si>
    <t>Violación sexual</t>
  </si>
  <si>
    <t>Lima</t>
  </si>
  <si>
    <t>Arequipa</t>
  </si>
  <si>
    <t>Departamento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</si>
  <si>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</si>
  <si>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</si>
  <si>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</si>
  <si>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</si>
  <si>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</si>
  <si>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</si>
  <si>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</si>
  <si>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</si>
  <si>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</si>
  <si>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</si>
  <si>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</si>
  <si>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</si>
  <si>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</si>
  <si>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</si>
  <si>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</si>
  <si>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</si>
  <si>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</si>
  <si>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</si>
  <si>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</si>
  <si>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</si>
  <si>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No especifica</t>
  </si>
  <si>
    <t>Apurimac</t>
  </si>
  <si>
    <t>Huanuco</t>
  </si>
  <si>
    <t>Junin</t>
  </si>
  <si>
    <t>Acciones</t>
  </si>
  <si>
    <t>Comisaría</t>
  </si>
  <si>
    <t>Legal</t>
  </si>
  <si>
    <t>Servicio</t>
  </si>
  <si>
    <t>Total de acciones en la atención del caso</t>
  </si>
  <si>
    <t>49. Ejecución</t>
  </si>
  <si>
    <t>48. Resolución final desfavorable (Sala Suprema)</t>
  </si>
  <si>
    <t>47. Resolución final favorable (Sala Suprema)</t>
  </si>
  <si>
    <t>46. Informe oral (Sala Suprema)</t>
  </si>
  <si>
    <t>45. Presentación de escritos (Sala Suprema)</t>
  </si>
  <si>
    <t>44. Vista de la causa (Sala Suprema)</t>
  </si>
  <si>
    <t>43. Participación en diligencias / gestión (Sala Suprema)</t>
  </si>
  <si>
    <t>42. Calificación (Sala Suprema)</t>
  </si>
  <si>
    <t>41. Interpone casación (Sala Superior)</t>
  </si>
  <si>
    <t>40. Interpone nulidad (Sala Superior)</t>
  </si>
  <si>
    <t>39. Sentencia de vista desfavorable (Sala Superior)</t>
  </si>
  <si>
    <t>38. Sentencia de vista favorable (Sala Superior)</t>
  </si>
  <si>
    <t>37. Participación en diligencias / gestión (Sala Superior)</t>
  </si>
  <si>
    <t>36. Presentación de escritos (Sala Superior)</t>
  </si>
  <si>
    <t>35. Ofrecimiento de medios probatorios (Sala Superior)</t>
  </si>
  <si>
    <t>34. Vista de la causa (Sala Superior)</t>
  </si>
  <si>
    <t>33. Recurso impugnatorio (Juzgado Especializado)</t>
  </si>
  <si>
    <t>32. Sentencia desfavorable (Juzgado Especializado)</t>
  </si>
  <si>
    <t>31. Sentencia favorable (Juzgado Especializado)</t>
  </si>
  <si>
    <t>30. Resolución / Auto (Juzgado Especializado)</t>
  </si>
  <si>
    <t>29. Presentación de escritos (Juzgado Especializado)</t>
  </si>
  <si>
    <t>28. Ofrecimiento de pruebas (Juzgado Especializado)</t>
  </si>
  <si>
    <t>27. Participación en diligencias / gestión (Juzgado Especializado)</t>
  </si>
  <si>
    <t>26. Terminación anticipada (Juzgado Especializado)</t>
  </si>
  <si>
    <t>25. Audiencia de medidas de protección / cautelares (Juzgado Especializado)</t>
  </si>
  <si>
    <t>24. Recurso impugnatorio (Juzgado de Paz Letrado)</t>
  </si>
  <si>
    <t>23. Sentencia desfavorable (Juzgado de Paz Letrado)</t>
  </si>
  <si>
    <t>22. Sentencia favorable (Juzgado de Paz Letrado)</t>
  </si>
  <si>
    <t>21. Resolución / Auto (Juzgado de Paz Letrado)</t>
  </si>
  <si>
    <t>20. Participación en audiencia (Juzgado de Paz Letrado)</t>
  </si>
  <si>
    <t>19. Participación en diligencias / gestión (Juzgado de Paz Letrado)</t>
  </si>
  <si>
    <t>18. Presentación de escritos (Juzgado de Paz Letrado)</t>
  </si>
  <si>
    <t>17. Ofrecimiento de medios probatorios (Juzgado de Paz Letrado)</t>
  </si>
  <si>
    <t>16. Recurso impugnatorio (Etapa fiscal)</t>
  </si>
  <si>
    <t>15. Resolución final (Etapa fiscal)</t>
  </si>
  <si>
    <t>14. Presentación de escritos (Etapa fiscal)</t>
  </si>
  <si>
    <t>13. Presentación de elementos probatorios (Etapa fiscal)</t>
  </si>
  <si>
    <t>12. Cámara Gesell / Entrevista única (Etapa fiscal)</t>
  </si>
  <si>
    <t>11. Participación en diligencias / gestión (Etapa fiscal)</t>
  </si>
  <si>
    <t>10. Solicitud de prisión preventiva (Etapa fiscal)</t>
  </si>
  <si>
    <t>9. Solicitud de detención preliminar (Etapa fiscal)</t>
  </si>
  <si>
    <t>8. Presentación de escritos (Etapa policial)</t>
  </si>
  <si>
    <t>7. Ofrecimiento de medios probatorios (Etapa policial)</t>
  </si>
  <si>
    <t>6. Cámara Gesell / Entrevista única (Etapa policial)</t>
  </si>
  <si>
    <t>5. Participación en diligencias / gestión (Etapa policial)</t>
  </si>
  <si>
    <t>4. Constitución de parte / actor civil</t>
  </si>
  <si>
    <t>3. Apersonamiento</t>
  </si>
  <si>
    <t>2. Interpone denuncia de Parte</t>
  </si>
  <si>
    <t>1. Interpone denuncia de Oficio</t>
  </si>
  <si>
    <t>Acciones en la atención legal del caso</t>
  </si>
  <si>
    <t>4/ Si el servicio legal interpone la denuncia, dicha acción no es registrada en esta base de datos, sino en el registro de acciones en la atención legal del caso</t>
  </si>
  <si>
    <t>30. Otros</t>
  </si>
  <si>
    <t>29. Reunión para discusión de casos</t>
  </si>
  <si>
    <t>28. Informe social</t>
  </si>
  <si>
    <t>27. Visita a institución educativa u otras instituciones</t>
  </si>
  <si>
    <t>26. Visita domiciliaria</t>
  </si>
  <si>
    <t>25. Gestión Social</t>
  </si>
  <si>
    <t>24. Fortalecimiento de redes familiares o sociales</t>
  </si>
  <si>
    <t>23. Orientación a redes de soporte familiar</t>
  </si>
  <si>
    <t>22. Informe psicológico</t>
  </si>
  <si>
    <t>21. Evaluación psicológica</t>
  </si>
  <si>
    <t>20. Acompañamiento psicológico</t>
  </si>
  <si>
    <t>19. El CEM solicita investigación tutelar</t>
  </si>
  <si>
    <t>18. El CEM impulsa ejecución de apercibimiento</t>
  </si>
  <si>
    <t>17. El CEM solicita variación de las medidas de protección</t>
  </si>
  <si>
    <t>16. El CEM solicita medidas cautelares</t>
  </si>
  <si>
    <t>15. El CEM solicita medidas de protección</t>
  </si>
  <si>
    <r>
      <t xml:space="preserve">14. El CEM interpone denuncia </t>
    </r>
    <r>
      <rPr>
        <vertAlign val="superscript"/>
        <sz val="11"/>
        <rFont val="Arial"/>
        <family val="2"/>
      </rPr>
      <t>4/</t>
    </r>
  </si>
  <si>
    <t>13. Derivación a otros servicios complementarios</t>
  </si>
  <si>
    <t>12. Derivación a los servicios de salud del MINSA u otro servicio de establecimiento</t>
  </si>
  <si>
    <t>11. Inscripción en el SIS u otro tipo de seguro médico</t>
  </si>
  <si>
    <t>10. Gestión del riesgo</t>
  </si>
  <si>
    <t>9. Estrategias de afrontamiento</t>
  </si>
  <si>
    <t>8. Inserción a un hogar de refugio temporal / casa de acogida</t>
  </si>
  <si>
    <t>7. Inserción de redes de soporte familiar</t>
  </si>
  <si>
    <t>6. Elaboración del plan de seguridad</t>
  </si>
  <si>
    <t>5. Evaluación de riesgo</t>
  </si>
  <si>
    <t>4. Intervención en crisis</t>
  </si>
  <si>
    <t>3. Orientación y/o consejería</t>
  </si>
  <si>
    <t>2. Primera entrevista</t>
  </si>
  <si>
    <t>1. Acogida y apertura de ficha</t>
  </si>
  <si>
    <t>Psicologia</t>
  </si>
  <si>
    <t>Acciones en la atención de los casos brindadas por los servicios de Admisión, Psicología, Social y Legal</t>
  </si>
  <si>
    <t>SECCIÓN II : CARACTERÍSTICAS DE LAS ACCIONES EN LA ATENCIÓN DEL CASO</t>
  </si>
  <si>
    <t>/3 Se considera todos los casos patrocinados por el CEM que han sido aperturados en el presente año 2018.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</si>
  <si>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</si>
  <si>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Inserciones en HRT / Casa de acogida</t>
  </si>
  <si>
    <t>Denuncias interpuestas</t>
  </si>
  <si>
    <t>Medidas de protección solicitadas</t>
  </si>
  <si>
    <t>Casos con Patrocinio Legal</t>
  </si>
  <si>
    <t>Severo</t>
  </si>
  <si>
    <t>Acciones en la atención del caso realizadas por el CEM</t>
  </si>
  <si>
    <t>Víctima solicitó patrocinio legal del CEM</t>
  </si>
  <si>
    <t>Víctima interpuso denuncia por violencia previo a la intervención del CEM</t>
  </si>
  <si>
    <t>Valoración del riesgo para la integridad de la victima</t>
  </si>
  <si>
    <t>Total de Casos</t>
  </si>
  <si>
    <t>Acciones realizadas por los CEM respecto de los casos atendidos en el año 2018</t>
  </si>
  <si>
    <t>Variación %
(2015 - 2016)</t>
  </si>
  <si>
    <t>Variacion porcentual de los casos de VFS atendidos del año 2018 en relación al año 2017</t>
  </si>
  <si>
    <t>Económica</t>
  </si>
  <si>
    <t>Otra Etnia</t>
  </si>
  <si>
    <t>Mestizo</t>
  </si>
  <si>
    <t>Blanco</t>
  </si>
  <si>
    <t>Población Afroperuana</t>
  </si>
  <si>
    <t>Nativo o indígena de la Amazonía</t>
  </si>
  <si>
    <t>Aymara</t>
  </si>
  <si>
    <t>Quechua</t>
  </si>
  <si>
    <t xml:space="preserve">Casos atendidos por etnia o grupo (indígena, nativo u otro) que pertenece la víctima, según tipo de violencia </t>
  </si>
  <si>
    <t>(*) alcohol / drogas</t>
  </si>
  <si>
    <t>Ambos (*)</t>
  </si>
  <si>
    <t>Efectos de drogas</t>
  </si>
  <si>
    <t>Efectos de acohol</t>
  </si>
  <si>
    <t>Sobrio/a</t>
  </si>
  <si>
    <t>Total
Casos</t>
  </si>
  <si>
    <t>Estado en la última agresión</t>
  </si>
  <si>
    <t>Casos atendidos por estado de la persona usuaria en la última agresión según su sexo</t>
  </si>
  <si>
    <t>Casos atendidos por estado de la presunta persona agresora en la última agresión según su sexo</t>
  </si>
  <si>
    <t>Personas adultas mayores</t>
  </si>
  <si>
    <t>Personas adultas</t>
  </si>
  <si>
    <t>60 +
años</t>
  </si>
  <si>
    <t>46-59
años</t>
  </si>
  <si>
    <t>36-45
años</t>
  </si>
  <si>
    <t>26-35
años</t>
  </si>
  <si>
    <t>18-25
años</t>
  </si>
  <si>
    <t>12-17
años</t>
  </si>
  <si>
    <t>6-11
años</t>
  </si>
  <si>
    <t>0-5
años</t>
  </si>
  <si>
    <t>Casos atendidos según grupo de edad y tipo de violencia</t>
  </si>
  <si>
    <r>
      <rPr>
        <sz val="8"/>
        <rFont val="Arial"/>
        <family val="2"/>
      </rPr>
      <t>/2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</si>
  <si>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18-59 años</t>
  </si>
  <si>
    <t>Trata con fines de explotación 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</si>
  <si>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</si>
  <si>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Económica o Patrimonial</t>
  </si>
  <si>
    <t>Casos Especiales:</t>
  </si>
  <si>
    <t>/1 Todos los cuadros están referidos a casos nuevos, reingresos, reincidentes, derivados y continuadores.</t>
  </si>
  <si>
    <t>Adultos mayores</t>
  </si>
  <si>
    <t>Casos atendidos según meses y grupo de edad</t>
  </si>
  <si>
    <t>Cantidad</t>
  </si>
  <si>
    <t>Víctima ha interpuesto denuncia?</t>
  </si>
  <si>
    <t>Continuador</t>
  </si>
  <si>
    <t>Derivado</t>
  </si>
  <si>
    <t>Reincidente</t>
  </si>
  <si>
    <t>Reingreso</t>
  </si>
  <si>
    <t>Nuevo</t>
  </si>
  <si>
    <t>Denuncias interpuestas por los ultimos hechos de violencia previa a la intervención del PNCVFS</t>
  </si>
  <si>
    <t>Casos atendidos según meses y condición</t>
  </si>
  <si>
    <t>Centro de Salud</t>
  </si>
  <si>
    <t>7 x 24</t>
  </si>
  <si>
    <t>Regular</t>
  </si>
  <si>
    <t>N° CEM</t>
  </si>
  <si>
    <t>Tipo de 
CEM</t>
  </si>
  <si>
    <t>Casos atendidos según meses y sexo</t>
  </si>
  <si>
    <t>SECCIÓN I : CARACTERÍSTICAS DE LOS CASOS ATENDIDOS</t>
  </si>
  <si>
    <t>Periodo : Enero - Diciembre 2018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</si>
  <si>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</si>
  <si>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DEL GRUPO FAMILIAR Y PERSONAS AFECTADAS POR VIOLENCIA SEXUAL EN LOS CEM A NIVEL NACIONAL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</si>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</sst>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###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sz val="10"/>
      <color theme="0"/>
      <name val="Arial"/>
      <family val="2"/>
    </font>
    <font>
      <sz val="9"/>
      <color indexed="8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b/>
      <sz val="11"/>
      <color theme="0"/>
      <name val="Arial Narrow"/>
      <family val="2"/>
    </font>
    <font>
      <b/>
      <sz val="17"/>
      <color theme="0"/>
      <name val="Arial"/>
      <family val="2"/>
    </font>
    <font>
      <b/>
      <sz val="11"/>
      <name val="Arial Narrow"/>
      <family val="2"/>
    </font>
    <font>
      <b/>
      <sz val="12"/>
      <name val="Arial"/>
      <family val="2"/>
    </font>
    <font>
      <vertAlign val="superscript"/>
      <sz val="11"/>
      <name val="Arial"/>
      <family val="2"/>
    </font>
    <font>
      <b/>
      <vertAlign val="superscript"/>
      <sz val="9"/>
      <color indexed="9"/>
      <name val="Arial"/>
      <family val="2"/>
    </font>
    <font>
      <sz val="10"/>
      <color rgb="FFFF0000"/>
      <name val="Arial"/>
      <family val="2"/>
    </font>
    <font>
      <sz val="8"/>
      <name val="Arial Narrow"/>
      <family val="2"/>
    </font>
    <font>
      <b/>
      <vertAlign val="superscript"/>
      <sz val="10"/>
      <color indexed="9"/>
      <name val="Arial"/>
      <family val="2"/>
    </font>
    <font>
      <b/>
      <sz val="12"/>
      <color rgb="FFFF8080"/>
      <name val="Arial"/>
      <family val="2"/>
    </font>
    <font>
      <sz val="12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7"/>
      <color indexed="9"/>
      <name val="Arial"/>
      <family val="2"/>
    </font>
    <font>
      <sz val="15"/>
      <name val="Arial"/>
      <family val="2"/>
    </font>
    <font>
      <b/>
      <sz val="1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/>
      <bottom style="medium">
        <color rgb="FF305496"/>
      </bottom>
      <diagonal/>
    </border>
    <border>
      <left/>
      <right style="thin">
        <color rgb="FF305496"/>
      </right>
      <top/>
      <bottom/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ck">
        <color rgb="FF305496"/>
      </right>
      <top/>
      <bottom/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thin">
        <color rgb="FFDDEBF7"/>
      </top>
      <bottom/>
      <diagonal/>
    </border>
  </borders>
  <cellStyleXfs count="15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09">
    <xf numFmtId="0" fontId="0" fillId="0" borderId="0" xfId="0"/>
    <xf numFmtId="0" fontId="1" fillId="6" borderId="0" xfId="12" applyFill="1"/>
    <xf numFmtId="3" fontId="1" fillId="6" borderId="0" xfId="12" applyNumberFormat="1" applyFill="1"/>
    <xf numFmtId="0" fontId="1" fillId="6" borderId="0" xfId="12" applyFill="1" applyAlignment="1">
      <alignment vertical="center"/>
    </xf>
    <xf numFmtId="3" fontId="3" fillId="4" borderId="0" xfId="12" applyNumberFormat="1" applyFont="1" applyFill="1" applyAlignment="1">
      <alignment horizontal="right" vertical="center"/>
    </xf>
    <xf numFmtId="0" fontId="3" fillId="4" borderId="0" xfId="12" applyFont="1" applyFill="1" applyAlignment="1">
      <alignment horizontal="center" vertical="center"/>
    </xf>
    <xf numFmtId="3" fontId="14" fillId="5" borderId="3" xfId="12" applyNumberFormat="1" applyFont="1" applyFill="1" applyBorder="1" applyAlignment="1">
      <alignment vertical="center"/>
    </xf>
    <xf numFmtId="3" fontId="13" fillId="5" borderId="3" xfId="12" applyNumberFormat="1" applyFont="1" applyFill="1" applyBorder="1" applyAlignment="1">
      <alignment vertical="center"/>
    </xf>
    <xf numFmtId="0" fontId="14" fillId="5" borderId="0" xfId="12" applyFont="1" applyFill="1" applyAlignment="1">
      <alignment vertical="center"/>
    </xf>
    <xf numFmtId="3" fontId="14" fillId="5" borderId="1" xfId="12" applyNumberFormat="1" applyFont="1" applyFill="1" applyBorder="1" applyAlignment="1">
      <alignment vertical="center"/>
    </xf>
    <xf numFmtId="3" fontId="13" fillId="5" borderId="1" xfId="12" applyNumberFormat="1" applyFont="1" applyFill="1" applyBorder="1" applyAlignment="1">
      <alignment vertical="center"/>
    </xf>
    <xf numFmtId="0" fontId="14" fillId="5" borderId="2" xfId="12" applyFont="1" applyFill="1" applyBorder="1" applyAlignment="1">
      <alignment vertical="center"/>
    </xf>
    <xf numFmtId="0" fontId="14" fillId="5" borderId="1" xfId="12" applyFont="1" applyFill="1" applyBorder="1" applyAlignment="1">
      <alignment vertical="center"/>
    </xf>
    <xf numFmtId="0" fontId="3" fillId="4" borderId="0" xfId="12" applyFont="1" applyFill="1" applyAlignment="1">
      <alignment horizontal="right" vertical="center"/>
    </xf>
    <xf numFmtId="0" fontId="1" fillId="6" borderId="0" xfId="12" applyFill="1" applyBorder="1"/>
    <xf numFmtId="0" fontId="1" fillId="6" borderId="13" xfId="12" applyFill="1" applyBorder="1"/>
    <xf numFmtId="0" fontId="24" fillId="6" borderId="13" xfId="12" applyFont="1" applyFill="1" applyBorder="1" applyAlignment="1"/>
    <xf numFmtId="0" fontId="1" fillId="2" borderId="0" xfId="12" applyFill="1"/>
    <xf numFmtId="0" fontId="8" fillId="2" borderId="0" xfId="12" applyFont="1" applyFill="1" applyAlignment="1">
      <alignment horizontal="center" vertical="center"/>
    </xf>
    <xf numFmtId="0" fontId="8" fillId="2" borderId="0" xfId="12" applyFont="1" applyFill="1" applyBorder="1" applyAlignment="1">
      <alignment horizontal="center" vertical="center" wrapText="1"/>
    </xf>
    <xf numFmtId="3" fontId="13" fillId="5" borderId="3" xfId="12" applyNumberFormat="1" applyFont="1" applyFill="1" applyBorder="1" applyAlignment="1">
      <alignment horizontal="right" vertical="center"/>
    </xf>
    <xf numFmtId="0" fontId="14" fillId="5" borderId="14" xfId="12" applyFont="1" applyFill="1" applyBorder="1" applyAlignment="1">
      <alignment vertical="center"/>
    </xf>
    <xf numFmtId="3" fontId="13" fillId="5" borderId="1" xfId="12" applyNumberFormat="1" applyFont="1" applyFill="1" applyBorder="1" applyAlignment="1">
      <alignment horizontal="right" vertical="center"/>
    </xf>
    <xf numFmtId="0" fontId="3" fillId="4" borderId="10" xfId="12" applyFont="1" applyFill="1" applyBorder="1" applyAlignment="1">
      <alignment horizontal="center" vertical="center" wrapText="1"/>
    </xf>
    <xf numFmtId="0" fontId="24" fillId="6" borderId="15" xfId="12" applyFont="1" applyFill="1" applyBorder="1" applyAlignment="1"/>
    <xf numFmtId="0" fontId="24" fillId="2" borderId="15" xfId="12" applyFont="1" applyFill="1" applyBorder="1" applyAlignment="1"/>
    <xf numFmtId="0" fontId="1" fillId="2" borderId="0" xfId="12" applyFill="1" applyBorder="1"/>
    <xf numFmtId="0" fontId="15" fillId="6" borderId="0" xfId="12" applyFont="1" applyFill="1" applyAlignment="1">
      <alignment horizontal="left"/>
    </xf>
    <xf numFmtId="0" fontId="1" fillId="6" borderId="0" xfId="12" applyFont="1" applyFill="1"/>
    <xf numFmtId="166" fontId="18" fillId="2" borderId="0" xfId="13" applyNumberFormat="1" applyFont="1" applyFill="1" applyBorder="1" applyAlignment="1">
      <alignment horizontal="right" vertical="center"/>
    </xf>
    <xf numFmtId="0" fontId="18" fillId="2" borderId="0" xfId="13" applyFont="1" applyFill="1" applyBorder="1" applyAlignment="1">
      <alignment horizontal="left" vertical="top" wrapText="1"/>
    </xf>
    <xf numFmtId="0" fontId="1" fillId="2" borderId="0" xfId="12" applyFont="1" applyFill="1" applyBorder="1"/>
    <xf numFmtId="164" fontId="13" fillId="5" borderId="0" xfId="3" applyNumberFormat="1" applyFont="1" applyFill="1" applyAlignment="1">
      <alignment horizontal="right" vertical="center"/>
    </xf>
    <xf numFmtId="3" fontId="14" fillId="5" borderId="0" xfId="12" applyNumberFormat="1" applyFont="1" applyFill="1" applyAlignment="1">
      <alignment horizontal="right" vertical="center"/>
    </xf>
    <xf numFmtId="3" fontId="13" fillId="5" borderId="0" xfId="12" applyNumberFormat="1" applyFont="1" applyFill="1" applyAlignment="1">
      <alignment horizontal="right" vertical="center"/>
    </xf>
    <xf numFmtId="3" fontId="14" fillId="5" borderId="2" xfId="12" applyNumberFormat="1" applyFont="1" applyFill="1" applyBorder="1" applyAlignment="1">
      <alignment horizontal="right" vertical="center"/>
    </xf>
    <xf numFmtId="3" fontId="13" fillId="5" borderId="2" xfId="12" applyNumberFormat="1" applyFont="1" applyFill="1" applyBorder="1" applyAlignment="1">
      <alignment horizontal="right" vertical="center"/>
    </xf>
    <xf numFmtId="0" fontId="18" fillId="2" borderId="0" xfId="13" applyFont="1" applyFill="1" applyBorder="1" applyAlignment="1">
      <alignment horizontal="center" wrapText="1"/>
    </xf>
    <xf numFmtId="3" fontId="14" fillId="5" borderId="1" xfId="12" applyNumberFormat="1" applyFont="1" applyFill="1" applyBorder="1" applyAlignment="1">
      <alignment horizontal="right" vertical="center"/>
    </xf>
    <xf numFmtId="0" fontId="24" fillId="2" borderId="0" xfId="12" applyFont="1" applyFill="1" applyBorder="1" applyAlignment="1"/>
    <xf numFmtId="0" fontId="24" fillId="6" borderId="0" xfId="12" applyFont="1" applyFill="1" applyBorder="1" applyAlignment="1"/>
    <xf numFmtId="0" fontId="12" fillId="4" borderId="15" xfId="12" applyFont="1" applyFill="1" applyBorder="1" applyAlignment="1" applyProtection="1">
      <alignment vertical="center"/>
      <protection hidden="1"/>
    </xf>
    <xf numFmtId="0" fontId="1" fillId="6" borderId="0" xfId="12" applyFont="1" applyFill="1" applyAlignment="1">
      <alignment vertical="center" wrapText="1"/>
    </xf>
    <xf numFmtId="0" fontId="1" fillId="6" borderId="0" xfId="12" applyFill="1" applyAlignment="1">
      <alignment horizontal="center"/>
    </xf>
    <xf numFmtId="3" fontId="13" fillId="2" borderId="0" xfId="12" applyNumberFormat="1" applyFont="1" applyFill="1" applyBorder="1" applyAlignment="1">
      <alignment horizontal="center" vertical="center"/>
    </xf>
    <xf numFmtId="164" fontId="13" fillId="2" borderId="0" xfId="12" applyNumberFormat="1" applyFont="1" applyFill="1" applyBorder="1" applyAlignment="1">
      <alignment horizontal="center" vertical="center"/>
    </xf>
    <xf numFmtId="164" fontId="13" fillId="5" borderId="1" xfId="3" applyNumberFormat="1" applyFont="1" applyFill="1" applyBorder="1" applyAlignment="1">
      <alignment horizontal="center" vertical="center"/>
    </xf>
    <xf numFmtId="3" fontId="13" fillId="5" borderId="1" xfId="12" applyNumberFormat="1" applyFont="1" applyFill="1" applyBorder="1" applyAlignment="1">
      <alignment horizontal="center" vertical="center"/>
    </xf>
    <xf numFmtId="3" fontId="13" fillId="2" borderId="0" xfId="12" applyNumberFormat="1" applyFont="1" applyFill="1" applyBorder="1" applyAlignment="1">
      <alignment vertical="center"/>
    </xf>
    <xf numFmtId="3" fontId="3" fillId="4" borderId="0" xfId="12" applyNumberFormat="1" applyFont="1" applyFill="1" applyBorder="1" applyAlignment="1">
      <alignment horizontal="center" vertical="center"/>
    </xf>
    <xf numFmtId="3" fontId="3" fillId="4" borderId="0" xfId="12" applyNumberFormat="1" applyFont="1" applyFill="1" applyBorder="1" applyAlignment="1">
      <alignment horizontal="right" vertical="center"/>
    </xf>
    <xf numFmtId="0" fontId="3" fillId="4" borderId="0" xfId="12" applyFont="1" applyFill="1" applyBorder="1" applyAlignment="1">
      <alignment horizontal="left" vertical="center"/>
    </xf>
    <xf numFmtId="3" fontId="14" fillId="3" borderId="0" xfId="12" applyNumberFormat="1" applyFont="1" applyFill="1" applyBorder="1" applyAlignment="1">
      <alignment horizontal="center" vertical="center"/>
    </xf>
    <xf numFmtId="3" fontId="14" fillId="3" borderId="16" xfId="12" applyNumberFormat="1" applyFont="1" applyFill="1" applyBorder="1" applyAlignment="1">
      <alignment horizontal="center" vertical="center"/>
    </xf>
    <xf numFmtId="3" fontId="14" fillId="5" borderId="16" xfId="12" applyNumberFormat="1" applyFont="1" applyFill="1" applyBorder="1" applyAlignment="1">
      <alignment horizontal="center" vertical="center"/>
    </xf>
    <xf numFmtId="3" fontId="14" fillId="5" borderId="0" xfId="12" applyNumberFormat="1" applyFont="1" applyFill="1" applyBorder="1" applyAlignment="1">
      <alignment horizontal="center" vertical="center"/>
    </xf>
    <xf numFmtId="3" fontId="13" fillId="5" borderId="17" xfId="12" applyNumberFormat="1" applyFont="1" applyFill="1" applyBorder="1" applyAlignment="1">
      <alignment horizontal="right" vertical="center"/>
    </xf>
    <xf numFmtId="3" fontId="14" fillId="5" borderId="17" xfId="12" applyNumberFormat="1" applyFont="1" applyFill="1" applyBorder="1" applyAlignment="1">
      <alignment vertical="center"/>
    </xf>
    <xf numFmtId="3" fontId="14" fillId="3" borderId="1" xfId="12" applyNumberFormat="1" applyFont="1" applyFill="1" applyBorder="1" applyAlignment="1">
      <alignment horizontal="center" vertical="center"/>
    </xf>
    <xf numFmtId="3" fontId="14" fillId="3" borderId="18" xfId="12" applyNumberFormat="1" applyFont="1" applyFill="1" applyBorder="1" applyAlignment="1">
      <alignment horizontal="center" vertical="center"/>
    </xf>
    <xf numFmtId="3" fontId="14" fillId="5" borderId="18" xfId="12" applyNumberFormat="1" applyFont="1" applyFill="1" applyBorder="1" applyAlignment="1">
      <alignment horizontal="center" vertical="center"/>
    </xf>
    <xf numFmtId="3" fontId="14" fillId="5" borderId="1" xfId="12" applyNumberFormat="1" applyFont="1" applyFill="1" applyBorder="1" applyAlignment="1">
      <alignment horizontal="center" vertical="center"/>
    </xf>
    <xf numFmtId="3" fontId="13" fillId="5" borderId="18" xfId="12" applyNumberFormat="1" applyFont="1" applyFill="1" applyBorder="1" applyAlignment="1">
      <alignment horizontal="right" vertical="center"/>
    </xf>
    <xf numFmtId="3" fontId="14" fillId="5" borderId="18" xfId="12" applyNumberFormat="1" applyFont="1" applyFill="1" applyBorder="1" applyAlignment="1">
      <alignment vertical="center"/>
    </xf>
    <xf numFmtId="0" fontId="5" fillId="2" borderId="0" xfId="12" applyFont="1" applyFill="1" applyBorder="1" applyAlignment="1">
      <alignment vertical="center" wrapText="1"/>
    </xf>
    <xf numFmtId="0" fontId="5" fillId="4" borderId="19" xfId="12" applyFont="1" applyFill="1" applyBorder="1" applyAlignment="1">
      <alignment horizontal="center" vertical="center" wrapText="1"/>
    </xf>
    <xf numFmtId="0" fontId="5" fillId="4" borderId="20" xfId="12" applyFont="1" applyFill="1" applyBorder="1" applyAlignment="1">
      <alignment horizontal="center" vertical="center" wrapText="1"/>
    </xf>
    <xf numFmtId="0" fontId="3" fillId="2" borderId="0" xfId="12" applyFont="1" applyFill="1" applyBorder="1" applyAlignment="1">
      <alignment vertical="center" wrapText="1"/>
    </xf>
    <xf numFmtId="0" fontId="24" fillId="6" borderId="15" xfId="12" applyFont="1" applyFill="1" applyBorder="1" applyAlignment="1">
      <alignment horizontal="left"/>
    </xf>
    <xf numFmtId="0" fontId="17" fillId="6" borderId="0" xfId="12" applyFont="1" applyFill="1"/>
    <xf numFmtId="0" fontId="27" fillId="6" borderId="0" xfId="12" applyFont="1" applyFill="1"/>
    <xf numFmtId="164" fontId="17" fillId="6" borderId="0" xfId="4" applyNumberFormat="1" applyFont="1" applyFill="1"/>
    <xf numFmtId="0" fontId="17" fillId="6" borderId="0" xfId="12" applyFont="1" applyFill="1" applyAlignment="1">
      <alignment wrapText="1"/>
    </xf>
    <xf numFmtId="164" fontId="3" fillId="4" borderId="0" xfId="4" applyNumberFormat="1" applyFont="1" applyFill="1" applyBorder="1" applyAlignment="1">
      <alignment horizontal="right" vertical="center"/>
    </xf>
    <xf numFmtId="164" fontId="13" fillId="5" borderId="3" xfId="4" applyNumberFormat="1" applyFont="1" applyFill="1" applyBorder="1" applyAlignment="1">
      <alignment horizontal="right" vertical="center"/>
    </xf>
    <xf numFmtId="3" fontId="14" fillId="5" borderId="3" xfId="12" applyNumberFormat="1" applyFont="1" applyFill="1" applyBorder="1" applyAlignment="1">
      <alignment horizontal="center" vertical="center"/>
    </xf>
    <xf numFmtId="0" fontId="13" fillId="5" borderId="3" xfId="12" applyFont="1" applyFill="1" applyBorder="1" applyAlignment="1">
      <alignment horizontal="left" vertical="center"/>
    </xf>
    <xf numFmtId="164" fontId="13" fillId="5" borderId="1" xfId="4" applyNumberFormat="1" applyFont="1" applyFill="1" applyBorder="1" applyAlignment="1">
      <alignment horizontal="right" vertical="center"/>
    </xf>
    <xf numFmtId="3" fontId="14" fillId="5" borderId="2" xfId="12" applyNumberFormat="1" applyFont="1" applyFill="1" applyBorder="1" applyAlignment="1">
      <alignment horizontal="center" vertical="center"/>
    </xf>
    <xf numFmtId="0" fontId="13" fillId="5" borderId="2" xfId="12" applyFont="1" applyFill="1" applyBorder="1" applyAlignment="1">
      <alignment horizontal="left" vertical="center"/>
    </xf>
    <xf numFmtId="3" fontId="27" fillId="6" borderId="0" xfId="12" applyNumberFormat="1" applyFont="1" applyFill="1"/>
    <xf numFmtId="0" fontId="13" fillId="5" borderId="1" xfId="12" applyFont="1" applyFill="1" applyBorder="1" applyAlignment="1">
      <alignment horizontal="left" vertical="center"/>
    </xf>
    <xf numFmtId="0" fontId="3" fillId="4" borderId="0" xfId="12" applyFont="1" applyFill="1" applyBorder="1" applyAlignment="1">
      <alignment horizontal="right" vertical="center" wrapText="1"/>
    </xf>
    <xf numFmtId="0" fontId="3" fillId="4" borderId="0" xfId="12" applyFont="1" applyFill="1" applyBorder="1" applyAlignment="1">
      <alignment horizontal="center" vertical="center" wrapText="1"/>
    </xf>
    <xf numFmtId="0" fontId="6" fillId="6" borderId="0" xfId="12" applyFont="1" applyFill="1"/>
    <xf numFmtId="0" fontId="1" fillId="2" borderId="0" xfId="14" applyFill="1"/>
    <xf numFmtId="164" fontId="13" fillId="5" borderId="15" xfId="4" applyNumberFormat="1" applyFont="1" applyFill="1" applyBorder="1" applyAlignment="1">
      <alignment horizontal="center" vertical="center"/>
    </xf>
    <xf numFmtId="0" fontId="13" fillId="5" borderId="15" xfId="12" applyFont="1" applyFill="1" applyBorder="1" applyAlignment="1">
      <alignment vertical="center"/>
    </xf>
    <xf numFmtId="3" fontId="3" fillId="4" borderId="22" xfId="12" applyNumberFormat="1" applyFont="1" applyFill="1" applyBorder="1" applyAlignment="1">
      <alignment horizontal="center" vertical="center"/>
    </xf>
    <xf numFmtId="0" fontId="3" fillId="4" borderId="23" xfId="12" applyFont="1" applyFill="1" applyBorder="1" applyAlignment="1">
      <alignment horizontal="justify" vertical="center"/>
    </xf>
    <xf numFmtId="3" fontId="13" fillId="5" borderId="0" xfId="12" applyNumberFormat="1" applyFont="1" applyFill="1" applyBorder="1" applyAlignment="1">
      <alignment horizontal="center" vertical="center"/>
    </xf>
    <xf numFmtId="0" fontId="13" fillId="5" borderId="3" xfId="12" applyFont="1" applyFill="1" applyBorder="1" applyAlignment="1">
      <alignment horizontal="justify" vertical="center"/>
    </xf>
    <xf numFmtId="0" fontId="13" fillId="5" borderId="2" xfId="12" applyFont="1" applyFill="1" applyBorder="1" applyAlignment="1">
      <alignment horizontal="justify" vertical="center"/>
    </xf>
    <xf numFmtId="0" fontId="13" fillId="5" borderId="1" xfId="12" applyFont="1" applyFill="1" applyBorder="1" applyAlignment="1">
      <alignment horizontal="justify" vertical="center"/>
    </xf>
    <xf numFmtId="0" fontId="13" fillId="5" borderId="1" xfId="12" applyFont="1" applyFill="1" applyBorder="1" applyAlignment="1">
      <alignment horizontal="left" vertical="center" wrapText="1"/>
    </xf>
    <xf numFmtId="0" fontId="21" fillId="4" borderId="0" xfId="12" applyFont="1" applyFill="1" applyBorder="1" applyAlignment="1">
      <alignment horizontal="center" vertical="center" wrapText="1"/>
    </xf>
    <xf numFmtId="0" fontId="3" fillId="4" borderId="0" xfId="12" applyFont="1" applyFill="1" applyBorder="1" applyAlignment="1">
      <alignment horizontal="center" vertical="center"/>
    </xf>
    <xf numFmtId="9" fontId="13" fillId="3" borderId="5" xfId="3" applyFont="1" applyFill="1" applyBorder="1" applyAlignment="1">
      <alignment horizontal="center" vertical="center"/>
    </xf>
    <xf numFmtId="0" fontId="13" fillId="3" borderId="5" xfId="12" applyFont="1" applyFill="1" applyBorder="1" applyAlignment="1">
      <alignment horizontal="justify" vertical="center"/>
    </xf>
    <xf numFmtId="3" fontId="9" fillId="2" borderId="0" xfId="12" applyNumberFormat="1" applyFont="1" applyFill="1" applyBorder="1" applyAlignment="1">
      <alignment horizontal="center"/>
    </xf>
    <xf numFmtId="0" fontId="3" fillId="4" borderId="0" xfId="12" applyFont="1" applyFill="1" applyBorder="1" applyAlignment="1">
      <alignment horizontal="justify" vertical="center"/>
    </xf>
    <xf numFmtId="3" fontId="9" fillId="6" borderId="0" xfId="12" applyNumberFormat="1" applyFont="1" applyFill="1" applyBorder="1" applyAlignment="1">
      <alignment horizontal="center"/>
    </xf>
    <xf numFmtId="0" fontId="23" fillId="5" borderId="3" xfId="12" applyFont="1" applyFill="1" applyBorder="1" applyAlignment="1">
      <alignment horizontal="justify" vertical="center"/>
    </xf>
    <xf numFmtId="3" fontId="1" fillId="6" borderId="0" xfId="12" applyNumberFormat="1" applyFill="1" applyBorder="1" applyAlignment="1">
      <alignment horizontal="center"/>
    </xf>
    <xf numFmtId="0" fontId="23" fillId="5" borderId="1" xfId="12" applyFont="1" applyFill="1" applyBorder="1" applyAlignment="1">
      <alignment horizontal="left" vertical="center" wrapText="1"/>
    </xf>
    <xf numFmtId="0" fontId="7" fillId="6" borderId="0" xfId="12" applyFont="1" applyFill="1" applyBorder="1" applyAlignment="1">
      <alignment horizontal="center" vertical="center" wrapText="1"/>
    </xf>
    <xf numFmtId="3" fontId="1" fillId="2" borderId="0" xfId="12" applyNumberFormat="1" applyFont="1" applyFill="1" applyBorder="1" applyAlignment="1">
      <alignment horizontal="center" vertical="center"/>
    </xf>
    <xf numFmtId="3" fontId="1" fillId="2" borderId="0" xfId="12" applyNumberFormat="1" applyFill="1" applyBorder="1" applyAlignment="1">
      <alignment horizontal="center"/>
    </xf>
    <xf numFmtId="3" fontId="1" fillId="2" borderId="0" xfId="12" applyNumberFormat="1" applyFill="1" applyBorder="1" applyAlignment="1">
      <alignment horizontal="center" vertical="center"/>
    </xf>
    <xf numFmtId="3" fontId="13" fillId="5" borderId="3" xfId="12" applyNumberFormat="1" applyFont="1" applyFill="1" applyBorder="1" applyAlignment="1">
      <alignment horizontal="center" vertical="center"/>
    </xf>
    <xf numFmtId="3" fontId="13" fillId="5" borderId="2" xfId="12" applyNumberFormat="1" applyFont="1" applyFill="1" applyBorder="1" applyAlignment="1">
      <alignment horizontal="center" vertical="center"/>
    </xf>
    <xf numFmtId="0" fontId="28" fillId="6" borderId="0" xfId="12" applyFont="1" applyFill="1" applyAlignment="1">
      <alignment horizontal="center" vertical="center" wrapText="1"/>
    </xf>
    <xf numFmtId="0" fontId="13" fillId="5" borderId="1" xfId="12" applyFont="1" applyFill="1" applyBorder="1" applyAlignment="1">
      <alignment horizontal="center" vertical="center" wrapText="1"/>
    </xf>
    <xf numFmtId="0" fontId="3" fillId="4" borderId="0" xfId="12" applyFont="1" applyFill="1" applyBorder="1" applyAlignment="1">
      <alignment vertical="center" wrapText="1"/>
    </xf>
    <xf numFmtId="0" fontId="13" fillId="5" borderId="15" xfId="12" applyFont="1" applyFill="1" applyBorder="1" applyAlignment="1">
      <alignment horizontal="left" vertical="center"/>
    </xf>
    <xf numFmtId="0" fontId="14" fillId="6" borderId="0" xfId="12" applyFont="1" applyFill="1"/>
    <xf numFmtId="164" fontId="13" fillId="5" borderId="24" xfId="4" applyNumberFormat="1" applyFont="1" applyFill="1" applyBorder="1" applyAlignment="1">
      <alignment horizontal="center" vertical="center"/>
    </xf>
    <xf numFmtId="0" fontId="13" fillId="5" borderId="24" xfId="12" applyFont="1" applyFill="1" applyBorder="1" applyAlignment="1">
      <alignment horizontal="left" vertical="center"/>
    </xf>
    <xf numFmtId="3" fontId="3" fillId="4" borderId="7" xfId="12" applyNumberFormat="1" applyFont="1" applyFill="1" applyBorder="1" applyAlignment="1">
      <alignment horizontal="center" vertical="center"/>
    </xf>
    <xf numFmtId="0" fontId="3" fillId="4" borderId="7" xfId="12" applyFont="1" applyFill="1" applyBorder="1" applyAlignment="1">
      <alignment horizontal="left" vertical="center"/>
    </xf>
    <xf numFmtId="3" fontId="14" fillId="5" borderId="25" xfId="12" applyNumberFormat="1" applyFont="1" applyFill="1" applyBorder="1" applyAlignment="1">
      <alignment horizontal="center" vertical="center"/>
    </xf>
    <xf numFmtId="3" fontId="13" fillId="5" borderId="25" xfId="12" applyNumberFormat="1" applyFont="1" applyFill="1" applyBorder="1" applyAlignment="1">
      <alignment horizontal="center" vertical="center"/>
    </xf>
    <xf numFmtId="3" fontId="13" fillId="5" borderId="8" xfId="12" applyNumberFormat="1" applyFont="1" applyFill="1" applyBorder="1" applyAlignment="1">
      <alignment horizontal="center" vertical="center"/>
    </xf>
    <xf numFmtId="0" fontId="13" fillId="5" borderId="8" xfId="12" applyFont="1" applyFill="1" applyBorder="1" applyAlignment="1">
      <alignment horizontal="left" vertical="center"/>
    </xf>
    <xf numFmtId="3" fontId="14" fillId="5" borderId="26" xfId="12" applyNumberFormat="1" applyFont="1" applyFill="1" applyBorder="1" applyAlignment="1">
      <alignment horizontal="center" vertical="center"/>
    </xf>
    <xf numFmtId="3" fontId="13" fillId="5" borderId="26" xfId="12" applyNumberFormat="1" applyFont="1" applyFill="1" applyBorder="1" applyAlignment="1">
      <alignment horizontal="center" vertical="center"/>
    </xf>
    <xf numFmtId="3" fontId="14" fillId="6" borderId="0" xfId="12" applyNumberFormat="1" applyFont="1" applyFill="1" applyAlignment="1">
      <alignment horizontal="left"/>
    </xf>
    <xf numFmtId="0" fontId="13" fillId="5" borderId="2" xfId="12" applyFont="1" applyFill="1" applyBorder="1" applyAlignment="1">
      <alignment horizontal="center" vertical="center"/>
    </xf>
    <xf numFmtId="0" fontId="21" fillId="4" borderId="27" xfId="12" applyFont="1" applyFill="1" applyBorder="1" applyAlignment="1">
      <alignment horizontal="center" vertical="center" wrapText="1"/>
    </xf>
    <xf numFmtId="0" fontId="21" fillId="4" borderId="4" xfId="12" applyFont="1" applyFill="1" applyBorder="1" applyAlignment="1">
      <alignment horizontal="center" vertical="center" wrapText="1"/>
    </xf>
    <xf numFmtId="0" fontId="14" fillId="6" borderId="0" xfId="12" applyFont="1" applyFill="1" applyAlignment="1">
      <alignment vertical="center"/>
    </xf>
    <xf numFmtId="0" fontId="16" fillId="6" borderId="0" xfId="12" applyFont="1" applyFill="1" applyAlignment="1">
      <alignment horizontal="center"/>
    </xf>
    <xf numFmtId="0" fontId="10" fillId="6" borderId="15" xfId="12" applyFont="1" applyFill="1" applyBorder="1" applyAlignment="1"/>
    <xf numFmtId="0" fontId="30" fillId="6" borderId="15" xfId="12" applyFont="1" applyFill="1" applyBorder="1" applyAlignment="1"/>
    <xf numFmtId="0" fontId="11" fillId="6" borderId="15" xfId="12" applyFont="1" applyFill="1" applyBorder="1" applyAlignment="1"/>
    <xf numFmtId="0" fontId="1" fillId="6" borderId="0" xfId="12" applyFont="1" applyFill="1" applyAlignment="1">
      <alignment horizontal="center"/>
    </xf>
    <xf numFmtId="9" fontId="17" fillId="6" borderId="0" xfId="4" applyNumberFormat="1" applyFont="1" applyFill="1" applyBorder="1" applyAlignment="1">
      <alignment horizontal="center" vertical="center"/>
    </xf>
    <xf numFmtId="3" fontId="17" fillId="6" borderId="0" xfId="12" applyNumberFormat="1" applyFont="1" applyFill="1" applyBorder="1" applyAlignment="1">
      <alignment horizontal="center" vertical="center"/>
    </xf>
    <xf numFmtId="0" fontId="17" fillId="6" borderId="0" xfId="12" applyFont="1" applyFill="1" applyBorder="1" applyAlignment="1">
      <alignment horizontal="center" vertical="center"/>
    </xf>
    <xf numFmtId="0" fontId="19" fillId="6" borderId="0" xfId="12" applyFont="1" applyFill="1" applyProtection="1"/>
    <xf numFmtId="0" fontId="4" fillId="6" borderId="0" xfId="12" applyFont="1" applyFill="1"/>
    <xf numFmtId="0" fontId="1" fillId="6" borderId="0" xfId="12" applyFill="1" applyAlignment="1">
      <alignment horizontal="center" vertical="center"/>
    </xf>
    <xf numFmtId="0" fontId="1" fillId="6" borderId="0" xfId="12" applyFont="1" applyFill="1" applyAlignment="1">
      <alignment horizontal="center" vertical="center"/>
    </xf>
    <xf numFmtId="0" fontId="17" fillId="6" borderId="0" xfId="12" applyFont="1" applyFill="1" applyAlignment="1">
      <alignment horizontal="center" vertical="center"/>
    </xf>
    <xf numFmtId="9" fontId="17" fillId="6" borderId="0" xfId="4" applyFont="1" applyFill="1" applyBorder="1" applyAlignment="1">
      <alignment horizontal="center" vertical="center"/>
    </xf>
    <xf numFmtId="0" fontId="17" fillId="6" borderId="0" xfId="12" applyFont="1" applyFill="1" applyBorder="1" applyAlignment="1">
      <alignment horizontal="left" vertical="center"/>
    </xf>
    <xf numFmtId="0" fontId="1" fillId="6" borderId="0" xfId="12" applyFont="1" applyFill="1" applyAlignment="1">
      <alignment horizontal="left" vertical="center"/>
    </xf>
    <xf numFmtId="0" fontId="1" fillId="6" borderId="0" xfId="12" applyFill="1" applyAlignment="1">
      <alignment horizontal="left" vertical="center"/>
    </xf>
    <xf numFmtId="164" fontId="17" fillId="6" borderId="0" xfId="4" applyNumberFormat="1" applyFont="1" applyFill="1" applyBorder="1" applyAlignment="1">
      <alignment horizontal="center" vertical="center"/>
    </xf>
    <xf numFmtId="0" fontId="1" fillId="2" borderId="0" xfId="12" applyFill="1" applyAlignment="1">
      <alignment horizontal="left" vertical="center"/>
    </xf>
    <xf numFmtId="9" fontId="1" fillId="6" borderId="0" xfId="4" applyFont="1" applyFill="1" applyBorder="1" applyAlignment="1">
      <alignment horizontal="center" vertical="center"/>
    </xf>
    <xf numFmtId="0" fontId="3" fillId="2" borderId="0" xfId="12" applyFont="1" applyFill="1" applyBorder="1" applyAlignment="1">
      <alignment horizontal="left" vertical="center"/>
    </xf>
    <xf numFmtId="9" fontId="9" fillId="6" borderId="0" xfId="4" applyFont="1" applyFill="1" applyBorder="1" applyAlignment="1">
      <alignment horizontal="center" vertical="center"/>
    </xf>
    <xf numFmtId="0" fontId="9" fillId="6" borderId="0" xfId="12" applyFont="1" applyFill="1" applyBorder="1" applyAlignment="1">
      <alignment vertical="center"/>
    </xf>
    <xf numFmtId="0" fontId="13" fillId="2" borderId="0" xfId="12" applyFont="1" applyFill="1" applyBorder="1" applyAlignment="1">
      <alignment horizontal="left" vertical="center"/>
    </xf>
    <xf numFmtId="164" fontId="9" fillId="5" borderId="15" xfId="4" applyNumberFormat="1" applyFont="1" applyFill="1" applyBorder="1" applyAlignment="1">
      <alignment horizontal="center" vertical="center"/>
    </xf>
    <xf numFmtId="0" fontId="9" fillId="5" borderId="15" xfId="12" applyFont="1" applyFill="1" applyBorder="1" applyAlignment="1">
      <alignment vertical="center"/>
    </xf>
    <xf numFmtId="3" fontId="9" fillId="2" borderId="0" xfId="12" applyNumberFormat="1" applyFont="1" applyFill="1" applyBorder="1" applyAlignment="1">
      <alignment horizontal="center" vertical="center"/>
    </xf>
    <xf numFmtId="0" fontId="9" fillId="2" borderId="0" xfId="12" applyFont="1" applyFill="1" applyBorder="1" applyAlignment="1">
      <alignment horizontal="left" vertical="center"/>
    </xf>
    <xf numFmtId="0" fontId="1" fillId="2" borderId="0" xfId="12" applyFill="1" applyBorder="1" applyAlignment="1">
      <alignment horizontal="center" vertical="center"/>
    </xf>
    <xf numFmtId="164" fontId="3" fillId="4" borderId="0" xfId="3" applyNumberFormat="1" applyFont="1" applyFill="1" applyBorder="1" applyAlignment="1">
      <alignment horizontal="center" vertical="center"/>
    </xf>
    <xf numFmtId="0" fontId="8" fillId="2" borderId="0" xfId="12" applyFont="1" applyFill="1" applyBorder="1" applyAlignment="1">
      <alignment vertical="center" wrapText="1"/>
    </xf>
    <xf numFmtId="0" fontId="5" fillId="4" borderId="0" xfId="12" applyFont="1" applyFill="1" applyBorder="1" applyAlignment="1">
      <alignment horizontal="center" vertical="center"/>
    </xf>
    <xf numFmtId="0" fontId="30" fillId="6" borderId="0" xfId="12" applyFont="1" applyFill="1" applyBorder="1" applyAlignment="1">
      <alignment horizontal="left"/>
    </xf>
    <xf numFmtId="0" fontId="31" fillId="6" borderId="0" xfId="12" applyFont="1" applyFill="1"/>
    <xf numFmtId="0" fontId="1" fillId="2" borderId="0" xfId="12" applyFont="1" applyFill="1"/>
    <xf numFmtId="3" fontId="3" fillId="2" borderId="0" xfId="12" applyNumberFormat="1" applyFont="1" applyFill="1" applyBorder="1" applyAlignment="1">
      <alignment horizontal="center" vertical="center"/>
    </xf>
    <xf numFmtId="164" fontId="13" fillId="2" borderId="0" xfId="4" applyNumberFormat="1" applyFont="1" applyFill="1" applyBorder="1" applyAlignment="1">
      <alignment horizontal="center" vertical="center"/>
    </xf>
    <xf numFmtId="0" fontId="13" fillId="2" borderId="0" xfId="12" applyFont="1" applyFill="1" applyBorder="1" applyAlignment="1">
      <alignment vertical="center"/>
    </xf>
    <xf numFmtId="0" fontId="7" fillId="5" borderId="3" xfId="12" applyFont="1" applyFill="1" applyBorder="1" applyAlignment="1">
      <alignment horizontal="left" vertical="center"/>
    </xf>
    <xf numFmtId="0" fontId="7" fillId="5" borderId="2" xfId="12" applyFont="1" applyFill="1" applyBorder="1" applyAlignment="1">
      <alignment horizontal="left" vertical="center"/>
    </xf>
    <xf numFmtId="0" fontId="7" fillId="5" borderId="1" xfId="12" applyFont="1" applyFill="1" applyBorder="1" applyAlignment="1">
      <alignment horizontal="left" vertical="center"/>
    </xf>
    <xf numFmtId="0" fontId="8" fillId="4" borderId="0" xfId="12" applyFont="1" applyFill="1" applyBorder="1" applyAlignment="1">
      <alignment horizontal="center" vertical="center" wrapText="1"/>
    </xf>
    <xf numFmtId="0" fontId="9" fillId="6" borderId="0" xfId="12" applyFont="1" applyFill="1"/>
    <xf numFmtId="0" fontId="1" fillId="7" borderId="0" xfId="12" applyFill="1"/>
    <xf numFmtId="0" fontId="8" fillId="7" borderId="0" xfId="12" applyFont="1" applyFill="1" applyBorder="1" applyAlignment="1">
      <alignment horizontal="centerContinuous" vertical="center"/>
    </xf>
    <xf numFmtId="0" fontId="17" fillId="7" borderId="0" xfId="12" applyFont="1" applyFill="1" applyBorder="1" applyAlignment="1">
      <alignment horizontal="centerContinuous" vertical="center"/>
    </xf>
    <xf numFmtId="0" fontId="10" fillId="7" borderId="0" xfId="12" applyFont="1" applyFill="1" applyBorder="1" applyAlignment="1">
      <alignment horizontal="centerContinuous" vertical="center"/>
    </xf>
    <xf numFmtId="0" fontId="1" fillId="6" borderId="0" xfId="12" applyFont="1" applyFill="1" applyAlignment="1">
      <alignment horizontal="centerContinuous" vertical="center"/>
    </xf>
    <xf numFmtId="0" fontId="9" fillId="6" borderId="0" xfId="10" applyFont="1" applyFill="1" applyAlignment="1">
      <alignment horizontal="centerContinuous" vertical="center"/>
    </xf>
    <xf numFmtId="0" fontId="35" fillId="6" borderId="0" xfId="12" applyFont="1" applyFill="1"/>
    <xf numFmtId="0" fontId="35" fillId="6" borderId="0" xfId="12" applyFont="1" applyFill="1" applyAlignment="1">
      <alignment horizontal="centerContinuous"/>
    </xf>
    <xf numFmtId="0" fontId="35" fillId="6" borderId="0" xfId="12" applyFont="1" applyFill="1" applyAlignment="1">
      <alignment horizontal="centerContinuous" vertical="center" wrapText="1"/>
    </xf>
    <xf numFmtId="0" fontId="36" fillId="6" borderId="0" xfId="12" applyFont="1" applyFill="1" applyAlignment="1">
      <alignment horizontal="centerContinuous" vertical="center" wrapText="1"/>
    </xf>
    <xf numFmtId="0" fontId="3" fillId="4" borderId="0" xfId="12" applyFont="1" applyFill="1" applyBorder="1" applyAlignment="1">
      <alignment horizontal="center" vertical="center" wrapText="1"/>
    </xf>
    <xf numFmtId="0" fontId="3" fillId="4" borderId="21" xfId="12" applyFont="1" applyFill="1" applyBorder="1" applyAlignment="1">
      <alignment horizontal="center" vertical="center" wrapText="1"/>
    </xf>
    <xf numFmtId="0" fontId="11" fillId="6" borderId="15" xfId="12" applyFont="1" applyFill="1" applyBorder="1" applyAlignment="1">
      <alignment horizontal="left"/>
    </xf>
    <xf numFmtId="0" fontId="3" fillId="4" borderId="12" xfId="12" applyFont="1" applyFill="1" applyBorder="1" applyAlignment="1">
      <alignment horizontal="center" vertical="center" wrapText="1"/>
    </xf>
    <xf numFmtId="0" fontId="3" fillId="4" borderId="4" xfId="12" applyFont="1" applyFill="1" applyBorder="1" applyAlignment="1">
      <alignment horizontal="center" vertical="center" wrapText="1"/>
    </xf>
    <xf numFmtId="0" fontId="3" fillId="4" borderId="11" xfId="12" applyFont="1" applyFill="1" applyBorder="1" applyAlignment="1">
      <alignment horizontal="center" vertical="center" wrapText="1"/>
    </xf>
    <xf numFmtId="0" fontId="3" fillId="4" borderId="6" xfId="12" applyFont="1" applyFill="1" applyBorder="1" applyAlignment="1">
      <alignment horizontal="center" vertical="center" wrapText="1"/>
    </xf>
    <xf numFmtId="0" fontId="3" fillId="4" borderId="9" xfId="12" applyFont="1" applyFill="1" applyBorder="1" applyAlignment="1">
      <alignment horizontal="center" vertical="center" wrapText="1"/>
    </xf>
    <xf numFmtId="0" fontId="15" fillId="6" borderId="0" xfId="12" applyFont="1" applyFill="1" applyAlignment="1">
      <alignment horizontal="left" vertical="center" wrapText="1"/>
    </xf>
    <xf numFmtId="0" fontId="18" fillId="2" borderId="0" xfId="13" applyFont="1" applyFill="1" applyBorder="1" applyAlignment="1">
      <alignment horizontal="left" wrapText="1"/>
    </xf>
    <xf numFmtId="0" fontId="18" fillId="2" borderId="0" xfId="13" applyFont="1" applyFill="1" applyBorder="1" applyAlignment="1">
      <alignment horizontal="center" wrapText="1"/>
    </xf>
    <xf numFmtId="0" fontId="18" fillId="2" borderId="0" xfId="13" applyFont="1" applyFill="1" applyBorder="1" applyAlignment="1">
      <alignment horizontal="left" vertical="top" wrapText="1"/>
    </xf>
    <xf numFmtId="0" fontId="3" fillId="4" borderId="0" xfId="12" applyFont="1" applyFill="1" applyAlignment="1">
      <alignment horizontal="center" vertical="center"/>
    </xf>
    <xf numFmtId="0" fontId="13" fillId="5" borderId="0" xfId="12" applyFont="1" applyFill="1" applyAlignment="1">
      <alignment horizontal="center" vertical="center"/>
    </xf>
    <xf numFmtId="0" fontId="24" fillId="6" borderId="15" xfId="12" applyFont="1" applyFill="1" applyBorder="1" applyAlignment="1">
      <alignment horizontal="left"/>
    </xf>
    <xf numFmtId="0" fontId="3" fillId="4" borderId="0" xfId="12" applyFont="1" applyFill="1" applyBorder="1" applyAlignment="1">
      <alignment horizontal="left" vertical="center"/>
    </xf>
    <xf numFmtId="0" fontId="8" fillId="4" borderId="0" xfId="12" applyFont="1" applyFill="1" applyBorder="1" applyAlignment="1">
      <alignment horizontal="center" vertical="center" wrapText="1"/>
    </xf>
    <xf numFmtId="0" fontId="24" fillId="6" borderId="15" xfId="12" applyFont="1" applyFill="1" applyBorder="1" applyAlignment="1">
      <alignment horizontal="left" vertical="center" wrapText="1"/>
    </xf>
    <xf numFmtId="0" fontId="3" fillId="4" borderId="0" xfId="12" applyFont="1" applyFill="1" applyBorder="1" applyAlignment="1">
      <alignment horizontal="center" vertical="center"/>
    </xf>
    <xf numFmtId="0" fontId="1" fillId="6" borderId="0" xfId="12" applyFont="1" applyFill="1" applyAlignment="1">
      <alignment horizontal="justify" vertical="center" wrapText="1"/>
    </xf>
    <xf numFmtId="0" fontId="11" fillId="6" borderId="0" xfId="12" applyFont="1" applyFill="1" applyBorder="1" applyAlignment="1">
      <alignment horizontal="left"/>
    </xf>
    <xf numFmtId="0" fontId="22" fillId="7" borderId="0" xfId="12" applyFont="1" applyFill="1" applyBorder="1" applyAlignment="1">
      <alignment horizontal="center" vertical="center"/>
    </xf>
    <xf numFmtId="0" fontId="32" fillId="7" borderId="0" xfId="12" applyFont="1" applyFill="1" applyBorder="1" applyAlignment="1">
      <alignment horizontal="center" vertical="center"/>
    </xf>
    <xf numFmtId="0" fontId="12" fillId="7" borderId="0" xfId="12" applyFont="1" applyFill="1" applyBorder="1" applyAlignment="1">
      <alignment horizontal="center" vertical="center"/>
    </xf>
    <xf numFmtId="0" fontId="8" fillId="4" borderId="0" xfId="12" applyFont="1" applyFill="1" applyBorder="1" applyAlignment="1">
      <alignment horizontal="left" vertical="center" wrapText="1"/>
    </xf>
  </cellXfs>
  <cellStyles count="15">
    <cellStyle name="Normal" xfId="0" builtinId="0"/>
    <cellStyle name="Normal 2" xfId="1"/>
    <cellStyle name="Normal 2 2" xfId="2"/>
    <cellStyle name="Normal 2 2 3" xfId="7"/>
    <cellStyle name="Normal 2 3" xfId="12"/>
    <cellStyle name="Normal 2 3 2" xfId="6"/>
    <cellStyle name="Normal 3 2" xfId="14"/>
    <cellStyle name="Normal_Casos CEM" xfId="13"/>
    <cellStyle name="Normal_Directorio CEMs - agos - 2009 - UGTAI" xfId="10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7600747195295763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9.9389420270121921E-3"/>
                  <c:y val="-6.8833160579479311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50-46E8-BA21-69B7DFED640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CEM'!$M$63:$M$66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CEM'!$N$63:$N$66</c:f>
              <c:numCache>
                <c:formatCode>#,##0</c:formatCode>
                <c:ptCount val="4"/>
                <c:pt idx="0">
                  <c:v>23958</c:v>
                </c:pt>
                <c:pt idx="1">
                  <c:v>17851</c:v>
                </c:pt>
                <c:pt idx="2">
                  <c:v>83780</c:v>
                </c:pt>
                <c:pt idx="3">
                  <c:v>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50-46E8-BA21-69B7DFED6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1.3100313680302169E-3"/>
          <c:w val="0.79590091841299671"/>
          <c:h val="0.9722327635874785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CEM'!$L$111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CEM'!$M$111:$P$111</c:f>
              <c:numCache>
                <c:formatCode>#,##0</c:formatCode>
                <c:ptCount val="4"/>
                <c:pt idx="0">
                  <c:v>12248</c:v>
                </c:pt>
                <c:pt idx="1">
                  <c:v>6663</c:v>
                </c:pt>
                <c:pt idx="2">
                  <c:v>42166</c:v>
                </c:pt>
                <c:pt idx="3">
                  <c:v>5551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E-4400-92DC-2E17A1F52E69}"/>
            </c:ext>
          </c:extLst>
        </c:ser>
        <c:ser>
          <c:idx val="1"/>
          <c:order val="1"/>
          <c:tx>
            <c:strRef>
              <c:f>'Casos CEM'!$L$112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CEM'!$M$112:$P$112</c:f>
              <c:numCache>
                <c:formatCode>#,##0</c:formatCode>
                <c:ptCount val="4"/>
                <c:pt idx="0">
                  <c:v>8138</c:v>
                </c:pt>
                <c:pt idx="1">
                  <c:v>5614</c:v>
                </c:pt>
                <c:pt idx="2">
                  <c:v>37507</c:v>
                </c:pt>
                <c:pt idx="3">
                  <c:v>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7E-4400-92DC-2E17A1F52E69}"/>
            </c:ext>
          </c:extLst>
        </c:ser>
        <c:ser>
          <c:idx val="2"/>
          <c:order val="2"/>
          <c:tx>
            <c:strRef>
              <c:f>'Casos CEM'!$L$113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CEM'!$M$113:$P$113</c:f>
              <c:numCache>
                <c:formatCode>#,##0</c:formatCode>
                <c:ptCount val="4"/>
                <c:pt idx="0">
                  <c:v>3448</c:v>
                </c:pt>
                <c:pt idx="1">
                  <c:v>5509</c:v>
                </c:pt>
                <c:pt idx="2">
                  <c:v>3776</c:v>
                </c:pt>
                <c:pt idx="3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7E-4400-92DC-2E17A1F52E69}"/>
            </c:ext>
          </c:extLst>
        </c:ser>
        <c:ser>
          <c:idx val="3"/>
          <c:order val="3"/>
          <c:tx>
            <c:strRef>
              <c:f>'Casos CEM'!$L$114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CEM'!$M$114:$P$114</c:f>
              <c:numCache>
                <c:formatCode>#,##0</c:formatCode>
                <c:ptCount val="4"/>
                <c:pt idx="0">
                  <c:v>124</c:v>
                </c:pt>
                <c:pt idx="1">
                  <c:v>65</c:v>
                </c:pt>
                <c:pt idx="2">
                  <c:v>331</c:v>
                </c:pt>
                <c:pt idx="3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7E-4400-92DC-2E17A1F52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88385864388062"/>
          <c:y val="0.52483093271877601"/>
          <c:w val="0.47187015512363467"/>
          <c:h val="0.380996863196978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víctima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21024294340503386"/>
          <c:y val="9.36901501943625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178740717111847"/>
          <c:y val="0.31596740363786402"/>
          <c:w val="0.5625905228698167"/>
          <c:h val="0.61586566940063547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CC-4B27-9309-A990F3E9F074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CC-4B27-9309-A990F3E9F074}"/>
              </c:ext>
            </c:extLst>
          </c:dPt>
          <c:dLbls>
            <c:dLbl>
              <c:idx val="0"/>
              <c:layout>
                <c:manualLayout>
                  <c:x val="0.10031844459763332"/>
                  <c:y val="-6.386558132571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CC-4B27-9309-A990F3E9F074}"/>
                </c:ext>
              </c:extLst>
            </c:dLbl>
            <c:dLbl>
              <c:idx val="1"/>
              <c:layout>
                <c:manualLayout>
                  <c:x val="-3.5971846955284055E-2"/>
                  <c:y val="2.79391609741454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CC-4B27-9309-A990F3E9F07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CEM'!$C$22:$D$22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CEM'!$C$35:$D$35</c:f>
              <c:numCache>
                <c:formatCode>#,##0</c:formatCode>
                <c:ptCount val="2"/>
                <c:pt idx="0">
                  <c:v>113727</c:v>
                </c:pt>
                <c:pt idx="1">
                  <c:v>19970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CC-4B27-9309-A990F3E9F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69294444517381781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94-4547-8748-72455A75C98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CEM'!$I$42:$I$43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'Casos CEM'!$K$42:$K$43</c:f>
              <c:numCache>
                <c:formatCode>#,##0</c:formatCode>
                <c:ptCount val="2"/>
                <c:pt idx="0">
                  <c:v>86001</c:v>
                </c:pt>
                <c:pt idx="1">
                  <c:v>47696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94-4547-8748-72455A75C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image" Target="../media/image2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17628</xdr:colOff>
      <xdr:row>61</xdr:row>
      <xdr:rowOff>23814</xdr:rowOff>
    </xdr:from>
    <xdr:to>
      <xdr:col>16</xdr:col>
      <xdr:colOff>779630</xdr:colOff>
      <xdr:row>77</xdr:row>
      <xdr:rowOff>309563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F0CDB7B4-46D8-456A-8FE6-F57070D51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125580</xdr:colOff>
      <xdr:row>107</xdr:row>
      <xdr:rowOff>25400</xdr:rowOff>
    </xdr:from>
    <xdr:to>
      <xdr:col>16</xdr:col>
      <xdr:colOff>795338</xdr:colOff>
      <xdr:row>115</xdr:row>
      <xdr:rowOff>31750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613482E-B644-4A82-9672-9BFCDB391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498810</xdr:colOff>
      <xdr:row>20</xdr:row>
      <xdr:rowOff>50133</xdr:rowOff>
    </xdr:from>
    <xdr:to>
      <xdr:col>16</xdr:col>
      <xdr:colOff>401052</xdr:colOff>
      <xdr:row>37</xdr:row>
      <xdr:rowOff>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C3519506-4AEA-4DC3-AC41-CFACCDED45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23812</xdr:colOff>
      <xdr:row>40</xdr:row>
      <xdr:rowOff>63500</xdr:rowOff>
    </xdr:from>
    <xdr:to>
      <xdr:col>16</xdr:col>
      <xdr:colOff>881063</xdr:colOff>
      <xdr:row>54</xdr:row>
      <xdr:rowOff>166687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5CA21A52-99AE-4484-9BD5-E3A2CF7D6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68263</xdr:colOff>
      <xdr:row>55</xdr:row>
      <xdr:rowOff>60909</xdr:rowOff>
    </xdr:from>
    <xdr:to>
      <xdr:col>16</xdr:col>
      <xdr:colOff>714379</xdr:colOff>
      <xdr:row>57</xdr:row>
      <xdr:rowOff>150813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F5276AE-47FA-4461-97C4-8F4C67F0D3F7}"/>
            </a:ext>
          </a:extLst>
        </xdr:cNvPr>
        <xdr:cNvSpPr txBox="1"/>
      </xdr:nvSpPr>
      <xdr:spPr>
        <a:xfrm>
          <a:off x="68263" y="10119309"/>
          <a:ext cx="13203876" cy="45566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230187</xdr:colOff>
      <xdr:row>101</xdr:row>
      <xdr:rowOff>96522</xdr:rowOff>
    </xdr:from>
    <xdr:to>
      <xdr:col>16</xdr:col>
      <xdr:colOff>380999</xdr:colOff>
      <xdr:row>102</xdr:row>
      <xdr:rowOff>31751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18E52F19-F978-4CFB-B248-2A23E1F825BB}"/>
            </a:ext>
          </a:extLst>
        </xdr:cNvPr>
        <xdr:cNvSpPr/>
      </xdr:nvSpPr>
      <xdr:spPr>
        <a:xfrm>
          <a:off x="230187" y="18567402"/>
          <a:ext cx="12708572" cy="118109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las siguientes regiones: Lima 1 818 casos, Junín 417 casos, Cusco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396 casos, Arequipa 377 casos, La Libertad 296 casos, Ica 274 casos, Huánuco 269 casos, Loreto 211 casos, San Martín 210 casos, Ayacucho 202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682625</xdr:colOff>
      <xdr:row>25</xdr:row>
      <xdr:rowOff>127001</xdr:rowOff>
    </xdr:from>
    <xdr:ext cx="1073150" cy="1185629"/>
    <xdr:pic>
      <xdr:nvPicPr>
        <xdr:cNvPr id="8" name="Imagen 7">
          <a:extLst>
            <a:ext uri="{FF2B5EF4-FFF2-40B4-BE49-F238E27FC236}">
              <a16:creationId xmlns:a16="http://schemas.microsoft.com/office/drawing/2014/main" id="{90AFED87-4779-49FF-86EC-D9FA1D8930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8531225" y="4699001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420687</xdr:colOff>
      <xdr:row>25</xdr:row>
      <xdr:rowOff>87312</xdr:rowOff>
    </xdr:from>
    <xdr:ext cx="835891" cy="1132069"/>
    <xdr:pic>
      <xdr:nvPicPr>
        <xdr:cNvPr id="9" name="Imagen 8">
          <a:extLst>
            <a:ext uri="{FF2B5EF4-FFF2-40B4-BE49-F238E27FC236}">
              <a16:creationId xmlns:a16="http://schemas.microsoft.com/office/drawing/2014/main" id="{6524B460-6922-494E-B336-B7EF124C29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2193587" y="4659312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59532</xdr:colOff>
      <xdr:row>0</xdr:row>
      <xdr:rowOff>47625</xdr:rowOff>
    </xdr:from>
    <xdr:ext cx="3302000" cy="676275"/>
    <xdr:pic>
      <xdr:nvPicPr>
        <xdr:cNvPr id="10" name="Imagen 8">
          <a:extLst>
            <a:ext uri="{FF2B5EF4-FFF2-40B4-BE49-F238E27FC236}">
              <a16:creationId xmlns:a16="http://schemas.microsoft.com/office/drawing/2014/main" id="{E9771E68-91FF-4BB5-965B-ADF7B8F3F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47625"/>
          <a:ext cx="33020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484188</xdr:colOff>
      <xdr:row>42</xdr:row>
      <xdr:rowOff>31751</xdr:rowOff>
    </xdr:from>
    <xdr:to>
      <xdr:col>15</xdr:col>
      <xdr:colOff>463503</xdr:colOff>
      <xdr:row>43</xdr:row>
      <xdr:rowOff>176751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E93872F6-C29B-43C2-9E69-2D7F2A2C763F}"/>
            </a:ext>
          </a:extLst>
        </xdr:cNvPr>
        <xdr:cNvSpPr txBox="1"/>
      </xdr:nvSpPr>
      <xdr:spPr>
        <a:xfrm>
          <a:off x="11472228" y="7712711"/>
          <a:ext cx="764175" cy="32788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PE" sz="1600" b="1">
              <a:solidFill>
                <a:srgbClr val="305496"/>
              </a:solidFill>
            </a:rPr>
            <a:t>35,7%</a:t>
          </a:r>
        </a:p>
      </xdr:txBody>
    </xdr:sp>
    <xdr:clientData/>
  </xdr:twoCellAnchor>
  <xdr:twoCellAnchor>
    <xdr:from>
      <xdr:col>16</xdr:col>
      <xdr:colOff>55563</xdr:colOff>
      <xdr:row>49</xdr:row>
      <xdr:rowOff>39689</xdr:rowOff>
    </xdr:from>
    <xdr:to>
      <xdr:col>17</xdr:col>
      <xdr:colOff>36465</xdr:colOff>
      <xdr:row>50</xdr:row>
      <xdr:rowOff>184689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D04C5E24-CE0A-413C-B04A-33B3D9DB2F15}"/>
            </a:ext>
          </a:extLst>
        </xdr:cNvPr>
        <xdr:cNvSpPr txBox="1"/>
      </xdr:nvSpPr>
      <xdr:spPr>
        <a:xfrm>
          <a:off x="12613323" y="9000809"/>
          <a:ext cx="765762" cy="32788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PE" sz="1600" b="1">
              <a:solidFill>
                <a:srgbClr val="305496"/>
              </a:solidFill>
            </a:rPr>
            <a:t>64,3%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0.33565</cdr:x>
      <cdr:y>0.07743</cdr:y>
    </cdr:from>
    <cdr:to>
      <cdr:x>0.43591</cdr:x>
      <cdr:y>0.19799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42218" y="258599"/>
          <a:ext cx="580154" cy="402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6,1%</a:t>
          </a:r>
        </a:p>
      </cdr:txBody>
    </cdr:sp>
  </cdr:relSizeAnchor>
  <cdr:relSizeAnchor xmlns:cdr="http://schemas.openxmlformats.org/drawingml/2006/chartDrawing">
    <cdr:from>
      <cdr:x>0.89133</cdr:x>
      <cdr:y>0.329</cdr:y>
    </cdr:from>
    <cdr:to>
      <cdr:x>1</cdr:x>
      <cdr:y>0.45237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157622" y="1098827"/>
          <a:ext cx="628817" cy="412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62,6%</a:t>
          </a:r>
        </a:p>
      </cdr:txBody>
    </cdr:sp>
  </cdr:relSizeAnchor>
  <cdr:relSizeAnchor xmlns:cdr="http://schemas.openxmlformats.org/drawingml/2006/chartDrawing">
    <cdr:from>
      <cdr:x>0.42098</cdr:x>
      <cdr:y>0.57329</cdr:y>
    </cdr:from>
    <cdr:to>
      <cdr:x>0.53605</cdr:x>
      <cdr:y>0.68932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435965" y="1914736"/>
          <a:ext cx="665844" cy="387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13,4%</a:t>
          </a:r>
        </a:p>
      </cdr:txBody>
    </cdr:sp>
  </cdr:relSizeAnchor>
  <cdr:relSizeAnchor xmlns:cdr="http://schemas.openxmlformats.org/drawingml/2006/chartDrawing">
    <cdr:from>
      <cdr:x>0.47899</cdr:x>
      <cdr:y>0.82119</cdr:y>
    </cdr:from>
    <cdr:to>
      <cdr:x>0.60052</cdr:x>
      <cdr:y>0.92963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771657" y="2742732"/>
          <a:ext cx="703215" cy="362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17,9%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CARMEN%20DE%20LA%20LEGUA%20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BRE&#209;A%20Y%20OT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ddiaz.PNCVFS\Downloads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B305"/>
  <sheetViews>
    <sheetView tabSelected="1" view="pageBreakPreview" zoomScale="89" zoomScaleNormal="95" zoomScaleSheetLayoutView="89" workbookViewId="0">
      <selection activeCell="F36" sqref="F36"/>
    </sheetView>
  </sheetViews>
  <sheetFormatPr baseColWidth="10" defaultColWidth="11.42578125" defaultRowHeight="12.75" x14ac:dyDescent="0.2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6" width="14.7109375" style="1" bestFit="1" customWidth="1"/>
    <col min="7" max="7" width="13.710937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3.42578125" style="1" customWidth="1"/>
    <col min="14" max="14" width="13.140625" style="1" customWidth="1"/>
    <col min="15" max="17" width="10.7109375" style="1" customWidth="1"/>
    <col min="18" max="16384" width="11.42578125" style="1"/>
  </cols>
  <sheetData>
    <row r="1" spans="1:17" ht="9" customHeight="1" x14ac:dyDescent="0.2"/>
    <row r="2" spans="1:17" ht="9" customHeight="1" x14ac:dyDescent="0.2"/>
    <row r="3" spans="1:17" ht="9.75" customHeight="1" x14ac:dyDescent="0.2"/>
    <row r="4" spans="1:17" ht="4.5" customHeight="1" x14ac:dyDescent="0.2"/>
    <row r="5" spans="1:17" ht="4.5" customHeight="1" x14ac:dyDescent="0.2"/>
    <row r="6" spans="1:17" ht="4.5" customHeight="1" x14ac:dyDescent="0.2"/>
    <row r="7" spans="1:17" ht="4.5" customHeight="1" x14ac:dyDescent="0.2"/>
    <row r="8" spans="1:17" s="180" customFormat="1" ht="17.25" customHeight="1" x14ac:dyDescent="0.25">
      <c r="A8" s="183" t="s">
        <v>40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1"/>
    </row>
    <row r="9" spans="1:17" ht="3" customHeight="1" x14ac:dyDescent="0.2">
      <c r="A9" s="179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</row>
    <row r="10" spans="1:17" ht="3.75" customHeight="1" x14ac:dyDescent="0.2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4"/>
    </row>
    <row r="11" spans="1:17" ht="24.95" customHeight="1" x14ac:dyDescent="0.2">
      <c r="A11" s="205" t="s">
        <v>239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</row>
    <row r="12" spans="1:17" ht="24.95" customHeight="1" x14ac:dyDescent="0.2">
      <c r="A12" s="205" t="s">
        <v>238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</row>
    <row r="13" spans="1:17" ht="24.95" customHeight="1" x14ac:dyDescent="0.2">
      <c r="A13" s="206" t="s">
        <v>237</v>
      </c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</row>
    <row r="14" spans="1:17" ht="18" x14ac:dyDescent="0.2">
      <c r="A14" s="207" t="s">
        <v>236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</row>
    <row r="15" spans="1:17" ht="3.75" customHeight="1" x14ac:dyDescent="0.2">
      <c r="A15" s="177"/>
      <c r="B15" s="175"/>
      <c r="C15" s="175"/>
      <c r="D15" s="175"/>
      <c r="E15" s="175"/>
      <c r="F15" s="175"/>
      <c r="G15" s="175"/>
      <c r="H15" s="175"/>
      <c r="I15" s="176"/>
      <c r="J15" s="176"/>
      <c r="K15" s="175"/>
      <c r="L15" s="175"/>
      <c r="M15" s="175"/>
      <c r="N15" s="175"/>
      <c r="O15" s="175"/>
      <c r="P15" s="175"/>
      <c r="Q15" s="174"/>
    </row>
    <row r="16" spans="1:17" ht="4.9000000000000004" customHeight="1" x14ac:dyDescent="0.2"/>
    <row r="17" spans="1:28" ht="22.15" customHeight="1" thickBot="1" x14ac:dyDescent="0.25">
      <c r="A17" s="41" t="s">
        <v>235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1:28" ht="6.6" customHeight="1" x14ac:dyDescent="0.2"/>
    <row r="19" spans="1:28" ht="17.25" customHeight="1" thickBot="1" x14ac:dyDescent="0.3">
      <c r="A19" s="24" t="s">
        <v>234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133"/>
    </row>
    <row r="20" spans="1:28" ht="2.25" customHeight="1" x14ac:dyDescent="0.2">
      <c r="A20" s="173"/>
    </row>
    <row r="21" spans="1:28" ht="4.9000000000000004" customHeight="1" x14ac:dyDescent="0.2"/>
    <row r="22" spans="1:28" ht="27" customHeight="1" x14ac:dyDescent="0.2">
      <c r="A22" s="51" t="s">
        <v>1</v>
      </c>
      <c r="B22" s="96" t="s">
        <v>2</v>
      </c>
      <c r="C22" s="96" t="s">
        <v>23</v>
      </c>
      <c r="D22" s="96" t="s">
        <v>24</v>
      </c>
      <c r="F22" s="172" t="s">
        <v>233</v>
      </c>
      <c r="G22" s="83" t="s">
        <v>232</v>
      </c>
      <c r="H22" s="96" t="s">
        <v>23</v>
      </c>
      <c r="I22" s="96" t="s">
        <v>24</v>
      </c>
      <c r="J22" s="96" t="s">
        <v>2</v>
      </c>
    </row>
    <row r="23" spans="1:28" s="141" customFormat="1" ht="15" customHeight="1" x14ac:dyDescent="0.2">
      <c r="A23" s="81" t="s">
        <v>5</v>
      </c>
      <c r="B23" s="47">
        <f>C23+D23</f>
        <v>9907</v>
      </c>
      <c r="C23" s="61">
        <v>8428</v>
      </c>
      <c r="D23" s="61">
        <v>1479</v>
      </c>
      <c r="F23" s="171" t="s">
        <v>231</v>
      </c>
      <c r="G23" s="61">
        <v>240</v>
      </c>
      <c r="H23" s="61">
        <v>59972</v>
      </c>
      <c r="I23" s="61">
        <v>10480</v>
      </c>
      <c r="J23" s="47">
        <f>H23+I23</f>
        <v>70452</v>
      </c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s="141" customFormat="1" ht="15" customHeight="1" x14ac:dyDescent="0.2">
      <c r="A24" s="79" t="s">
        <v>6</v>
      </c>
      <c r="B24" s="110">
        <f t="shared" ref="B24:B34" si="0">+C24+D24</f>
        <v>9554</v>
      </c>
      <c r="C24" s="61">
        <v>8122</v>
      </c>
      <c r="D24" s="61">
        <v>1432</v>
      </c>
      <c r="F24" s="170" t="s">
        <v>230</v>
      </c>
      <c r="G24" s="61">
        <v>5</v>
      </c>
      <c r="H24" s="61">
        <v>7767</v>
      </c>
      <c r="I24" s="61">
        <v>1818</v>
      </c>
      <c r="J24" s="47">
        <f>H24+I24</f>
        <v>9585</v>
      </c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s="141" customFormat="1" ht="15" customHeight="1" x14ac:dyDescent="0.2">
      <c r="A25" s="79" t="s">
        <v>7</v>
      </c>
      <c r="B25" s="110">
        <f t="shared" si="0"/>
        <v>9826</v>
      </c>
      <c r="C25" s="61">
        <v>8244</v>
      </c>
      <c r="D25" s="61">
        <v>1582</v>
      </c>
      <c r="F25" s="170" t="s">
        <v>79</v>
      </c>
      <c r="G25" s="61">
        <v>100</v>
      </c>
      <c r="H25" s="61">
        <v>45580</v>
      </c>
      <c r="I25" s="61">
        <v>7603</v>
      </c>
      <c r="J25" s="47">
        <f>H25+I25</f>
        <v>53183</v>
      </c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s="141" customFormat="1" ht="15" customHeight="1" x14ac:dyDescent="0.2">
      <c r="A26" s="79" t="s">
        <v>8</v>
      </c>
      <c r="B26" s="110">
        <f t="shared" si="0"/>
        <v>10925</v>
      </c>
      <c r="C26" s="61">
        <v>9258</v>
      </c>
      <c r="D26" s="61">
        <v>1667</v>
      </c>
      <c r="F26" s="169" t="s">
        <v>229</v>
      </c>
      <c r="G26" s="75">
        <v>1</v>
      </c>
      <c r="H26" s="75">
        <v>408</v>
      </c>
      <c r="I26" s="75">
        <v>69</v>
      </c>
      <c r="J26" s="109">
        <f>+H26+I26</f>
        <v>477</v>
      </c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s="141" customFormat="1" ht="15" customHeight="1" x14ac:dyDescent="0.2">
      <c r="A27" s="79" t="s">
        <v>9</v>
      </c>
      <c r="B27" s="110">
        <f t="shared" si="0"/>
        <v>10984</v>
      </c>
      <c r="C27" s="61">
        <v>9293</v>
      </c>
      <c r="D27" s="61">
        <v>1691</v>
      </c>
      <c r="F27" s="51" t="s">
        <v>2</v>
      </c>
      <c r="G27" s="49">
        <f>SUM(G23:G26)</f>
        <v>346</v>
      </c>
      <c r="H27" s="49">
        <f>SUM(H23:H26)</f>
        <v>113727</v>
      </c>
      <c r="I27" s="49">
        <f>SUM(I23:I26)</f>
        <v>19970</v>
      </c>
      <c r="J27" s="49">
        <f>SUM(J23:J26)</f>
        <v>133697</v>
      </c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s="141" customFormat="1" ht="15" customHeight="1" x14ac:dyDescent="0.2">
      <c r="A28" s="79" t="s">
        <v>10</v>
      </c>
      <c r="B28" s="110">
        <f t="shared" si="0"/>
        <v>10244</v>
      </c>
      <c r="C28" s="61">
        <v>8747</v>
      </c>
      <c r="D28" s="61">
        <v>1497</v>
      </c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s="141" customFormat="1" ht="15" customHeight="1" x14ac:dyDescent="0.2">
      <c r="A29" s="79" t="s">
        <v>11</v>
      </c>
      <c r="B29" s="110">
        <f t="shared" si="0"/>
        <v>11110</v>
      </c>
      <c r="C29" s="61">
        <v>9382</v>
      </c>
      <c r="D29" s="61">
        <v>1728</v>
      </c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141" customFormat="1" ht="15" customHeight="1" x14ac:dyDescent="0.2">
      <c r="A30" s="79" t="s">
        <v>12</v>
      </c>
      <c r="B30" s="110">
        <f t="shared" si="0"/>
        <v>11352</v>
      </c>
      <c r="C30" s="61">
        <v>9599</v>
      </c>
      <c r="D30" s="61">
        <v>1753</v>
      </c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s="141" customFormat="1" ht="15" customHeight="1" x14ac:dyDescent="0.2">
      <c r="A31" s="79" t="s">
        <v>13</v>
      </c>
      <c r="B31" s="110">
        <f t="shared" si="0"/>
        <v>11669</v>
      </c>
      <c r="C31" s="61">
        <v>9903</v>
      </c>
      <c r="D31" s="61">
        <v>1766</v>
      </c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s="141" customFormat="1" ht="15" customHeight="1" x14ac:dyDescent="0.2">
      <c r="A32" s="79" t="s">
        <v>14</v>
      </c>
      <c r="B32" s="110">
        <f t="shared" si="0"/>
        <v>12269</v>
      </c>
      <c r="C32" s="61">
        <v>10549</v>
      </c>
      <c r="D32" s="61">
        <v>1720</v>
      </c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s="141" customFormat="1" ht="15" customHeight="1" x14ac:dyDescent="0.2">
      <c r="A33" s="79" t="s">
        <v>15</v>
      </c>
      <c r="B33" s="110">
        <f t="shared" si="0"/>
        <v>12894</v>
      </c>
      <c r="C33" s="61">
        <v>11009</v>
      </c>
      <c r="D33" s="61">
        <v>1885</v>
      </c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s="141" customFormat="1" ht="15" customHeight="1" x14ac:dyDescent="0.2">
      <c r="A34" s="76" t="s">
        <v>16</v>
      </c>
      <c r="B34" s="109">
        <f t="shared" si="0"/>
        <v>12963</v>
      </c>
      <c r="C34" s="75">
        <v>11193</v>
      </c>
      <c r="D34" s="75">
        <v>1770</v>
      </c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s="141" customFormat="1" ht="15" customHeight="1" x14ac:dyDescent="0.2">
      <c r="A35" s="51" t="s">
        <v>2</v>
      </c>
      <c r="B35" s="49">
        <f>SUM(B23:B34)</f>
        <v>133697</v>
      </c>
      <c r="C35" s="49">
        <f>SUM(C23:C34)</f>
        <v>113727</v>
      </c>
      <c r="D35" s="49">
        <f>SUM(D23:D34)</f>
        <v>19970</v>
      </c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" customHeight="1" thickBot="1" x14ac:dyDescent="0.25">
      <c r="A36" s="87" t="s">
        <v>17</v>
      </c>
      <c r="B36" s="86">
        <f>B35/$B35</f>
        <v>1</v>
      </c>
      <c r="C36" s="86">
        <f>C35/$B35</f>
        <v>0.85063240012864916</v>
      </c>
      <c r="D36" s="86">
        <f>D35/$B35</f>
        <v>0.1493675998713509</v>
      </c>
    </row>
    <row r="37" spans="1:28" ht="6" customHeight="1" x14ac:dyDescent="0.2">
      <c r="A37" s="168"/>
      <c r="B37" s="167"/>
      <c r="C37" s="167"/>
      <c r="D37" s="167"/>
      <c r="E37" s="17"/>
      <c r="F37" s="151"/>
      <c r="G37" s="166"/>
      <c r="H37" s="166"/>
      <c r="I37" s="166"/>
      <c r="J37" s="166"/>
      <c r="K37" s="17"/>
    </row>
    <row r="38" spans="1:28" s="17" customFormat="1" ht="6" customHeight="1" x14ac:dyDescent="0.2">
      <c r="A38" s="165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164" customFormat="1" ht="17.25" customHeight="1" thickBot="1" x14ac:dyDescent="0.3">
      <c r="A39" s="24" t="s">
        <v>228</v>
      </c>
      <c r="B39" s="133"/>
      <c r="C39" s="133"/>
      <c r="D39" s="133"/>
      <c r="E39" s="133"/>
      <c r="F39" s="133"/>
      <c r="G39" s="24"/>
      <c r="H39" s="133"/>
      <c r="I39" s="24" t="s">
        <v>227</v>
      </c>
      <c r="J39" s="133"/>
      <c r="K39" s="133"/>
      <c r="L39" s="133"/>
      <c r="M39" s="133"/>
      <c r="N39" s="133"/>
      <c r="O39" s="133"/>
      <c r="P39" s="133"/>
      <c r="Q39" s="133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6.75" customHeight="1" x14ac:dyDescent="0.25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</row>
    <row r="41" spans="1:28" ht="30" customHeight="1" x14ac:dyDescent="0.2">
      <c r="A41" s="51" t="s">
        <v>1</v>
      </c>
      <c r="B41" s="96" t="s">
        <v>2</v>
      </c>
      <c r="C41" s="162" t="s">
        <v>226</v>
      </c>
      <c r="D41" s="162" t="s">
        <v>225</v>
      </c>
      <c r="E41" s="162" t="s">
        <v>224</v>
      </c>
      <c r="F41" s="162" t="s">
        <v>223</v>
      </c>
      <c r="G41" s="162" t="s">
        <v>222</v>
      </c>
      <c r="H41" s="161"/>
      <c r="I41" s="208" t="s">
        <v>221</v>
      </c>
      <c r="J41" s="208"/>
      <c r="K41" s="96" t="s">
        <v>220</v>
      </c>
      <c r="L41" s="96" t="s">
        <v>17</v>
      </c>
      <c r="M41" s="158"/>
      <c r="N41" s="28"/>
      <c r="O41" s="28"/>
      <c r="P41" s="28"/>
    </row>
    <row r="42" spans="1:28" s="141" customFormat="1" ht="15" customHeight="1" x14ac:dyDescent="0.25">
      <c r="A42" s="81" t="s">
        <v>5</v>
      </c>
      <c r="B42" s="47">
        <f t="shared" ref="B42:B53" si="1">C42+D42+E42+F42+G42</f>
        <v>9907</v>
      </c>
      <c r="C42" s="61">
        <v>7625</v>
      </c>
      <c r="D42" s="61">
        <v>885</v>
      </c>
      <c r="E42" s="61">
        <v>1116</v>
      </c>
      <c r="F42" s="61">
        <v>251</v>
      </c>
      <c r="G42" s="61">
        <v>30</v>
      </c>
      <c r="H42" s="154"/>
      <c r="I42" s="81" t="s">
        <v>38</v>
      </c>
      <c r="J42" s="81"/>
      <c r="K42" s="47">
        <v>86001</v>
      </c>
      <c r="L42" s="46">
        <f>K42/K44</f>
        <v>0.64325302736785417</v>
      </c>
      <c r="M42" s="158"/>
      <c r="N42" s="142"/>
      <c r="O42" s="142"/>
      <c r="P42" s="142"/>
    </row>
    <row r="43" spans="1:28" s="141" customFormat="1" ht="15" customHeight="1" x14ac:dyDescent="0.25">
      <c r="A43" s="79" t="s">
        <v>6</v>
      </c>
      <c r="B43" s="47">
        <f t="shared" si="1"/>
        <v>9554</v>
      </c>
      <c r="C43" s="61">
        <v>7679</v>
      </c>
      <c r="D43" s="61">
        <v>753</v>
      </c>
      <c r="E43" s="61">
        <v>864</v>
      </c>
      <c r="F43" s="61">
        <v>231</v>
      </c>
      <c r="G43" s="61">
        <v>27</v>
      </c>
      <c r="H43" s="159"/>
      <c r="I43" s="76" t="s">
        <v>39</v>
      </c>
      <c r="J43" s="76"/>
      <c r="K43" s="47">
        <v>47696</v>
      </c>
      <c r="L43" s="46">
        <f>K43/K44</f>
        <v>0.35674697263214583</v>
      </c>
      <c r="M43" s="158"/>
      <c r="N43" s="142"/>
      <c r="O43" s="142"/>
      <c r="P43" s="142"/>
    </row>
    <row r="44" spans="1:28" s="141" customFormat="1" ht="15" customHeight="1" x14ac:dyDescent="0.25">
      <c r="A44" s="79" t="s">
        <v>7</v>
      </c>
      <c r="B44" s="47">
        <f t="shared" si="1"/>
        <v>9826</v>
      </c>
      <c r="C44" s="61">
        <v>7980</v>
      </c>
      <c r="D44" s="61">
        <v>741</v>
      </c>
      <c r="E44" s="61">
        <v>867</v>
      </c>
      <c r="F44" s="61">
        <v>216</v>
      </c>
      <c r="G44" s="61">
        <v>22</v>
      </c>
      <c r="H44" s="159"/>
      <c r="I44" s="51" t="s">
        <v>2</v>
      </c>
      <c r="J44" s="51"/>
      <c r="K44" s="49">
        <f>K42+K43</f>
        <v>133697</v>
      </c>
      <c r="L44" s="160">
        <f>L42+L43</f>
        <v>1</v>
      </c>
      <c r="M44" s="158"/>
      <c r="N44" s="142"/>
      <c r="O44" s="142"/>
      <c r="P44" s="142"/>
    </row>
    <row r="45" spans="1:28" s="141" customFormat="1" ht="15" customHeight="1" x14ac:dyDescent="0.25">
      <c r="A45" s="79" t="s">
        <v>8</v>
      </c>
      <c r="B45" s="47">
        <f t="shared" si="1"/>
        <v>10925</v>
      </c>
      <c r="C45" s="61">
        <v>8785</v>
      </c>
      <c r="D45" s="61">
        <v>862</v>
      </c>
      <c r="E45" s="61">
        <v>987</v>
      </c>
      <c r="F45" s="61">
        <v>257</v>
      </c>
      <c r="G45" s="61">
        <v>34</v>
      </c>
      <c r="H45" s="159"/>
      <c r="M45" s="158"/>
      <c r="N45" s="142"/>
      <c r="O45" s="142"/>
      <c r="P45" s="142"/>
    </row>
    <row r="46" spans="1:28" s="141" customFormat="1" ht="15" customHeight="1" x14ac:dyDescent="0.25">
      <c r="A46" s="79" t="s">
        <v>9</v>
      </c>
      <c r="B46" s="47">
        <f t="shared" si="1"/>
        <v>10984</v>
      </c>
      <c r="C46" s="61">
        <v>8840</v>
      </c>
      <c r="D46" s="61">
        <v>872</v>
      </c>
      <c r="E46" s="61">
        <v>960</v>
      </c>
      <c r="F46" s="61">
        <v>285</v>
      </c>
      <c r="G46" s="61">
        <v>27</v>
      </c>
      <c r="H46" s="159"/>
      <c r="M46" s="158"/>
      <c r="N46" s="157"/>
      <c r="O46" s="106"/>
      <c r="P46" s="142"/>
    </row>
    <row r="47" spans="1:28" s="141" customFormat="1" ht="15" customHeight="1" x14ac:dyDescent="0.25">
      <c r="A47" s="79" t="s">
        <v>10</v>
      </c>
      <c r="B47" s="47">
        <f t="shared" si="1"/>
        <v>10244</v>
      </c>
      <c r="C47" s="61">
        <v>8251</v>
      </c>
      <c r="D47" s="61">
        <v>792</v>
      </c>
      <c r="E47" s="61">
        <v>895</v>
      </c>
      <c r="F47" s="61">
        <v>269</v>
      </c>
      <c r="G47" s="61">
        <v>37</v>
      </c>
      <c r="H47" s="159"/>
      <c r="M47" s="158"/>
      <c r="N47" s="157"/>
      <c r="O47" s="106"/>
      <c r="P47" s="142"/>
    </row>
    <row r="48" spans="1:28" s="141" customFormat="1" ht="15" customHeight="1" x14ac:dyDescent="0.25">
      <c r="A48" s="79" t="s">
        <v>11</v>
      </c>
      <c r="B48" s="47">
        <f t="shared" si="1"/>
        <v>11110</v>
      </c>
      <c r="C48" s="61">
        <v>8762</v>
      </c>
      <c r="D48" s="61">
        <v>1024</v>
      </c>
      <c r="E48" s="61">
        <v>1016</v>
      </c>
      <c r="F48" s="61">
        <v>278</v>
      </c>
      <c r="G48" s="61">
        <v>30</v>
      </c>
      <c r="H48" s="159"/>
      <c r="M48" s="158"/>
      <c r="N48" s="157"/>
      <c r="O48" s="106"/>
      <c r="P48" s="142"/>
    </row>
    <row r="49" spans="1:17" s="141" customFormat="1" ht="15" customHeight="1" x14ac:dyDescent="0.25">
      <c r="A49" s="79" t="s">
        <v>12</v>
      </c>
      <c r="B49" s="47">
        <f t="shared" si="1"/>
        <v>11352</v>
      </c>
      <c r="C49" s="61">
        <v>9029</v>
      </c>
      <c r="D49" s="61">
        <v>874</v>
      </c>
      <c r="E49" s="61">
        <v>1057</v>
      </c>
      <c r="F49" s="61">
        <v>356</v>
      </c>
      <c r="G49" s="61">
        <v>36</v>
      </c>
      <c r="H49" s="159"/>
      <c r="M49" s="158"/>
      <c r="N49" s="157"/>
      <c r="O49" s="106"/>
      <c r="P49" s="142"/>
    </row>
    <row r="50" spans="1:17" s="141" customFormat="1" ht="15" customHeight="1" x14ac:dyDescent="0.25">
      <c r="A50" s="79" t="s">
        <v>13</v>
      </c>
      <c r="B50" s="47">
        <f t="shared" si="1"/>
        <v>11669</v>
      </c>
      <c r="C50" s="61">
        <v>9380</v>
      </c>
      <c r="D50" s="61">
        <v>998</v>
      </c>
      <c r="E50" s="61">
        <v>1022</v>
      </c>
      <c r="F50" s="61">
        <v>247</v>
      </c>
      <c r="G50" s="61">
        <v>22</v>
      </c>
      <c r="H50" s="159"/>
      <c r="M50" s="158"/>
      <c r="N50" s="157"/>
      <c r="O50" s="106"/>
      <c r="P50" s="142"/>
    </row>
    <row r="51" spans="1:17" s="141" customFormat="1" ht="15" customHeight="1" x14ac:dyDescent="0.25">
      <c r="A51" s="79" t="s">
        <v>14</v>
      </c>
      <c r="B51" s="47">
        <f t="shared" si="1"/>
        <v>12269</v>
      </c>
      <c r="C51" s="61">
        <v>9951</v>
      </c>
      <c r="D51" s="61">
        <v>939</v>
      </c>
      <c r="E51" s="61">
        <v>1051</v>
      </c>
      <c r="F51" s="61">
        <v>305</v>
      </c>
      <c r="G51" s="61">
        <v>23</v>
      </c>
      <c r="H51" s="159"/>
      <c r="M51" s="158"/>
      <c r="N51" s="157"/>
      <c r="O51" s="106"/>
      <c r="P51" s="142"/>
    </row>
    <row r="52" spans="1:17" s="141" customFormat="1" ht="15" customHeight="1" x14ac:dyDescent="0.25">
      <c r="A52" s="79" t="s">
        <v>15</v>
      </c>
      <c r="B52" s="47">
        <f t="shared" si="1"/>
        <v>12894</v>
      </c>
      <c r="C52" s="61">
        <v>10553</v>
      </c>
      <c r="D52" s="61">
        <v>969</v>
      </c>
      <c r="E52" s="61">
        <v>1076</v>
      </c>
      <c r="F52" s="61">
        <v>268</v>
      </c>
      <c r="G52" s="61">
        <v>28</v>
      </c>
      <c r="H52" s="159"/>
      <c r="M52" s="158"/>
      <c r="N52" s="157"/>
      <c r="O52" s="106"/>
      <c r="P52" s="142"/>
    </row>
    <row r="53" spans="1:17" s="141" customFormat="1" ht="15" customHeight="1" x14ac:dyDescent="0.25">
      <c r="A53" s="76" t="s">
        <v>16</v>
      </c>
      <c r="B53" s="109">
        <f t="shared" si="1"/>
        <v>12963</v>
      </c>
      <c r="C53" s="75">
        <v>10668</v>
      </c>
      <c r="D53" s="75">
        <v>991</v>
      </c>
      <c r="E53" s="75">
        <v>1016</v>
      </c>
      <c r="F53" s="75">
        <v>259</v>
      </c>
      <c r="G53" s="75">
        <v>29</v>
      </c>
      <c r="H53" s="159"/>
      <c r="M53" s="158"/>
      <c r="N53" s="157"/>
      <c r="O53" s="106"/>
      <c r="P53" s="142"/>
    </row>
    <row r="54" spans="1:17" s="141" customFormat="1" ht="15" customHeight="1" x14ac:dyDescent="0.25">
      <c r="A54" s="51" t="s">
        <v>2</v>
      </c>
      <c r="B54" s="49">
        <f t="shared" ref="B54:G54" si="2">SUM(B42:B53)</f>
        <v>133697</v>
      </c>
      <c r="C54" s="49">
        <f t="shared" si="2"/>
        <v>107503</v>
      </c>
      <c r="D54" s="49">
        <f t="shared" si="2"/>
        <v>10700</v>
      </c>
      <c r="E54" s="49">
        <f t="shared" si="2"/>
        <v>11927</v>
      </c>
      <c r="F54" s="49">
        <f t="shared" si="2"/>
        <v>3222</v>
      </c>
      <c r="G54" s="49">
        <f t="shared" si="2"/>
        <v>345</v>
      </c>
      <c r="H54" s="154"/>
      <c r="M54" s="153"/>
      <c r="N54" s="150"/>
      <c r="O54" s="150"/>
      <c r="P54" s="142"/>
    </row>
    <row r="55" spans="1:17" ht="15" customHeight="1" thickBot="1" x14ac:dyDescent="0.25">
      <c r="A55" s="156" t="s">
        <v>17</v>
      </c>
      <c r="B55" s="155">
        <f t="shared" ref="B55:G55" si="3">B54/$B54</f>
        <v>1</v>
      </c>
      <c r="C55" s="155">
        <f t="shared" si="3"/>
        <v>0.80407937350875491</v>
      </c>
      <c r="D55" s="155">
        <f t="shared" si="3"/>
        <v>8.0031713501424864E-2</v>
      </c>
      <c r="E55" s="155">
        <f t="shared" si="3"/>
        <v>8.9209181956214426E-2</v>
      </c>
      <c r="F55" s="155">
        <f t="shared" si="3"/>
        <v>2.4099269243139338E-2</v>
      </c>
      <c r="G55" s="155">
        <f t="shared" si="3"/>
        <v>2.5804617904665026E-3</v>
      </c>
      <c r="H55" s="154"/>
      <c r="M55" s="28"/>
      <c r="N55" s="28"/>
      <c r="O55" s="28"/>
      <c r="P55" s="150"/>
    </row>
    <row r="56" spans="1:17" ht="15" x14ac:dyDescent="0.2">
      <c r="A56" s="153"/>
      <c r="B56" s="152"/>
      <c r="C56" s="152"/>
      <c r="D56" s="152"/>
      <c r="E56" s="152"/>
      <c r="G56" s="151"/>
      <c r="H56" s="151"/>
      <c r="M56" s="28"/>
      <c r="N56" s="28"/>
      <c r="O56" s="28"/>
      <c r="P56" s="150"/>
    </row>
    <row r="57" spans="1:17" ht="15" x14ac:dyDescent="0.2">
      <c r="A57" s="153"/>
      <c r="B57" s="152"/>
      <c r="C57" s="152"/>
      <c r="D57" s="152"/>
      <c r="E57" s="152"/>
      <c r="G57" s="151"/>
      <c r="H57" s="151"/>
      <c r="M57" s="28"/>
      <c r="N57" s="28"/>
      <c r="O57" s="28"/>
      <c r="P57" s="150"/>
    </row>
    <row r="58" spans="1:17" ht="15" x14ac:dyDescent="0.2">
      <c r="A58" s="153"/>
      <c r="B58" s="152"/>
      <c r="C58" s="152"/>
      <c r="D58" s="152"/>
      <c r="E58" s="152"/>
      <c r="G58" s="151"/>
      <c r="H58" s="151"/>
      <c r="M58" s="28"/>
      <c r="N58" s="28"/>
      <c r="O58" s="28"/>
      <c r="P58" s="150"/>
    </row>
    <row r="59" spans="1:17" s="17" customFormat="1" x14ac:dyDescent="0.2">
      <c r="B59" s="149"/>
    </row>
    <row r="60" spans="1:17" ht="16.5" thickBot="1" x14ac:dyDescent="0.3">
      <c r="A60" s="186" t="s">
        <v>219</v>
      </c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33"/>
    </row>
    <row r="61" spans="1:17" ht="4.5" customHeight="1" x14ac:dyDescent="0.2">
      <c r="M61" s="28"/>
      <c r="N61" s="28"/>
      <c r="O61" s="28"/>
      <c r="P61" s="28"/>
      <c r="Q61" s="28"/>
    </row>
    <row r="62" spans="1:17" ht="3" customHeight="1" x14ac:dyDescent="0.2">
      <c r="L62" s="69"/>
      <c r="P62" s="28"/>
      <c r="Q62" s="28"/>
    </row>
    <row r="63" spans="1:17" ht="31.5" customHeight="1" x14ac:dyDescent="0.2">
      <c r="A63" s="113" t="s">
        <v>0</v>
      </c>
      <c r="B63" s="96" t="s">
        <v>2</v>
      </c>
      <c r="C63" s="83" t="s">
        <v>209</v>
      </c>
      <c r="D63" s="83" t="s">
        <v>208</v>
      </c>
      <c r="E63" s="83" t="s">
        <v>207</v>
      </c>
      <c r="F63" s="83" t="s">
        <v>206</v>
      </c>
      <c r="G63" s="83" t="s">
        <v>205</v>
      </c>
      <c r="H63" s="83" t="s">
        <v>204</v>
      </c>
      <c r="I63" s="83" t="s">
        <v>203</v>
      </c>
      <c r="J63" s="83" t="s">
        <v>202</v>
      </c>
      <c r="L63" s="28"/>
      <c r="M63" s="145" t="s">
        <v>41</v>
      </c>
      <c r="N63" s="137">
        <f>C76+D76</f>
        <v>23958</v>
      </c>
      <c r="O63" s="148">
        <f>N63/N$76</f>
        <v>0.17919624224926514</v>
      </c>
      <c r="P63" s="69"/>
      <c r="Q63" s="28"/>
    </row>
    <row r="64" spans="1:17" s="141" customFormat="1" ht="15" customHeight="1" x14ac:dyDescent="0.25">
      <c r="A64" s="81" t="s">
        <v>5</v>
      </c>
      <c r="B64" s="47">
        <f t="shared" ref="B64:B75" si="4">SUM(C64:J64)</f>
        <v>9907</v>
      </c>
      <c r="C64" s="61">
        <v>553</v>
      </c>
      <c r="D64" s="61">
        <v>1150</v>
      </c>
      <c r="E64" s="61">
        <v>1224</v>
      </c>
      <c r="F64" s="61">
        <v>1365</v>
      </c>
      <c r="G64" s="61">
        <v>2205</v>
      </c>
      <c r="H64" s="61">
        <v>1731</v>
      </c>
      <c r="I64" s="61">
        <v>1065</v>
      </c>
      <c r="J64" s="61">
        <v>614</v>
      </c>
      <c r="L64" s="142"/>
      <c r="M64" s="145" t="s">
        <v>42</v>
      </c>
      <c r="N64" s="137">
        <f>E76</f>
        <v>17851</v>
      </c>
      <c r="O64" s="148">
        <f>N64/N$76</f>
        <v>0.13351832875831171</v>
      </c>
      <c r="P64" s="143"/>
      <c r="Q64" s="142"/>
    </row>
    <row r="65" spans="1:17" s="141" customFormat="1" ht="15" customHeight="1" x14ac:dyDescent="0.25">
      <c r="A65" s="79" t="s">
        <v>6</v>
      </c>
      <c r="B65" s="110">
        <f t="shared" si="4"/>
        <v>9554</v>
      </c>
      <c r="C65" s="61">
        <v>527</v>
      </c>
      <c r="D65" s="61">
        <v>1165</v>
      </c>
      <c r="E65" s="61">
        <v>1255</v>
      </c>
      <c r="F65" s="61">
        <v>1411</v>
      </c>
      <c r="G65" s="61">
        <v>1943</v>
      </c>
      <c r="H65" s="61">
        <v>1645</v>
      </c>
      <c r="I65" s="61">
        <v>998</v>
      </c>
      <c r="J65" s="61">
        <v>610</v>
      </c>
      <c r="L65" s="142"/>
      <c r="M65" s="145" t="s">
        <v>43</v>
      </c>
      <c r="N65" s="137">
        <f>F76+G76+H76+I76</f>
        <v>83780</v>
      </c>
      <c r="O65" s="148">
        <f>N65/N$76</f>
        <v>0.62664083711676399</v>
      </c>
      <c r="P65" s="143"/>
      <c r="Q65" s="142"/>
    </row>
    <row r="66" spans="1:17" s="141" customFormat="1" ht="15" customHeight="1" x14ac:dyDescent="0.25">
      <c r="A66" s="79" t="s">
        <v>7</v>
      </c>
      <c r="B66" s="110">
        <f t="shared" si="4"/>
        <v>9826</v>
      </c>
      <c r="C66" s="61">
        <v>503</v>
      </c>
      <c r="D66" s="61">
        <v>1182</v>
      </c>
      <c r="E66" s="61">
        <v>1249</v>
      </c>
      <c r="F66" s="61">
        <v>1415</v>
      </c>
      <c r="G66" s="61">
        <v>2172</v>
      </c>
      <c r="H66" s="61">
        <v>1666</v>
      </c>
      <c r="I66" s="61">
        <v>1027</v>
      </c>
      <c r="J66" s="61">
        <v>612</v>
      </c>
      <c r="L66" s="142"/>
      <c r="M66" s="145" t="s">
        <v>218</v>
      </c>
      <c r="N66" s="137">
        <f>J76</f>
        <v>8108</v>
      </c>
      <c r="O66" s="148">
        <f>N66/N$76</f>
        <v>6.064459187565914E-2</v>
      </c>
      <c r="P66" s="143"/>
      <c r="Q66" s="142"/>
    </row>
    <row r="67" spans="1:17" s="141" customFormat="1" ht="15" customHeight="1" x14ac:dyDescent="0.25">
      <c r="A67" s="79" t="s">
        <v>8</v>
      </c>
      <c r="B67" s="110">
        <f t="shared" si="4"/>
        <v>10925</v>
      </c>
      <c r="C67" s="61">
        <v>697</v>
      </c>
      <c r="D67" s="61">
        <v>1417</v>
      </c>
      <c r="E67" s="61">
        <v>1482</v>
      </c>
      <c r="F67" s="61">
        <v>1473</v>
      </c>
      <c r="G67" s="61">
        <v>2348</v>
      </c>
      <c r="H67" s="61">
        <v>1769</v>
      </c>
      <c r="I67" s="61">
        <v>1079</v>
      </c>
      <c r="J67" s="61">
        <v>660</v>
      </c>
      <c r="L67" s="142"/>
      <c r="M67" s="143"/>
      <c r="N67" s="143"/>
      <c r="O67" s="143"/>
      <c r="P67" s="143"/>
      <c r="Q67" s="142"/>
    </row>
    <row r="68" spans="1:17" s="141" customFormat="1" ht="15" customHeight="1" x14ac:dyDescent="0.25">
      <c r="A68" s="79" t="s">
        <v>9</v>
      </c>
      <c r="B68" s="110">
        <f t="shared" si="4"/>
        <v>10984</v>
      </c>
      <c r="C68" s="61">
        <v>669</v>
      </c>
      <c r="D68" s="61">
        <v>1405</v>
      </c>
      <c r="E68" s="61">
        <v>1470</v>
      </c>
      <c r="F68" s="61">
        <v>1564</v>
      </c>
      <c r="G68" s="61">
        <v>2325</v>
      </c>
      <c r="H68" s="61">
        <v>1821</v>
      </c>
      <c r="I68" s="61">
        <v>1070</v>
      </c>
      <c r="J68" s="61">
        <v>660</v>
      </c>
      <c r="K68" s="147"/>
      <c r="L68" s="146"/>
      <c r="M68" s="143"/>
      <c r="N68" s="143"/>
      <c r="O68" s="143"/>
      <c r="P68" s="143"/>
      <c r="Q68" s="142"/>
    </row>
    <row r="69" spans="1:17" s="141" customFormat="1" ht="15" customHeight="1" x14ac:dyDescent="0.25">
      <c r="A69" s="79" t="s">
        <v>10</v>
      </c>
      <c r="B69" s="110">
        <f t="shared" si="4"/>
        <v>10244</v>
      </c>
      <c r="C69" s="61">
        <v>573</v>
      </c>
      <c r="D69" s="61">
        <v>1280</v>
      </c>
      <c r="E69" s="61">
        <v>1374</v>
      </c>
      <c r="F69" s="61">
        <v>1526</v>
      </c>
      <c r="G69" s="61">
        <v>2095</v>
      </c>
      <c r="H69" s="61">
        <v>1732</v>
      </c>
      <c r="I69" s="61">
        <v>1033</v>
      </c>
      <c r="J69" s="61">
        <v>631</v>
      </c>
      <c r="K69" s="147"/>
      <c r="L69" s="146"/>
      <c r="M69" s="145"/>
      <c r="N69" s="138"/>
      <c r="O69" s="137"/>
      <c r="P69" s="144"/>
      <c r="Q69" s="142"/>
    </row>
    <row r="70" spans="1:17" s="141" customFormat="1" ht="15" customHeight="1" x14ac:dyDescent="0.25">
      <c r="A70" s="79" t="s">
        <v>11</v>
      </c>
      <c r="B70" s="110">
        <f t="shared" si="4"/>
        <v>11110</v>
      </c>
      <c r="C70" s="61">
        <v>646</v>
      </c>
      <c r="D70" s="61">
        <v>1439</v>
      </c>
      <c r="E70" s="61">
        <v>1535</v>
      </c>
      <c r="F70" s="61">
        <v>1532</v>
      </c>
      <c r="G70" s="61">
        <v>2376</v>
      </c>
      <c r="H70" s="61">
        <v>1816</v>
      </c>
      <c r="I70" s="61">
        <v>1119</v>
      </c>
      <c r="J70" s="61">
        <v>647</v>
      </c>
      <c r="K70" s="147"/>
      <c r="L70" s="146"/>
      <c r="M70" s="145"/>
      <c r="N70" s="138"/>
      <c r="O70" s="137"/>
      <c r="P70" s="144"/>
      <c r="Q70" s="142"/>
    </row>
    <row r="71" spans="1:17" s="141" customFormat="1" ht="15" customHeight="1" x14ac:dyDescent="0.25">
      <c r="A71" s="79" t="s">
        <v>12</v>
      </c>
      <c r="B71" s="110">
        <f t="shared" si="4"/>
        <v>11352</v>
      </c>
      <c r="C71" s="61">
        <v>711</v>
      </c>
      <c r="D71" s="61">
        <v>1437</v>
      </c>
      <c r="E71" s="61">
        <v>1490</v>
      </c>
      <c r="F71" s="61">
        <v>1581</v>
      </c>
      <c r="G71" s="61">
        <v>2324</v>
      </c>
      <c r="H71" s="61">
        <v>1873</v>
      </c>
      <c r="I71" s="61">
        <v>1219</v>
      </c>
      <c r="J71" s="61">
        <v>717</v>
      </c>
      <c r="K71" s="147"/>
      <c r="L71" s="146"/>
      <c r="M71" s="145"/>
      <c r="N71" s="138"/>
      <c r="O71" s="137"/>
      <c r="P71" s="144"/>
      <c r="Q71" s="142"/>
    </row>
    <row r="72" spans="1:17" s="141" customFormat="1" ht="15" customHeight="1" x14ac:dyDescent="0.25">
      <c r="A72" s="79" t="s">
        <v>13</v>
      </c>
      <c r="B72" s="110">
        <f t="shared" si="4"/>
        <v>11669</v>
      </c>
      <c r="C72" s="61">
        <v>626</v>
      </c>
      <c r="D72" s="61">
        <v>1478</v>
      </c>
      <c r="E72" s="61">
        <v>1658</v>
      </c>
      <c r="F72" s="61">
        <v>1591</v>
      </c>
      <c r="G72" s="61">
        <v>2339</v>
      </c>
      <c r="H72" s="61">
        <v>1993</v>
      </c>
      <c r="I72" s="61">
        <v>1238</v>
      </c>
      <c r="J72" s="61">
        <v>746</v>
      </c>
      <c r="L72" s="142"/>
      <c r="M72" s="145"/>
      <c r="N72" s="138"/>
      <c r="O72" s="137"/>
      <c r="P72" s="144"/>
      <c r="Q72" s="142"/>
    </row>
    <row r="73" spans="1:17" s="141" customFormat="1" ht="15" customHeight="1" x14ac:dyDescent="0.25">
      <c r="A73" s="79" t="s">
        <v>14</v>
      </c>
      <c r="B73" s="110">
        <f t="shared" si="4"/>
        <v>12269</v>
      </c>
      <c r="C73" s="61">
        <v>646</v>
      </c>
      <c r="D73" s="61">
        <v>1457</v>
      </c>
      <c r="E73" s="61">
        <v>1608</v>
      </c>
      <c r="F73" s="61">
        <v>1819</v>
      </c>
      <c r="G73" s="61">
        <v>2728</v>
      </c>
      <c r="H73" s="61">
        <v>2074</v>
      </c>
      <c r="I73" s="61">
        <v>1205</v>
      </c>
      <c r="J73" s="61">
        <v>732</v>
      </c>
      <c r="L73" s="142"/>
      <c r="M73" s="145"/>
      <c r="N73" s="138"/>
      <c r="O73" s="137"/>
      <c r="P73" s="144"/>
      <c r="Q73" s="142"/>
    </row>
    <row r="74" spans="1:17" s="141" customFormat="1" ht="15" customHeight="1" x14ac:dyDescent="0.25">
      <c r="A74" s="79" t="s">
        <v>15</v>
      </c>
      <c r="B74" s="110">
        <f t="shared" si="4"/>
        <v>12894</v>
      </c>
      <c r="C74" s="61">
        <v>686</v>
      </c>
      <c r="D74" s="61">
        <v>1581</v>
      </c>
      <c r="E74" s="61">
        <v>1775</v>
      </c>
      <c r="F74" s="61">
        <v>1847</v>
      </c>
      <c r="G74" s="61">
        <v>2793</v>
      </c>
      <c r="H74" s="61">
        <v>2146</v>
      </c>
      <c r="I74" s="61">
        <v>1351</v>
      </c>
      <c r="J74" s="61">
        <v>715</v>
      </c>
      <c r="L74" s="142"/>
      <c r="M74" s="145"/>
      <c r="N74" s="138"/>
      <c r="O74" s="137"/>
      <c r="P74" s="144"/>
      <c r="Q74" s="142"/>
    </row>
    <row r="75" spans="1:17" s="141" customFormat="1" ht="15" customHeight="1" x14ac:dyDescent="0.25">
      <c r="A75" s="76" t="s">
        <v>16</v>
      </c>
      <c r="B75" s="109">
        <f t="shared" si="4"/>
        <v>12963</v>
      </c>
      <c r="C75" s="75">
        <v>652</v>
      </c>
      <c r="D75" s="75">
        <v>1478</v>
      </c>
      <c r="E75" s="75">
        <v>1731</v>
      </c>
      <c r="F75" s="75">
        <v>2002</v>
      </c>
      <c r="G75" s="75">
        <v>2857</v>
      </c>
      <c r="H75" s="75">
        <v>2189</v>
      </c>
      <c r="I75" s="75">
        <v>1290</v>
      </c>
      <c r="J75" s="75">
        <v>764</v>
      </c>
      <c r="L75" s="142"/>
      <c r="M75" s="145"/>
      <c r="N75" s="138"/>
      <c r="O75" s="137"/>
      <c r="P75" s="144"/>
      <c r="Q75" s="142"/>
    </row>
    <row r="76" spans="1:17" s="141" customFormat="1" ht="15" customHeight="1" x14ac:dyDescent="0.25">
      <c r="A76" s="51" t="s">
        <v>2</v>
      </c>
      <c r="B76" s="49">
        <f t="shared" ref="B76:J76" si="5">SUM(B64:B75)</f>
        <v>133697</v>
      </c>
      <c r="C76" s="49">
        <f t="shared" si="5"/>
        <v>7489</v>
      </c>
      <c r="D76" s="49">
        <f t="shared" si="5"/>
        <v>16469</v>
      </c>
      <c r="E76" s="49">
        <f t="shared" si="5"/>
        <v>17851</v>
      </c>
      <c r="F76" s="49">
        <f t="shared" si="5"/>
        <v>19126</v>
      </c>
      <c r="G76" s="49">
        <f t="shared" si="5"/>
        <v>28505</v>
      </c>
      <c r="H76" s="49">
        <f t="shared" si="5"/>
        <v>22455</v>
      </c>
      <c r="I76" s="49">
        <f t="shared" si="5"/>
        <v>13694</v>
      </c>
      <c r="J76" s="49">
        <f t="shared" si="5"/>
        <v>8108</v>
      </c>
      <c r="L76" s="142"/>
      <c r="M76" s="138" t="s">
        <v>2</v>
      </c>
      <c r="N76" s="137">
        <f>SUM(N62:N75)</f>
        <v>133697</v>
      </c>
      <c r="O76" s="136">
        <f>N76/N$76</f>
        <v>1</v>
      </c>
      <c r="P76" s="143"/>
      <c r="Q76" s="142"/>
    </row>
    <row r="77" spans="1:17" s="141" customFormat="1" ht="15" customHeight="1" thickBot="1" x14ac:dyDescent="0.3">
      <c r="A77" s="87" t="s">
        <v>17</v>
      </c>
      <c r="B77" s="86">
        <f t="shared" ref="B77:J77" si="6">B76/$B76</f>
        <v>1</v>
      </c>
      <c r="C77" s="86">
        <f t="shared" si="6"/>
        <v>5.601471985160475E-2</v>
      </c>
      <c r="D77" s="86">
        <f t="shared" si="6"/>
        <v>0.12318152239766038</v>
      </c>
      <c r="E77" s="86">
        <f t="shared" si="6"/>
        <v>0.13351832875831171</v>
      </c>
      <c r="F77" s="86">
        <f t="shared" si="6"/>
        <v>0.14305481798394878</v>
      </c>
      <c r="G77" s="86">
        <f t="shared" si="6"/>
        <v>0.21320598068767438</v>
      </c>
      <c r="H77" s="86">
        <f t="shared" si="6"/>
        <v>0.16795440436210238</v>
      </c>
      <c r="I77" s="86">
        <f t="shared" si="6"/>
        <v>0.10242563408303851</v>
      </c>
      <c r="J77" s="86">
        <f t="shared" si="6"/>
        <v>6.064459187565914E-2</v>
      </c>
      <c r="L77" s="142"/>
      <c r="M77" s="142"/>
      <c r="N77" s="142"/>
      <c r="O77" s="142"/>
      <c r="P77" s="142"/>
      <c r="Q77" s="142"/>
    </row>
    <row r="78" spans="1:17" ht="33.75" customHeight="1" x14ac:dyDescent="0.2">
      <c r="A78" s="139" t="s">
        <v>217</v>
      </c>
      <c r="B78" s="2"/>
      <c r="F78" s="2"/>
      <c r="G78" s="2"/>
      <c r="H78" s="2"/>
      <c r="I78" s="2"/>
      <c r="L78" s="140"/>
      <c r="P78" s="140"/>
      <c r="Q78" s="135"/>
    </row>
    <row r="79" spans="1:17" x14ac:dyDescent="0.2">
      <c r="A79" s="139"/>
      <c r="B79" s="2"/>
      <c r="F79" s="2"/>
      <c r="G79" s="2"/>
      <c r="H79" s="2"/>
      <c r="I79" s="2"/>
      <c r="L79" s="69"/>
      <c r="M79" s="138"/>
      <c r="N79" s="137"/>
      <c r="O79" s="136"/>
      <c r="P79" s="69"/>
      <c r="Q79" s="135"/>
    </row>
    <row r="80" spans="1:17" ht="16.5" thickBot="1" x14ac:dyDescent="0.3">
      <c r="A80" s="134" t="s">
        <v>45</v>
      </c>
      <c r="B80" s="133"/>
      <c r="C80" s="133"/>
      <c r="D80" s="133"/>
      <c r="E80" s="133"/>
      <c r="F80" s="133"/>
      <c r="H80" s="24" t="s">
        <v>216</v>
      </c>
      <c r="I80" s="133"/>
      <c r="J80" s="133"/>
      <c r="K80" s="133"/>
      <c r="L80" s="132"/>
      <c r="M80" s="132"/>
      <c r="N80" s="132"/>
      <c r="O80" s="132"/>
      <c r="P80" s="132"/>
      <c r="Q80" s="24"/>
    </row>
    <row r="81" spans="1:17" ht="3.75" customHeight="1" x14ac:dyDescent="0.25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</row>
    <row r="82" spans="1:17" ht="2.25" customHeight="1" x14ac:dyDescent="0.2"/>
    <row r="83" spans="1:17" ht="6" hidden="1" customHeight="1" x14ac:dyDescent="0.2"/>
    <row r="84" spans="1:17" s="3" customFormat="1" ht="30" customHeight="1" x14ac:dyDescent="0.25">
      <c r="A84" s="199" t="s">
        <v>1</v>
      </c>
      <c r="B84" s="202" t="s">
        <v>2</v>
      </c>
      <c r="C84" s="200" t="s">
        <v>215</v>
      </c>
      <c r="D84" s="202" t="s">
        <v>47</v>
      </c>
      <c r="E84" s="202" t="s">
        <v>48</v>
      </c>
      <c r="F84" s="202" t="s">
        <v>49</v>
      </c>
      <c r="G84" s="130"/>
      <c r="H84" s="199" t="s">
        <v>1</v>
      </c>
      <c r="I84" s="200" t="s">
        <v>214</v>
      </c>
      <c r="J84" s="184" t="s">
        <v>2</v>
      </c>
      <c r="K84" s="184" t="s">
        <v>50</v>
      </c>
      <c r="L84" s="184"/>
      <c r="M84" s="184"/>
      <c r="N84" s="184" t="s">
        <v>2</v>
      </c>
      <c r="O84" s="184" t="s">
        <v>213</v>
      </c>
      <c r="P84" s="184"/>
      <c r="Q84" s="184"/>
    </row>
    <row r="85" spans="1:17" s="3" customFormat="1" ht="18.75" customHeight="1" x14ac:dyDescent="0.25">
      <c r="A85" s="199"/>
      <c r="B85" s="202"/>
      <c r="C85" s="200"/>
      <c r="D85" s="202"/>
      <c r="E85" s="202"/>
      <c r="F85" s="202"/>
      <c r="G85" s="130"/>
      <c r="H85" s="199"/>
      <c r="I85" s="200"/>
      <c r="J85" s="184"/>
      <c r="K85" s="129" t="s">
        <v>3</v>
      </c>
      <c r="L85" s="129" t="s">
        <v>212</v>
      </c>
      <c r="M85" s="129" t="s">
        <v>4</v>
      </c>
      <c r="N85" s="184"/>
      <c r="O85" s="128" t="s">
        <v>3</v>
      </c>
      <c r="P85" s="128" t="s">
        <v>212</v>
      </c>
      <c r="Q85" s="128" t="s">
        <v>4</v>
      </c>
    </row>
    <row r="86" spans="1:17" ht="15" customHeight="1" x14ac:dyDescent="0.2">
      <c r="A86" s="93" t="s">
        <v>5</v>
      </c>
      <c r="B86" s="47">
        <f t="shared" ref="B86:B97" si="7">SUM(C86:F86)</f>
        <v>9907</v>
      </c>
      <c r="C86" s="61">
        <v>51</v>
      </c>
      <c r="D86" s="61">
        <v>4994</v>
      </c>
      <c r="E86" s="61">
        <v>4063</v>
      </c>
      <c r="F86" s="61">
        <v>799</v>
      </c>
      <c r="G86" s="126"/>
      <c r="H86" s="93" t="s">
        <v>5</v>
      </c>
      <c r="I86" s="125">
        <v>218</v>
      </c>
      <c r="J86" s="47">
        <f t="shared" ref="J86:J97" si="8">K86+L86+M86</f>
        <v>416</v>
      </c>
      <c r="K86" s="124">
        <v>264</v>
      </c>
      <c r="L86" s="124">
        <v>145</v>
      </c>
      <c r="M86" s="124">
        <v>7</v>
      </c>
      <c r="N86" s="47">
        <f t="shared" ref="N86:N97" si="9">O86+P86+Q86</f>
        <v>3</v>
      </c>
      <c r="O86" s="124">
        <v>2</v>
      </c>
      <c r="P86" s="124">
        <v>1</v>
      </c>
      <c r="Q86" s="124">
        <v>0</v>
      </c>
    </row>
    <row r="87" spans="1:17" ht="15" customHeight="1" x14ac:dyDescent="0.2">
      <c r="A87" s="79" t="s">
        <v>6</v>
      </c>
      <c r="B87" s="110">
        <f t="shared" si="7"/>
        <v>9554</v>
      </c>
      <c r="C87" s="61">
        <v>51</v>
      </c>
      <c r="D87" s="61">
        <v>4875</v>
      </c>
      <c r="E87" s="61">
        <v>3705</v>
      </c>
      <c r="F87" s="61">
        <v>923</v>
      </c>
      <c r="G87" s="126"/>
      <c r="H87" s="79" t="s">
        <v>6</v>
      </c>
      <c r="I87" s="125">
        <v>179</v>
      </c>
      <c r="J87" s="110">
        <f t="shared" si="8"/>
        <v>473</v>
      </c>
      <c r="K87" s="124">
        <v>336</v>
      </c>
      <c r="L87" s="124">
        <v>131</v>
      </c>
      <c r="M87" s="124">
        <v>6</v>
      </c>
      <c r="N87" s="110">
        <f t="shared" si="9"/>
        <v>1</v>
      </c>
      <c r="O87" s="124">
        <v>0</v>
      </c>
      <c r="P87" s="124">
        <v>1</v>
      </c>
      <c r="Q87" s="124">
        <v>0</v>
      </c>
    </row>
    <row r="88" spans="1:17" ht="15" customHeight="1" x14ac:dyDescent="0.2">
      <c r="A88" s="92" t="s">
        <v>7</v>
      </c>
      <c r="B88" s="110">
        <f t="shared" si="7"/>
        <v>9826</v>
      </c>
      <c r="C88" s="61">
        <v>53</v>
      </c>
      <c r="D88" s="61">
        <v>5060</v>
      </c>
      <c r="E88" s="61">
        <v>3898</v>
      </c>
      <c r="F88" s="61">
        <v>815</v>
      </c>
      <c r="G88" s="126"/>
      <c r="H88" s="92" t="s">
        <v>7</v>
      </c>
      <c r="I88" s="125">
        <v>223</v>
      </c>
      <c r="J88" s="110">
        <f t="shared" si="8"/>
        <v>417</v>
      </c>
      <c r="K88" s="124">
        <v>286</v>
      </c>
      <c r="L88" s="124">
        <v>130</v>
      </c>
      <c r="M88" s="124">
        <v>1</v>
      </c>
      <c r="N88" s="110">
        <f t="shared" si="9"/>
        <v>4</v>
      </c>
      <c r="O88" s="124">
        <v>4</v>
      </c>
      <c r="P88" s="124">
        <v>0</v>
      </c>
      <c r="Q88" s="124">
        <v>0</v>
      </c>
    </row>
    <row r="89" spans="1:17" ht="15" customHeight="1" x14ac:dyDescent="0.2">
      <c r="A89" s="79" t="s">
        <v>8</v>
      </c>
      <c r="B89" s="110">
        <f t="shared" si="7"/>
        <v>10925</v>
      </c>
      <c r="C89" s="61">
        <v>66</v>
      </c>
      <c r="D89" s="61">
        <v>5556</v>
      </c>
      <c r="E89" s="61">
        <v>4308</v>
      </c>
      <c r="F89" s="61">
        <v>995</v>
      </c>
      <c r="G89" s="126"/>
      <c r="H89" s="79" t="s">
        <v>8</v>
      </c>
      <c r="I89" s="125">
        <v>235</v>
      </c>
      <c r="J89" s="110">
        <f t="shared" si="8"/>
        <v>495</v>
      </c>
      <c r="K89" s="124">
        <v>368</v>
      </c>
      <c r="L89" s="124">
        <v>122</v>
      </c>
      <c r="M89" s="124">
        <v>5</v>
      </c>
      <c r="N89" s="110">
        <f t="shared" si="9"/>
        <v>4</v>
      </c>
      <c r="O89" s="124">
        <v>4</v>
      </c>
      <c r="P89" s="124">
        <v>0</v>
      </c>
      <c r="Q89" s="124">
        <v>0</v>
      </c>
    </row>
    <row r="90" spans="1:17" ht="15" customHeight="1" x14ac:dyDescent="0.2">
      <c r="A90" s="92" t="s">
        <v>9</v>
      </c>
      <c r="B90" s="110">
        <f t="shared" si="7"/>
        <v>10984</v>
      </c>
      <c r="C90" s="61">
        <v>47</v>
      </c>
      <c r="D90" s="61">
        <v>5480</v>
      </c>
      <c r="E90" s="61">
        <v>4378</v>
      </c>
      <c r="F90" s="61">
        <v>1079</v>
      </c>
      <c r="G90" s="126"/>
      <c r="H90" s="92" t="s">
        <v>9</v>
      </c>
      <c r="I90" s="125">
        <v>265</v>
      </c>
      <c r="J90" s="110">
        <f t="shared" si="8"/>
        <v>522</v>
      </c>
      <c r="K90" s="124">
        <v>364</v>
      </c>
      <c r="L90" s="124">
        <v>155</v>
      </c>
      <c r="M90" s="124">
        <v>3</v>
      </c>
      <c r="N90" s="127">
        <f t="shared" si="9"/>
        <v>1</v>
      </c>
      <c r="O90" s="124">
        <v>1</v>
      </c>
      <c r="P90" s="124">
        <v>0</v>
      </c>
      <c r="Q90" s="124">
        <v>0</v>
      </c>
    </row>
    <row r="91" spans="1:17" ht="15" customHeight="1" x14ac:dyDescent="0.2">
      <c r="A91" s="79" t="s">
        <v>10</v>
      </c>
      <c r="B91" s="110">
        <f t="shared" si="7"/>
        <v>10244</v>
      </c>
      <c r="C91" s="61">
        <v>50</v>
      </c>
      <c r="D91" s="61">
        <v>5149</v>
      </c>
      <c r="E91" s="61">
        <v>4045</v>
      </c>
      <c r="F91" s="61">
        <v>1000</v>
      </c>
      <c r="G91" s="126"/>
      <c r="H91" s="79" t="s">
        <v>10</v>
      </c>
      <c r="I91" s="125">
        <v>186</v>
      </c>
      <c r="J91" s="110">
        <f t="shared" si="8"/>
        <v>472</v>
      </c>
      <c r="K91" s="124">
        <v>316</v>
      </c>
      <c r="L91" s="124">
        <v>152</v>
      </c>
      <c r="M91" s="124">
        <v>4</v>
      </c>
      <c r="N91" s="110">
        <f t="shared" si="9"/>
        <v>7</v>
      </c>
      <c r="O91" s="124">
        <v>4</v>
      </c>
      <c r="P91" s="124">
        <v>3</v>
      </c>
      <c r="Q91" s="124">
        <v>0</v>
      </c>
    </row>
    <row r="92" spans="1:17" ht="15" customHeight="1" x14ac:dyDescent="0.2">
      <c r="A92" s="92" t="s">
        <v>11</v>
      </c>
      <c r="B92" s="110">
        <f t="shared" si="7"/>
        <v>11110</v>
      </c>
      <c r="C92" s="61">
        <v>42</v>
      </c>
      <c r="D92" s="61">
        <v>5613</v>
      </c>
      <c r="E92" s="61">
        <v>4413</v>
      </c>
      <c r="F92" s="61">
        <v>1042</v>
      </c>
      <c r="G92" s="126"/>
      <c r="H92" s="79" t="s">
        <v>11</v>
      </c>
      <c r="I92" s="125">
        <v>282</v>
      </c>
      <c r="J92" s="110">
        <f t="shared" si="8"/>
        <v>514</v>
      </c>
      <c r="K92" s="124">
        <v>321</v>
      </c>
      <c r="L92" s="124">
        <v>188</v>
      </c>
      <c r="M92" s="124">
        <v>5</v>
      </c>
      <c r="N92" s="110">
        <f t="shared" si="9"/>
        <v>3</v>
      </c>
      <c r="O92" s="124">
        <v>2</v>
      </c>
      <c r="P92" s="124">
        <v>1</v>
      </c>
      <c r="Q92" s="124">
        <v>0</v>
      </c>
    </row>
    <row r="93" spans="1:17" ht="15" customHeight="1" x14ac:dyDescent="0.2">
      <c r="A93" s="79" t="s">
        <v>12</v>
      </c>
      <c r="B93" s="110">
        <f t="shared" si="7"/>
        <v>11352</v>
      </c>
      <c r="C93" s="61">
        <v>58</v>
      </c>
      <c r="D93" s="61">
        <v>5762</v>
      </c>
      <c r="E93" s="61">
        <v>4445</v>
      </c>
      <c r="F93" s="61">
        <v>1087</v>
      </c>
      <c r="G93" s="126"/>
      <c r="H93" s="79" t="s">
        <v>12</v>
      </c>
      <c r="I93" s="125">
        <v>203</v>
      </c>
      <c r="J93" s="110">
        <f t="shared" si="8"/>
        <v>532</v>
      </c>
      <c r="K93" s="124">
        <v>375</v>
      </c>
      <c r="L93" s="124">
        <v>152</v>
      </c>
      <c r="M93" s="124">
        <v>5</v>
      </c>
      <c r="N93" s="110">
        <f t="shared" si="9"/>
        <v>5</v>
      </c>
      <c r="O93" s="124">
        <v>4</v>
      </c>
      <c r="P93" s="124">
        <v>1</v>
      </c>
      <c r="Q93" s="124">
        <v>0</v>
      </c>
    </row>
    <row r="94" spans="1:17" ht="15" customHeight="1" x14ac:dyDescent="0.2">
      <c r="A94" s="92" t="s">
        <v>13</v>
      </c>
      <c r="B94" s="110">
        <f t="shared" si="7"/>
        <v>11669</v>
      </c>
      <c r="C94" s="61">
        <v>55</v>
      </c>
      <c r="D94" s="61">
        <v>5711</v>
      </c>
      <c r="E94" s="61">
        <v>4638</v>
      </c>
      <c r="F94" s="61">
        <v>1265</v>
      </c>
      <c r="G94" s="126"/>
      <c r="H94" s="92" t="s">
        <v>13</v>
      </c>
      <c r="I94" s="125">
        <v>299</v>
      </c>
      <c r="J94" s="110">
        <f t="shared" si="8"/>
        <v>597</v>
      </c>
      <c r="K94" s="124">
        <v>406</v>
      </c>
      <c r="L94" s="124">
        <v>189</v>
      </c>
      <c r="M94" s="124">
        <v>2</v>
      </c>
      <c r="N94" s="110">
        <f t="shared" si="9"/>
        <v>7</v>
      </c>
      <c r="O94" s="124">
        <v>4</v>
      </c>
      <c r="P94" s="124">
        <v>3</v>
      </c>
      <c r="Q94" s="124">
        <v>0</v>
      </c>
    </row>
    <row r="95" spans="1:17" ht="15" customHeight="1" x14ac:dyDescent="0.2">
      <c r="A95" s="79" t="s">
        <v>14</v>
      </c>
      <c r="B95" s="110">
        <f t="shared" si="7"/>
        <v>12269</v>
      </c>
      <c r="C95" s="61">
        <v>57</v>
      </c>
      <c r="D95" s="61">
        <v>5955</v>
      </c>
      <c r="E95" s="61">
        <v>5013</v>
      </c>
      <c r="F95" s="61">
        <v>1244</v>
      </c>
      <c r="G95" s="115"/>
      <c r="H95" s="79" t="s">
        <v>14</v>
      </c>
      <c r="I95" s="125">
        <v>285</v>
      </c>
      <c r="J95" s="110">
        <f t="shared" si="8"/>
        <v>551</v>
      </c>
      <c r="K95" s="124">
        <v>363</v>
      </c>
      <c r="L95" s="124">
        <v>177</v>
      </c>
      <c r="M95" s="124">
        <v>11</v>
      </c>
      <c r="N95" s="110">
        <f t="shared" si="9"/>
        <v>7</v>
      </c>
      <c r="O95" s="124">
        <v>4</v>
      </c>
      <c r="P95" s="124">
        <v>3</v>
      </c>
      <c r="Q95" s="124">
        <v>0</v>
      </c>
    </row>
    <row r="96" spans="1:17" ht="15" customHeight="1" x14ac:dyDescent="0.2">
      <c r="A96" s="92" t="s">
        <v>15</v>
      </c>
      <c r="B96" s="110">
        <f t="shared" si="7"/>
        <v>12894</v>
      </c>
      <c r="C96" s="61">
        <v>55</v>
      </c>
      <c r="D96" s="61">
        <v>6344</v>
      </c>
      <c r="E96" s="61">
        <v>5200</v>
      </c>
      <c r="F96" s="61">
        <v>1295</v>
      </c>
      <c r="G96" s="115"/>
      <c r="H96" s="92" t="s">
        <v>15</v>
      </c>
      <c r="I96" s="125">
        <v>275</v>
      </c>
      <c r="J96" s="110">
        <f t="shared" si="8"/>
        <v>574</v>
      </c>
      <c r="K96" s="124">
        <v>374</v>
      </c>
      <c r="L96" s="124">
        <v>195</v>
      </c>
      <c r="M96" s="124">
        <v>5</v>
      </c>
      <c r="N96" s="110">
        <f t="shared" si="9"/>
        <v>6</v>
      </c>
      <c r="O96" s="124">
        <v>4</v>
      </c>
      <c r="P96" s="124">
        <v>2</v>
      </c>
      <c r="Q96" s="124">
        <v>0</v>
      </c>
    </row>
    <row r="97" spans="1:17" ht="15" customHeight="1" x14ac:dyDescent="0.2">
      <c r="A97" s="123" t="s">
        <v>16</v>
      </c>
      <c r="B97" s="122">
        <f t="shared" si="7"/>
        <v>12963</v>
      </c>
      <c r="C97" s="75">
        <v>38</v>
      </c>
      <c r="D97" s="75">
        <v>6129</v>
      </c>
      <c r="E97" s="75">
        <v>5501</v>
      </c>
      <c r="F97" s="75">
        <v>1295</v>
      </c>
      <c r="G97" s="115"/>
      <c r="H97" s="76" t="s">
        <v>16</v>
      </c>
      <c r="I97" s="121">
        <v>271</v>
      </c>
      <c r="J97" s="109">
        <f t="shared" si="8"/>
        <v>523</v>
      </c>
      <c r="K97" s="120">
        <v>331</v>
      </c>
      <c r="L97" s="120">
        <v>183</v>
      </c>
      <c r="M97" s="120">
        <v>9</v>
      </c>
      <c r="N97" s="109">
        <f t="shared" si="9"/>
        <v>11</v>
      </c>
      <c r="O97" s="120">
        <v>9</v>
      </c>
      <c r="P97" s="120">
        <v>2</v>
      </c>
      <c r="Q97" s="120">
        <v>0</v>
      </c>
    </row>
    <row r="98" spans="1:17" ht="15" customHeight="1" x14ac:dyDescent="0.2">
      <c r="A98" s="119" t="s">
        <v>2</v>
      </c>
      <c r="B98" s="118">
        <f>SUM(B86:B97)</f>
        <v>133697</v>
      </c>
      <c r="C98" s="118">
        <f>SUM(C86:C97)</f>
        <v>623</v>
      </c>
      <c r="D98" s="118">
        <f>SUM(D86:D97)</f>
        <v>66628</v>
      </c>
      <c r="E98" s="118">
        <f>SUM(E86:E97)</f>
        <v>53607</v>
      </c>
      <c r="F98" s="118">
        <f>SUM(F86:F97)</f>
        <v>12839</v>
      </c>
      <c r="G98" s="115"/>
      <c r="H98" s="100" t="s">
        <v>2</v>
      </c>
      <c r="I98" s="49">
        <f t="shared" ref="I98:Q98" si="10">SUM(I86:I97)</f>
        <v>2921</v>
      </c>
      <c r="J98" s="49">
        <f t="shared" si="10"/>
        <v>6086</v>
      </c>
      <c r="K98" s="49">
        <f t="shared" si="10"/>
        <v>4104</v>
      </c>
      <c r="L98" s="49">
        <f t="shared" si="10"/>
        <v>1919</v>
      </c>
      <c r="M98" s="49">
        <f t="shared" si="10"/>
        <v>63</v>
      </c>
      <c r="N98" s="49">
        <f t="shared" si="10"/>
        <v>59</v>
      </c>
      <c r="O98" s="49">
        <f t="shared" si="10"/>
        <v>42</v>
      </c>
      <c r="P98" s="49">
        <f t="shared" si="10"/>
        <v>17</v>
      </c>
      <c r="Q98" s="49">
        <f t="shared" si="10"/>
        <v>0</v>
      </c>
    </row>
    <row r="99" spans="1:17" ht="15" customHeight="1" thickBot="1" x14ac:dyDescent="0.25">
      <c r="A99" s="117" t="s">
        <v>17</v>
      </c>
      <c r="B99" s="116">
        <f>B98/$B98</f>
        <v>1</v>
      </c>
      <c r="C99" s="116">
        <f>C98/$B98</f>
        <v>4.6597904216250175E-3</v>
      </c>
      <c r="D99" s="116">
        <f>D98/$B98</f>
        <v>0.49835074833391924</v>
      </c>
      <c r="E99" s="116">
        <f>E98/$B98</f>
        <v>0.40095888464213858</v>
      </c>
      <c r="F99" s="116">
        <f>F98/$B98</f>
        <v>9.6030576602317175E-2</v>
      </c>
      <c r="G99" s="115"/>
      <c r="H99" s="114" t="s">
        <v>17</v>
      </c>
      <c r="I99" s="86">
        <f>I98/I98</f>
        <v>1</v>
      </c>
      <c r="J99" s="86">
        <f>J98/$J$98</f>
        <v>1</v>
      </c>
      <c r="K99" s="86">
        <f>K98/$J$98</f>
        <v>0.67433453828458756</v>
      </c>
      <c r="L99" s="86">
        <f>L98/$J$98</f>
        <v>0.31531383503121918</v>
      </c>
      <c r="M99" s="86">
        <f>M98/$J$98</f>
        <v>1.0351626684193231E-2</v>
      </c>
      <c r="N99" s="86">
        <f>N98/$N$98</f>
        <v>1</v>
      </c>
      <c r="O99" s="86">
        <f>O98/$N$98</f>
        <v>0.71186440677966101</v>
      </c>
      <c r="P99" s="86">
        <f>P98/$N$98</f>
        <v>0.28813559322033899</v>
      </c>
      <c r="Q99" s="86">
        <f>Q98/$N$98</f>
        <v>0</v>
      </c>
    </row>
    <row r="100" spans="1:17" ht="5.25" customHeight="1" x14ac:dyDescent="0.2">
      <c r="C100" s="2"/>
      <c r="D100" s="2"/>
      <c r="E100" s="2"/>
    </row>
    <row r="101" spans="1:17" ht="23.25" customHeight="1" x14ac:dyDescent="0.2">
      <c r="C101" s="2"/>
      <c r="D101" s="2"/>
      <c r="E101" s="2"/>
      <c r="H101" s="203" t="s">
        <v>211</v>
      </c>
      <c r="I101" s="203"/>
      <c r="J101" s="203"/>
      <c r="K101" s="203"/>
      <c r="L101" s="203"/>
      <c r="M101" s="203"/>
      <c r="N101" s="203"/>
      <c r="O101" s="203"/>
      <c r="P101" s="203"/>
      <c r="Q101" s="203"/>
    </row>
    <row r="102" spans="1:17" ht="51.75" customHeight="1" x14ac:dyDescent="0.2">
      <c r="C102" s="2"/>
      <c r="D102" s="2"/>
      <c r="E102" s="2"/>
    </row>
    <row r="103" spans="1:17" ht="6.6" customHeight="1" x14ac:dyDescent="0.2">
      <c r="C103" s="2"/>
      <c r="D103" s="2"/>
      <c r="E103" s="2"/>
    </row>
    <row r="104" spans="1:17" ht="1.9" customHeight="1" x14ac:dyDescent="0.2">
      <c r="C104" s="2"/>
      <c r="D104" s="2"/>
      <c r="E104" s="2"/>
    </row>
    <row r="105" spans="1:17" ht="15.75" x14ac:dyDescent="0.25">
      <c r="A105" s="204" t="s">
        <v>210</v>
      </c>
      <c r="B105" s="204"/>
      <c r="C105" s="204"/>
      <c r="D105" s="204"/>
      <c r="E105" s="204"/>
      <c r="F105" s="204"/>
      <c r="G105" s="204"/>
      <c r="H105" s="204"/>
      <c r="I105" s="204"/>
      <c r="J105" s="204"/>
      <c r="K105" s="204"/>
      <c r="L105" s="204"/>
      <c r="M105" s="204"/>
      <c r="N105" s="204"/>
      <c r="O105" s="204"/>
      <c r="P105" s="204"/>
    </row>
    <row r="106" spans="1:17" ht="3" customHeight="1" thickBot="1" x14ac:dyDescent="0.3">
      <c r="A106" s="198"/>
      <c r="B106" s="198"/>
      <c r="C106" s="198"/>
      <c r="D106" s="198"/>
      <c r="E106" s="198"/>
      <c r="F106" s="198"/>
      <c r="G106" s="198"/>
      <c r="H106" s="198"/>
      <c r="I106" s="198"/>
      <c r="J106" s="198"/>
      <c r="K106" s="198"/>
      <c r="L106" s="198"/>
      <c r="M106" s="198"/>
      <c r="N106" s="198"/>
      <c r="O106" s="198"/>
      <c r="P106" s="198"/>
      <c r="Q106" s="24"/>
    </row>
    <row r="107" spans="1:17" ht="3.75" customHeight="1" x14ac:dyDescent="0.2"/>
    <row r="108" spans="1:17" ht="3.75" customHeight="1" x14ac:dyDescent="0.2"/>
    <row r="109" spans="1:17" ht="33.75" customHeight="1" x14ac:dyDescent="0.2">
      <c r="A109" s="113" t="s">
        <v>44</v>
      </c>
      <c r="B109" s="96" t="s">
        <v>2</v>
      </c>
      <c r="C109" s="83" t="s">
        <v>209</v>
      </c>
      <c r="D109" s="83" t="s">
        <v>208</v>
      </c>
      <c r="E109" s="83" t="s">
        <v>207</v>
      </c>
      <c r="F109" s="83" t="s">
        <v>206</v>
      </c>
      <c r="G109" s="83" t="s">
        <v>205</v>
      </c>
      <c r="H109" s="83" t="s">
        <v>204</v>
      </c>
      <c r="I109" s="83" t="s">
        <v>203</v>
      </c>
      <c r="J109" s="83" t="s">
        <v>202</v>
      </c>
      <c r="M109" s="111" t="s">
        <v>41</v>
      </c>
      <c r="N109" s="111" t="s">
        <v>42</v>
      </c>
      <c r="O109" s="111" t="s">
        <v>201</v>
      </c>
      <c r="P109" s="111" t="s">
        <v>200</v>
      </c>
    </row>
    <row r="110" spans="1:17" ht="18.75" customHeight="1" x14ac:dyDescent="0.2">
      <c r="A110" s="94" t="s">
        <v>182</v>
      </c>
      <c r="B110" s="112">
        <f>SUM(C110:J110)</f>
        <v>623</v>
      </c>
      <c r="C110" s="61">
        <v>65</v>
      </c>
      <c r="D110" s="61">
        <v>59</v>
      </c>
      <c r="E110" s="61">
        <v>65</v>
      </c>
      <c r="F110" s="61">
        <v>64</v>
      </c>
      <c r="G110" s="61">
        <v>125</v>
      </c>
      <c r="H110" s="61">
        <v>83</v>
      </c>
      <c r="I110" s="61">
        <v>59</v>
      </c>
      <c r="J110" s="61">
        <v>103</v>
      </c>
      <c r="M110" s="111"/>
      <c r="N110" s="111"/>
      <c r="O110" s="111"/>
      <c r="P110" s="111"/>
    </row>
    <row r="111" spans="1:17" ht="18.75" customHeight="1" x14ac:dyDescent="0.2">
      <c r="A111" s="93" t="s">
        <v>47</v>
      </c>
      <c r="B111" s="110">
        <f>SUM(C111:J111)</f>
        <v>66628</v>
      </c>
      <c r="C111" s="61">
        <v>3975</v>
      </c>
      <c r="D111" s="61">
        <v>8273</v>
      </c>
      <c r="E111" s="61">
        <v>6663</v>
      </c>
      <c r="F111" s="61">
        <v>7419</v>
      </c>
      <c r="G111" s="61">
        <v>13749</v>
      </c>
      <c r="H111" s="61">
        <v>12571</v>
      </c>
      <c r="I111" s="61">
        <v>8427</v>
      </c>
      <c r="J111" s="61">
        <v>5551</v>
      </c>
      <c r="L111" s="1" t="s">
        <v>47</v>
      </c>
      <c r="M111" s="108">
        <f>C111+D111</f>
        <v>12248</v>
      </c>
      <c r="N111" s="108">
        <f>E111</f>
        <v>6663</v>
      </c>
      <c r="O111" s="108">
        <f>F111+G111+H111+I111</f>
        <v>42166</v>
      </c>
      <c r="P111" s="107">
        <f>J111</f>
        <v>5551</v>
      </c>
    </row>
    <row r="112" spans="1:17" ht="18.75" customHeight="1" x14ac:dyDescent="0.2">
      <c r="A112" s="92" t="s">
        <v>48</v>
      </c>
      <c r="B112" s="110">
        <f>SUM(C112:J112)</f>
        <v>53607</v>
      </c>
      <c r="C112" s="61">
        <v>2744</v>
      </c>
      <c r="D112" s="61">
        <v>5394</v>
      </c>
      <c r="E112" s="61">
        <v>5614</v>
      </c>
      <c r="F112" s="61">
        <v>9916</v>
      </c>
      <c r="G112" s="61">
        <v>13579</v>
      </c>
      <c r="H112" s="61">
        <v>9122</v>
      </c>
      <c r="I112" s="61">
        <v>4890</v>
      </c>
      <c r="J112" s="61">
        <v>2348</v>
      </c>
      <c r="L112" s="1" t="s">
        <v>48</v>
      </c>
      <c r="M112" s="108">
        <f>C112+D112</f>
        <v>8138</v>
      </c>
      <c r="N112" s="108">
        <f>E112</f>
        <v>5614</v>
      </c>
      <c r="O112" s="108">
        <f>F112+G112+H112+I112</f>
        <v>37507</v>
      </c>
      <c r="P112" s="107">
        <f>J112</f>
        <v>2348</v>
      </c>
    </row>
    <row r="113" spans="1:17" s="14" customFormat="1" ht="18.75" customHeight="1" x14ac:dyDescent="0.2">
      <c r="A113" s="91" t="s">
        <v>49</v>
      </c>
      <c r="B113" s="109">
        <f>SUM(C113:J113)</f>
        <v>12839</v>
      </c>
      <c r="C113" s="55">
        <v>705</v>
      </c>
      <c r="D113" s="55">
        <v>2743</v>
      </c>
      <c r="E113" s="55">
        <v>5509</v>
      </c>
      <c r="F113" s="55">
        <v>1727</v>
      </c>
      <c r="G113" s="55">
        <v>1052</v>
      </c>
      <c r="H113" s="55">
        <v>679</v>
      </c>
      <c r="I113" s="55">
        <v>318</v>
      </c>
      <c r="J113" s="55">
        <v>106</v>
      </c>
      <c r="L113" s="14" t="s">
        <v>49</v>
      </c>
      <c r="M113" s="108">
        <f>C113+D113</f>
        <v>3448</v>
      </c>
      <c r="N113" s="108">
        <f>E113</f>
        <v>5509</v>
      </c>
      <c r="O113" s="108">
        <f>F113+G113+H113+I113</f>
        <v>3776</v>
      </c>
      <c r="P113" s="107">
        <f>J113</f>
        <v>106</v>
      </c>
    </row>
    <row r="114" spans="1:17" ht="18.75" customHeight="1" x14ac:dyDescent="0.2">
      <c r="A114" s="51" t="s">
        <v>2</v>
      </c>
      <c r="B114" s="49">
        <f t="shared" ref="B114:J114" si="11">SUM(B110:B113)</f>
        <v>133697</v>
      </c>
      <c r="C114" s="49">
        <f t="shared" si="11"/>
        <v>7489</v>
      </c>
      <c r="D114" s="49">
        <f t="shared" si="11"/>
        <v>16469</v>
      </c>
      <c r="E114" s="49">
        <f t="shared" si="11"/>
        <v>17851</v>
      </c>
      <c r="F114" s="49">
        <f t="shared" si="11"/>
        <v>19126</v>
      </c>
      <c r="G114" s="49">
        <f t="shared" si="11"/>
        <v>28505</v>
      </c>
      <c r="H114" s="49">
        <f t="shared" si="11"/>
        <v>22455</v>
      </c>
      <c r="I114" s="49">
        <f t="shared" si="11"/>
        <v>13694</v>
      </c>
      <c r="J114" s="49">
        <f t="shared" si="11"/>
        <v>8108</v>
      </c>
      <c r="L114" s="1" t="s">
        <v>46</v>
      </c>
      <c r="M114" s="108">
        <f>C110+D110</f>
        <v>124</v>
      </c>
      <c r="N114" s="108">
        <f>E110</f>
        <v>65</v>
      </c>
      <c r="O114" s="108">
        <f>F110+G110+H110+I110</f>
        <v>331</v>
      </c>
      <c r="P114" s="107">
        <f>J110</f>
        <v>103</v>
      </c>
    </row>
    <row r="115" spans="1:17" s="17" customFormat="1" ht="18.75" customHeight="1" thickBot="1" x14ac:dyDescent="0.25">
      <c r="A115" s="87" t="s">
        <v>17</v>
      </c>
      <c r="B115" s="86">
        <f t="shared" ref="B115:J115" si="12">B114/$B114</f>
        <v>1</v>
      </c>
      <c r="C115" s="86">
        <f t="shared" si="12"/>
        <v>5.601471985160475E-2</v>
      </c>
      <c r="D115" s="86">
        <f t="shared" si="12"/>
        <v>0.12318152239766038</v>
      </c>
      <c r="E115" s="86">
        <f t="shared" si="12"/>
        <v>0.13351832875831171</v>
      </c>
      <c r="F115" s="86">
        <f t="shared" si="12"/>
        <v>0.14305481798394878</v>
      </c>
      <c r="G115" s="86">
        <f t="shared" si="12"/>
        <v>0.21320598068767438</v>
      </c>
      <c r="H115" s="86">
        <f t="shared" si="12"/>
        <v>0.16795440436210238</v>
      </c>
      <c r="I115" s="86">
        <f t="shared" si="12"/>
        <v>0.10242563408303851</v>
      </c>
      <c r="J115" s="86">
        <f t="shared" si="12"/>
        <v>6.064459187565914E-2</v>
      </c>
      <c r="M115" s="106">
        <f>SUM(M111:M113)</f>
        <v>23834</v>
      </c>
      <c r="N115" s="106">
        <f>SUM(N111:N113)</f>
        <v>17786</v>
      </c>
      <c r="O115" s="106">
        <f>SUM(O111:O113)</f>
        <v>83449</v>
      </c>
      <c r="P115" s="106">
        <f>SUM(P111:P113)</f>
        <v>8005</v>
      </c>
    </row>
    <row r="116" spans="1:17" ht="4.5" customHeight="1" x14ac:dyDescent="0.2"/>
    <row r="117" spans="1:17" ht="4.5" customHeight="1" x14ac:dyDescent="0.2"/>
    <row r="118" spans="1:17" ht="39.75" customHeight="1" thickBot="1" x14ac:dyDescent="0.3">
      <c r="A118" s="201" t="s">
        <v>199</v>
      </c>
      <c r="B118" s="201"/>
      <c r="C118" s="201"/>
      <c r="D118" s="201"/>
      <c r="E118" s="201"/>
      <c r="F118" s="24"/>
      <c r="G118" s="24"/>
      <c r="H118" s="24"/>
      <c r="I118" s="24"/>
      <c r="J118" s="24"/>
      <c r="K118" s="201" t="s">
        <v>198</v>
      </c>
      <c r="L118" s="201"/>
      <c r="M118" s="201"/>
      <c r="N118" s="201"/>
      <c r="O118" s="201"/>
      <c r="P118" s="24"/>
      <c r="Q118" s="24"/>
    </row>
    <row r="119" spans="1:17" ht="4.5" customHeight="1" x14ac:dyDescent="0.2"/>
    <row r="120" spans="1:17" ht="4.5" customHeight="1" x14ac:dyDescent="0.2"/>
    <row r="121" spans="1:17" ht="49.5" customHeight="1" x14ac:dyDescent="0.2">
      <c r="A121" s="83" t="s">
        <v>197</v>
      </c>
      <c r="B121" s="83" t="s">
        <v>196</v>
      </c>
      <c r="C121" s="83" t="s">
        <v>23</v>
      </c>
      <c r="D121" s="83" t="s">
        <v>24</v>
      </c>
      <c r="E121" s="105"/>
      <c r="K121" s="83" t="s">
        <v>197</v>
      </c>
      <c r="L121" s="83" t="s">
        <v>196</v>
      </c>
      <c r="M121" s="83" t="s">
        <v>23</v>
      </c>
      <c r="N121" s="83" t="s">
        <v>24</v>
      </c>
    </row>
    <row r="122" spans="1:17" ht="17.45" customHeight="1" x14ac:dyDescent="0.2">
      <c r="A122" s="104" t="s">
        <v>195</v>
      </c>
      <c r="B122" s="47">
        <f>SUM(C122:D122)</f>
        <v>98618</v>
      </c>
      <c r="C122" s="61">
        <v>16769</v>
      </c>
      <c r="D122" s="61">
        <v>81849</v>
      </c>
      <c r="E122" s="105"/>
      <c r="K122" s="104" t="s">
        <v>195</v>
      </c>
      <c r="L122" s="47">
        <f>SUM(M122:N122)</f>
        <v>130432</v>
      </c>
      <c r="M122" s="61">
        <v>110693</v>
      </c>
      <c r="N122" s="61">
        <v>19739</v>
      </c>
    </row>
    <row r="123" spans="1:17" ht="17.45" customHeight="1" x14ac:dyDescent="0.2">
      <c r="A123" s="104" t="s">
        <v>194</v>
      </c>
      <c r="B123" s="47">
        <f>SUM(C123:D123)</f>
        <v>33071</v>
      </c>
      <c r="C123" s="61">
        <v>1234</v>
      </c>
      <c r="D123" s="61">
        <v>31837</v>
      </c>
      <c r="E123" s="103"/>
      <c r="K123" s="104" t="s">
        <v>194</v>
      </c>
      <c r="L123" s="47">
        <f>SUM(M123:N123)</f>
        <v>3073</v>
      </c>
      <c r="M123" s="61">
        <v>2848</v>
      </c>
      <c r="N123" s="61">
        <v>225</v>
      </c>
    </row>
    <row r="124" spans="1:17" ht="17.45" customHeight="1" x14ac:dyDescent="0.2">
      <c r="A124" s="104" t="s">
        <v>193</v>
      </c>
      <c r="B124" s="47">
        <f>SUM(C124:D124)</f>
        <v>977</v>
      </c>
      <c r="C124" s="61">
        <v>38</v>
      </c>
      <c r="D124" s="61">
        <v>939</v>
      </c>
      <c r="E124" s="103"/>
      <c r="K124" s="104" t="s">
        <v>193</v>
      </c>
      <c r="L124" s="47">
        <f>SUM(M124:N124)</f>
        <v>99</v>
      </c>
      <c r="M124" s="61">
        <v>96</v>
      </c>
      <c r="N124" s="61">
        <v>3</v>
      </c>
    </row>
    <row r="125" spans="1:17" s="14" customFormat="1" ht="17.45" customHeight="1" x14ac:dyDescent="0.2">
      <c r="A125" s="102" t="s">
        <v>192</v>
      </c>
      <c r="B125" s="90">
        <f>SUM(C125:D125)</f>
        <v>1031</v>
      </c>
      <c r="C125" s="55">
        <v>33</v>
      </c>
      <c r="D125" s="55">
        <v>998</v>
      </c>
      <c r="E125" s="103"/>
      <c r="K125" s="102" t="s">
        <v>192</v>
      </c>
      <c r="L125" s="90">
        <f>SUM(M125:N125)</f>
        <v>93</v>
      </c>
      <c r="M125" s="55">
        <v>90</v>
      </c>
      <c r="N125" s="55">
        <v>3</v>
      </c>
    </row>
    <row r="126" spans="1:17" ht="18.600000000000001" customHeight="1" x14ac:dyDescent="0.2">
      <c r="A126" s="100" t="s">
        <v>2</v>
      </c>
      <c r="B126" s="49">
        <f>SUM(B122:B125)</f>
        <v>133697</v>
      </c>
      <c r="C126" s="49">
        <f>SUM(C122:C125)</f>
        <v>18074</v>
      </c>
      <c r="D126" s="49">
        <f>SUM(D122:D125)</f>
        <v>115623</v>
      </c>
      <c r="E126" s="101"/>
      <c r="K126" s="100" t="s">
        <v>2</v>
      </c>
      <c r="L126" s="49">
        <f>SUM(L122:L125)</f>
        <v>133697</v>
      </c>
      <c r="M126" s="49">
        <f>SUM(M122:M125)</f>
        <v>113727</v>
      </c>
      <c r="N126" s="49">
        <f>SUM(N122:N125)</f>
        <v>19970</v>
      </c>
    </row>
    <row r="127" spans="1:17" s="17" customFormat="1" ht="18.600000000000001" customHeight="1" x14ac:dyDescent="0.2">
      <c r="A127" s="98" t="s">
        <v>17</v>
      </c>
      <c r="B127" s="97">
        <f>SUM(C127:D127)</f>
        <v>1</v>
      </c>
      <c r="C127" s="97">
        <f>+C126/$B$126</f>
        <v>0.13518627942287412</v>
      </c>
      <c r="D127" s="97">
        <f>+D126/$B$126</f>
        <v>0.86481372057712591</v>
      </c>
      <c r="E127" s="99"/>
      <c r="K127" s="98" t="s">
        <v>17</v>
      </c>
      <c r="L127" s="97">
        <f>SUM(M127:N127)</f>
        <v>1</v>
      </c>
      <c r="M127" s="97">
        <f>+M126/$L$126</f>
        <v>0.85063240012864916</v>
      </c>
      <c r="N127" s="97">
        <f>+N126/$L$126</f>
        <v>0.1493675998713509</v>
      </c>
    </row>
    <row r="128" spans="1:17" ht="15" customHeight="1" x14ac:dyDescent="0.2">
      <c r="A128" s="84" t="s">
        <v>191</v>
      </c>
      <c r="K128" s="84" t="s">
        <v>191</v>
      </c>
    </row>
    <row r="129" spans="1:17" ht="15" customHeight="1" x14ac:dyDescent="0.2">
      <c r="A129" s="84"/>
      <c r="K129" s="84"/>
    </row>
    <row r="130" spans="1:17" ht="15" customHeight="1" thickBot="1" x14ac:dyDescent="0.3">
      <c r="A130" s="186" t="s">
        <v>190</v>
      </c>
      <c r="B130" s="186"/>
      <c r="C130" s="186"/>
      <c r="D130" s="186"/>
      <c r="E130" s="186"/>
      <c r="F130" s="186"/>
      <c r="G130" s="186"/>
      <c r="H130" s="186"/>
      <c r="I130" s="186"/>
      <c r="J130" s="186"/>
      <c r="K130" s="186"/>
      <c r="L130" s="186"/>
      <c r="M130" s="186"/>
      <c r="N130" s="186"/>
      <c r="O130" s="186"/>
      <c r="P130" s="186"/>
      <c r="Q130" s="24"/>
    </row>
    <row r="131" spans="1:17" ht="7.15" customHeight="1" x14ac:dyDescent="0.2"/>
    <row r="132" spans="1:17" ht="7.15" customHeight="1" x14ac:dyDescent="0.2"/>
    <row r="133" spans="1:17" ht="48.75" customHeight="1" x14ac:dyDescent="0.2">
      <c r="A133" s="83" t="s">
        <v>44</v>
      </c>
      <c r="B133" s="96" t="s">
        <v>2</v>
      </c>
      <c r="C133" s="83" t="s">
        <v>189</v>
      </c>
      <c r="D133" s="83" t="s">
        <v>188</v>
      </c>
      <c r="E133" s="95" t="s">
        <v>187</v>
      </c>
      <c r="F133" s="95" t="s">
        <v>186</v>
      </c>
      <c r="G133" s="83" t="s">
        <v>185</v>
      </c>
      <c r="H133" s="83" t="s">
        <v>184</v>
      </c>
      <c r="I133" s="83" t="s">
        <v>183</v>
      </c>
      <c r="J133" s="83" t="s">
        <v>74</v>
      </c>
      <c r="Q133" s="85"/>
    </row>
    <row r="134" spans="1:17" ht="18.75" customHeight="1" x14ac:dyDescent="0.2">
      <c r="A134" s="94" t="s">
        <v>182</v>
      </c>
      <c r="B134" s="47">
        <f>SUM(C134:J134)</f>
        <v>623</v>
      </c>
      <c r="C134" s="61">
        <v>95</v>
      </c>
      <c r="D134" s="61">
        <v>5</v>
      </c>
      <c r="E134" s="61">
        <v>24</v>
      </c>
      <c r="F134" s="61">
        <v>0</v>
      </c>
      <c r="G134" s="61">
        <v>3</v>
      </c>
      <c r="H134" s="61">
        <v>469</v>
      </c>
      <c r="I134" s="61">
        <v>1</v>
      </c>
      <c r="J134" s="61">
        <v>26</v>
      </c>
      <c r="Q134" s="85"/>
    </row>
    <row r="135" spans="1:17" ht="18.75" customHeight="1" x14ac:dyDescent="0.2">
      <c r="A135" s="93" t="s">
        <v>47</v>
      </c>
      <c r="B135" s="47">
        <f>SUM(C135:J135)</f>
        <v>66628</v>
      </c>
      <c r="C135" s="61">
        <v>6398</v>
      </c>
      <c r="D135" s="61">
        <v>822</v>
      </c>
      <c r="E135" s="61">
        <v>511</v>
      </c>
      <c r="F135" s="61">
        <v>120</v>
      </c>
      <c r="G135" s="61">
        <v>1077</v>
      </c>
      <c r="H135" s="61">
        <v>53495</v>
      </c>
      <c r="I135" s="61">
        <v>9</v>
      </c>
      <c r="J135" s="61">
        <v>4196</v>
      </c>
      <c r="Q135" s="85"/>
    </row>
    <row r="136" spans="1:17" ht="18.75" customHeight="1" x14ac:dyDescent="0.2">
      <c r="A136" s="92" t="s">
        <v>48</v>
      </c>
      <c r="B136" s="47">
        <f>SUM(C136:J136)</f>
        <v>53607</v>
      </c>
      <c r="C136" s="61">
        <v>5477</v>
      </c>
      <c r="D136" s="61">
        <v>819</v>
      </c>
      <c r="E136" s="61">
        <v>471</v>
      </c>
      <c r="F136" s="61">
        <v>83</v>
      </c>
      <c r="G136" s="61">
        <v>805</v>
      </c>
      <c r="H136" s="61">
        <v>42967</v>
      </c>
      <c r="I136" s="61">
        <v>5</v>
      </c>
      <c r="J136" s="61">
        <v>2980</v>
      </c>
      <c r="Q136" s="85"/>
    </row>
    <row r="137" spans="1:17" ht="18.75" customHeight="1" x14ac:dyDescent="0.2">
      <c r="A137" s="91" t="s">
        <v>49</v>
      </c>
      <c r="B137" s="90">
        <f>SUM(C137:J137)</f>
        <v>12839</v>
      </c>
      <c r="C137" s="55">
        <v>1001</v>
      </c>
      <c r="D137" s="55">
        <v>111</v>
      </c>
      <c r="E137" s="55">
        <v>211</v>
      </c>
      <c r="F137" s="55">
        <v>14</v>
      </c>
      <c r="G137" s="55">
        <v>218</v>
      </c>
      <c r="H137" s="55">
        <v>10532</v>
      </c>
      <c r="I137" s="55">
        <v>10</v>
      </c>
      <c r="J137" s="55">
        <v>742</v>
      </c>
      <c r="Q137" s="85"/>
    </row>
    <row r="138" spans="1:17" ht="18.75" customHeight="1" x14ac:dyDescent="0.2">
      <c r="A138" s="89" t="s">
        <v>2</v>
      </c>
      <c r="B138" s="88">
        <f t="shared" ref="B138:J138" si="13">SUM(B134:B137)</f>
        <v>133697</v>
      </c>
      <c r="C138" s="88">
        <f t="shared" si="13"/>
        <v>12971</v>
      </c>
      <c r="D138" s="88">
        <f t="shared" si="13"/>
        <v>1757</v>
      </c>
      <c r="E138" s="88">
        <f t="shared" si="13"/>
        <v>1217</v>
      </c>
      <c r="F138" s="88">
        <f t="shared" si="13"/>
        <v>217</v>
      </c>
      <c r="G138" s="88">
        <f t="shared" si="13"/>
        <v>2103</v>
      </c>
      <c r="H138" s="88">
        <f t="shared" si="13"/>
        <v>107463</v>
      </c>
      <c r="I138" s="88">
        <f t="shared" si="13"/>
        <v>25</v>
      </c>
      <c r="J138" s="88">
        <f t="shared" si="13"/>
        <v>7944</v>
      </c>
      <c r="Q138" s="85"/>
    </row>
    <row r="139" spans="1:17" ht="18.75" customHeight="1" thickBot="1" x14ac:dyDescent="0.25">
      <c r="A139" s="87" t="s">
        <v>17</v>
      </c>
      <c r="B139" s="86">
        <f>B138/$B138</f>
        <v>1</v>
      </c>
      <c r="C139" s="86">
        <f t="shared" ref="C139:J139" si="14">C138/$B$138</f>
        <v>9.7017883722147841E-2</v>
      </c>
      <c r="D139" s="86">
        <f t="shared" si="14"/>
        <v>1.3141656132897523E-2</v>
      </c>
      <c r="E139" s="86">
        <f t="shared" si="14"/>
        <v>9.1026724608629962E-3</v>
      </c>
      <c r="F139" s="86">
        <f t="shared" si="14"/>
        <v>1.6230730682064668E-3</v>
      </c>
      <c r="G139" s="86">
        <f t="shared" si="14"/>
        <v>1.572959752275668E-2</v>
      </c>
      <c r="H139" s="86">
        <f t="shared" si="14"/>
        <v>0.80378018953304864</v>
      </c>
      <c r="I139" s="86">
        <f t="shared" si="14"/>
        <v>1.8698998481641324E-4</v>
      </c>
      <c r="J139" s="86">
        <f t="shared" si="14"/>
        <v>5.9417937575263466E-2</v>
      </c>
      <c r="Q139" s="85"/>
    </row>
    <row r="140" spans="1:17" x14ac:dyDescent="0.2">
      <c r="A140" s="84"/>
    </row>
    <row r="142" spans="1:17" ht="16.5" thickBot="1" x14ac:dyDescent="0.3">
      <c r="A142" s="198" t="s">
        <v>181</v>
      </c>
      <c r="B142" s="198"/>
      <c r="C142" s="198"/>
      <c r="D142" s="198"/>
      <c r="E142" s="198"/>
      <c r="F142" s="198"/>
      <c r="G142" s="198"/>
      <c r="H142" s="198"/>
      <c r="I142" s="198"/>
      <c r="J142" s="198"/>
      <c r="K142" s="198"/>
      <c r="L142" s="198"/>
      <c r="M142" s="198"/>
      <c r="N142" s="198"/>
      <c r="O142" s="198"/>
      <c r="P142" s="198"/>
      <c r="Q142" s="24"/>
    </row>
    <row r="144" spans="1:17" ht="26.25" customHeight="1" x14ac:dyDescent="0.2">
      <c r="A144" s="83" t="s">
        <v>1</v>
      </c>
      <c r="B144" s="83">
        <v>2017</v>
      </c>
      <c r="C144" s="83">
        <v>2018</v>
      </c>
      <c r="D144" s="82" t="s">
        <v>25</v>
      </c>
      <c r="G144" s="69"/>
      <c r="H144" s="28"/>
      <c r="I144" s="28"/>
      <c r="J144" s="28"/>
      <c r="K144" s="70"/>
    </row>
    <row r="145" spans="1:17" ht="18.75" customHeight="1" x14ac:dyDescent="0.2">
      <c r="A145" s="81" t="s">
        <v>5</v>
      </c>
      <c r="B145" s="61">
        <v>6663</v>
      </c>
      <c r="C145" s="61">
        <v>9907</v>
      </c>
      <c r="D145" s="77">
        <f t="shared" ref="D145:D157" si="15">C145/B145-1</f>
        <v>0.48686777727750252</v>
      </c>
      <c r="G145" s="80"/>
      <c r="H145" s="69" t="s">
        <v>26</v>
      </c>
      <c r="I145" s="71">
        <f>D145</f>
        <v>0.48686777727750252</v>
      </c>
      <c r="J145" s="28"/>
      <c r="K145" s="70"/>
    </row>
    <row r="146" spans="1:17" ht="18.75" customHeight="1" x14ac:dyDescent="0.2">
      <c r="A146" s="79" t="s">
        <v>6</v>
      </c>
      <c r="B146" s="78">
        <v>6316</v>
      </c>
      <c r="C146" s="78">
        <v>9554</v>
      </c>
      <c r="D146" s="77">
        <f t="shared" si="15"/>
        <v>0.51266624445851794</v>
      </c>
      <c r="G146" s="80"/>
      <c r="H146" s="69" t="s">
        <v>27</v>
      </c>
      <c r="I146" s="71"/>
      <c r="J146" s="28"/>
      <c r="K146" s="70"/>
    </row>
    <row r="147" spans="1:17" ht="18.75" customHeight="1" x14ac:dyDescent="0.2">
      <c r="A147" s="79" t="s">
        <v>7</v>
      </c>
      <c r="B147" s="78">
        <v>7041</v>
      </c>
      <c r="C147" s="78">
        <v>9826</v>
      </c>
      <c r="D147" s="77">
        <f t="shared" si="15"/>
        <v>0.39554040619230224</v>
      </c>
      <c r="G147" s="80"/>
      <c r="H147" s="69" t="s">
        <v>28</v>
      </c>
      <c r="I147" s="71"/>
      <c r="J147" s="28"/>
      <c r="K147" s="70"/>
    </row>
    <row r="148" spans="1:17" ht="18.75" customHeight="1" x14ac:dyDescent="0.2">
      <c r="A148" s="79" t="s">
        <v>8</v>
      </c>
      <c r="B148" s="78">
        <v>6368</v>
      </c>
      <c r="C148" s="78">
        <v>10925</v>
      </c>
      <c r="D148" s="77">
        <f t="shared" si="15"/>
        <v>0.71560929648241212</v>
      </c>
      <c r="G148" s="80"/>
      <c r="H148" s="69" t="s">
        <v>29</v>
      </c>
      <c r="I148" s="71"/>
      <c r="J148" s="28"/>
      <c r="K148" s="70"/>
      <c r="L148" s="70"/>
      <c r="M148" s="70"/>
    </row>
    <row r="149" spans="1:17" ht="18.75" customHeight="1" x14ac:dyDescent="0.2">
      <c r="A149" s="79" t="s">
        <v>9</v>
      </c>
      <c r="B149" s="78">
        <v>7290</v>
      </c>
      <c r="C149" s="78">
        <v>10984</v>
      </c>
      <c r="D149" s="77">
        <f t="shared" si="15"/>
        <v>0.5067215363511659</v>
      </c>
      <c r="G149" s="80"/>
      <c r="H149" s="69" t="s">
        <v>30</v>
      </c>
      <c r="I149" s="71"/>
      <c r="J149" s="28"/>
      <c r="K149" s="70"/>
      <c r="L149" s="70"/>
      <c r="M149" s="70"/>
    </row>
    <row r="150" spans="1:17" ht="18.75" customHeight="1" x14ac:dyDescent="0.2">
      <c r="A150" s="79" t="s">
        <v>10</v>
      </c>
      <c r="B150" s="78">
        <v>7196</v>
      </c>
      <c r="C150" s="78">
        <v>10244</v>
      </c>
      <c r="D150" s="77">
        <f t="shared" si="15"/>
        <v>0.42356864924958315</v>
      </c>
      <c r="G150" s="80"/>
      <c r="H150" s="69" t="s">
        <v>31</v>
      </c>
      <c r="I150" s="71"/>
      <c r="J150" s="28"/>
      <c r="K150" s="70"/>
      <c r="L150" s="70"/>
      <c r="M150" s="70"/>
    </row>
    <row r="151" spans="1:17" ht="18.75" customHeight="1" x14ac:dyDescent="0.2">
      <c r="A151" s="79" t="s">
        <v>11</v>
      </c>
      <c r="B151" s="78">
        <v>7611</v>
      </c>
      <c r="C151" s="78">
        <v>11110</v>
      </c>
      <c r="D151" s="77">
        <f t="shared" si="15"/>
        <v>0.45972933911443969</v>
      </c>
      <c r="G151" s="80"/>
      <c r="H151" s="69" t="s">
        <v>32</v>
      </c>
      <c r="I151" s="71"/>
      <c r="J151" s="28"/>
      <c r="K151" s="70"/>
      <c r="L151" s="70"/>
      <c r="M151" s="70"/>
    </row>
    <row r="152" spans="1:17" ht="18.75" customHeight="1" x14ac:dyDescent="0.2">
      <c r="A152" s="79" t="s">
        <v>12</v>
      </c>
      <c r="B152" s="78">
        <v>8553</v>
      </c>
      <c r="C152" s="78">
        <v>11352</v>
      </c>
      <c r="D152" s="77">
        <f t="shared" si="15"/>
        <v>0.32725359522974395</v>
      </c>
      <c r="G152" s="80"/>
      <c r="H152" s="69" t="s">
        <v>33</v>
      </c>
      <c r="I152" s="71"/>
      <c r="J152" s="28"/>
      <c r="K152" s="70"/>
      <c r="L152" s="70"/>
      <c r="M152" s="70"/>
    </row>
    <row r="153" spans="1:17" ht="18.75" customHeight="1" x14ac:dyDescent="0.2">
      <c r="A153" s="79" t="s">
        <v>13</v>
      </c>
      <c r="B153" s="78">
        <v>8922</v>
      </c>
      <c r="C153" s="78">
        <v>11669</v>
      </c>
      <c r="D153" s="77">
        <f t="shared" si="15"/>
        <v>0.30789060748711061</v>
      </c>
      <c r="G153" s="69"/>
      <c r="H153" s="69" t="s">
        <v>34</v>
      </c>
      <c r="I153" s="71"/>
      <c r="J153" s="28"/>
      <c r="K153" s="70"/>
      <c r="L153" s="70"/>
      <c r="M153" s="70"/>
    </row>
    <row r="154" spans="1:17" ht="18.75" customHeight="1" x14ac:dyDescent="0.2">
      <c r="A154" s="79" t="s">
        <v>14</v>
      </c>
      <c r="B154" s="78">
        <v>9993</v>
      </c>
      <c r="C154" s="78">
        <v>12269</v>
      </c>
      <c r="D154" s="77">
        <f t="shared" si="15"/>
        <v>0.22775943160212142</v>
      </c>
      <c r="G154" s="69"/>
      <c r="H154" s="69" t="s">
        <v>35</v>
      </c>
      <c r="I154" s="71"/>
      <c r="J154" s="28"/>
      <c r="K154" s="70"/>
      <c r="L154" s="70"/>
      <c r="M154" s="70"/>
    </row>
    <row r="155" spans="1:17" ht="18.75" customHeight="1" x14ac:dyDescent="0.2">
      <c r="A155" s="79" t="s">
        <v>15</v>
      </c>
      <c r="B155" s="78">
        <v>10183</v>
      </c>
      <c r="C155" s="78">
        <v>12894</v>
      </c>
      <c r="D155" s="77">
        <f t="shared" si="15"/>
        <v>0.26622802710399696</v>
      </c>
      <c r="G155" s="69"/>
      <c r="H155" s="69" t="s">
        <v>36</v>
      </c>
      <c r="I155" s="71"/>
      <c r="J155" s="28"/>
      <c r="K155" s="70"/>
    </row>
    <row r="156" spans="1:17" ht="18.75" customHeight="1" x14ac:dyDescent="0.2">
      <c r="A156" s="76" t="s">
        <v>16</v>
      </c>
      <c r="B156" s="75">
        <v>9181</v>
      </c>
      <c r="C156" s="75">
        <v>12963</v>
      </c>
      <c r="D156" s="74">
        <f t="shared" si="15"/>
        <v>0.41193769741858177</v>
      </c>
      <c r="G156" s="69"/>
      <c r="H156" s="69" t="s">
        <v>37</v>
      </c>
      <c r="I156" s="71"/>
      <c r="J156" s="28"/>
      <c r="K156" s="70"/>
    </row>
    <row r="157" spans="1:17" ht="20.25" customHeight="1" x14ac:dyDescent="0.2">
      <c r="A157" s="51" t="s">
        <v>2</v>
      </c>
      <c r="B157" s="49">
        <f>SUM(B145:B156)</f>
        <v>95317</v>
      </c>
      <c r="C157" s="49">
        <f>SUM(C145:C156)</f>
        <v>133697</v>
      </c>
      <c r="D157" s="73">
        <f t="shared" si="15"/>
        <v>0.402656399173285</v>
      </c>
      <c r="G157" s="69"/>
      <c r="H157" s="72" t="s">
        <v>180</v>
      </c>
      <c r="I157" s="71">
        <f>D157</f>
        <v>0.402656399173285</v>
      </c>
      <c r="J157" s="28"/>
      <c r="K157" s="70"/>
    </row>
    <row r="158" spans="1:17" x14ac:dyDescent="0.2">
      <c r="G158" s="69"/>
      <c r="H158" s="69"/>
      <c r="I158" s="69"/>
      <c r="J158" s="28"/>
    </row>
    <row r="160" spans="1:17" ht="16.5" thickBot="1" x14ac:dyDescent="0.3">
      <c r="A160" s="198" t="s">
        <v>179</v>
      </c>
      <c r="B160" s="198"/>
      <c r="C160" s="198"/>
      <c r="D160" s="198"/>
      <c r="E160" s="198"/>
      <c r="F160" s="198"/>
      <c r="G160" s="198"/>
      <c r="H160" s="198"/>
      <c r="I160" s="198"/>
      <c r="J160" s="198"/>
      <c r="K160" s="198"/>
      <c r="L160" s="198"/>
      <c r="M160" s="198"/>
      <c r="N160" s="198"/>
      <c r="O160" s="198"/>
      <c r="P160" s="198"/>
      <c r="Q160" s="68"/>
    </row>
    <row r="162" spans="1:17" ht="71.25" customHeight="1" thickBot="1" x14ac:dyDescent="0.25">
      <c r="A162" s="184" t="s">
        <v>53</v>
      </c>
      <c r="B162" s="184" t="s">
        <v>178</v>
      </c>
      <c r="C162" s="184" t="s">
        <v>177</v>
      </c>
      <c r="D162" s="184"/>
      <c r="E162" s="185"/>
      <c r="F162" s="184" t="s">
        <v>176</v>
      </c>
      <c r="G162" s="185"/>
      <c r="H162" s="184" t="s">
        <v>175</v>
      </c>
      <c r="I162" s="185"/>
      <c r="J162" s="184" t="s">
        <v>174</v>
      </c>
      <c r="K162" s="184"/>
      <c r="L162" s="184"/>
      <c r="M162" s="184"/>
      <c r="N162" s="184"/>
      <c r="O162" s="67"/>
      <c r="P162" s="67"/>
      <c r="Q162" s="26"/>
    </row>
    <row r="163" spans="1:17" ht="44.25" customHeight="1" thickTop="1" x14ac:dyDescent="0.2">
      <c r="A163" s="184"/>
      <c r="B163" s="184"/>
      <c r="C163" s="65" t="s">
        <v>22</v>
      </c>
      <c r="D163" s="65" t="s">
        <v>18</v>
      </c>
      <c r="E163" s="66" t="s">
        <v>173</v>
      </c>
      <c r="F163" s="65" t="s">
        <v>39</v>
      </c>
      <c r="G163" s="66" t="s">
        <v>38</v>
      </c>
      <c r="H163" s="65" t="s">
        <v>39</v>
      </c>
      <c r="I163" s="66" t="s">
        <v>38</v>
      </c>
      <c r="J163" s="65" t="s">
        <v>172</v>
      </c>
      <c r="K163" s="65" t="s">
        <v>171</v>
      </c>
      <c r="L163" s="65" t="s">
        <v>170</v>
      </c>
      <c r="M163" s="65" t="s">
        <v>169</v>
      </c>
      <c r="N163" s="65" t="s">
        <v>168</v>
      </c>
      <c r="O163" s="26"/>
      <c r="P163" s="64"/>
      <c r="Q163" s="26"/>
    </row>
    <row r="164" spans="1:17" ht="18" customHeight="1" x14ac:dyDescent="0.2">
      <c r="A164" s="63" t="s">
        <v>67</v>
      </c>
      <c r="B164" s="62">
        <f t="shared" ref="B164:B188" si="16">C164+D164+E164</f>
        <v>1397</v>
      </c>
      <c r="C164" s="61">
        <v>186</v>
      </c>
      <c r="D164" s="61">
        <v>772</v>
      </c>
      <c r="E164" s="60">
        <v>439</v>
      </c>
      <c r="F164" s="58">
        <v>420</v>
      </c>
      <c r="G164" s="59">
        <v>977</v>
      </c>
      <c r="H164" s="58">
        <v>51</v>
      </c>
      <c r="I164" s="59">
        <v>1346</v>
      </c>
      <c r="J164" s="58">
        <v>1295</v>
      </c>
      <c r="K164" s="58">
        <v>882</v>
      </c>
      <c r="L164" s="58">
        <v>325</v>
      </c>
      <c r="M164" s="58">
        <v>38</v>
      </c>
      <c r="N164" s="58">
        <v>1</v>
      </c>
      <c r="O164" s="48"/>
      <c r="P164" s="48"/>
      <c r="Q164" s="26"/>
    </row>
    <row r="165" spans="1:17" ht="18" customHeight="1" x14ac:dyDescent="0.2">
      <c r="A165" s="63" t="s">
        <v>63</v>
      </c>
      <c r="B165" s="62">
        <f t="shared" si="16"/>
        <v>5791</v>
      </c>
      <c r="C165" s="61">
        <v>1963</v>
      </c>
      <c r="D165" s="61">
        <v>2618</v>
      </c>
      <c r="E165" s="60">
        <v>1210</v>
      </c>
      <c r="F165" s="58">
        <v>1251</v>
      </c>
      <c r="G165" s="59">
        <v>4540</v>
      </c>
      <c r="H165" s="58">
        <v>414</v>
      </c>
      <c r="I165" s="59">
        <v>5377</v>
      </c>
      <c r="J165" s="58">
        <v>4846</v>
      </c>
      <c r="K165" s="58">
        <v>3392</v>
      </c>
      <c r="L165" s="58">
        <v>828</v>
      </c>
      <c r="M165" s="58">
        <v>45</v>
      </c>
      <c r="N165" s="58">
        <v>31</v>
      </c>
      <c r="O165" s="48"/>
      <c r="P165" s="48"/>
      <c r="Q165" s="26"/>
    </row>
    <row r="166" spans="1:17" ht="18" customHeight="1" x14ac:dyDescent="0.2">
      <c r="A166" s="63" t="s">
        <v>75</v>
      </c>
      <c r="B166" s="62">
        <f t="shared" si="16"/>
        <v>2436</v>
      </c>
      <c r="C166" s="61">
        <v>1010</v>
      </c>
      <c r="D166" s="61">
        <v>1112</v>
      </c>
      <c r="E166" s="60">
        <v>314</v>
      </c>
      <c r="F166" s="58">
        <v>931</v>
      </c>
      <c r="G166" s="59">
        <v>1505</v>
      </c>
      <c r="H166" s="58">
        <v>73</v>
      </c>
      <c r="I166" s="59">
        <v>2363</v>
      </c>
      <c r="J166" s="58">
        <v>2091</v>
      </c>
      <c r="K166" s="58">
        <v>1349</v>
      </c>
      <c r="L166" s="58">
        <v>718</v>
      </c>
      <c r="M166" s="58">
        <v>67</v>
      </c>
      <c r="N166" s="58">
        <v>23</v>
      </c>
      <c r="O166" s="48"/>
      <c r="P166" s="48"/>
      <c r="Q166" s="26"/>
    </row>
    <row r="167" spans="1:17" ht="18" customHeight="1" x14ac:dyDescent="0.2">
      <c r="A167" s="63" t="s">
        <v>52</v>
      </c>
      <c r="B167" s="62">
        <f t="shared" si="16"/>
        <v>12949</v>
      </c>
      <c r="C167" s="61">
        <v>5281</v>
      </c>
      <c r="D167" s="61">
        <v>6053</v>
      </c>
      <c r="E167" s="60">
        <v>1615</v>
      </c>
      <c r="F167" s="58">
        <v>2204</v>
      </c>
      <c r="G167" s="59">
        <v>10745</v>
      </c>
      <c r="H167" s="58">
        <v>668</v>
      </c>
      <c r="I167" s="59">
        <v>12281</v>
      </c>
      <c r="J167" s="58">
        <v>10290</v>
      </c>
      <c r="K167" s="58">
        <v>5020</v>
      </c>
      <c r="L167" s="58">
        <v>1590</v>
      </c>
      <c r="M167" s="58">
        <v>286</v>
      </c>
      <c r="N167" s="58">
        <v>18</v>
      </c>
      <c r="O167" s="48"/>
      <c r="P167" s="48"/>
      <c r="Q167" s="26"/>
    </row>
    <row r="168" spans="1:17" ht="18" customHeight="1" x14ac:dyDescent="0.2">
      <c r="A168" s="63" t="s">
        <v>64</v>
      </c>
      <c r="B168" s="62">
        <f t="shared" si="16"/>
        <v>3554</v>
      </c>
      <c r="C168" s="61">
        <v>797</v>
      </c>
      <c r="D168" s="61">
        <v>1959</v>
      </c>
      <c r="E168" s="60">
        <v>798</v>
      </c>
      <c r="F168" s="58">
        <v>2216</v>
      </c>
      <c r="G168" s="59">
        <v>1338</v>
      </c>
      <c r="H168" s="58">
        <v>204</v>
      </c>
      <c r="I168" s="59">
        <v>3350</v>
      </c>
      <c r="J168" s="58">
        <v>3114</v>
      </c>
      <c r="K168" s="58">
        <v>2375</v>
      </c>
      <c r="L168" s="58">
        <v>1967</v>
      </c>
      <c r="M168" s="58">
        <v>49</v>
      </c>
      <c r="N168" s="58">
        <v>21</v>
      </c>
      <c r="O168" s="48"/>
      <c r="P168" s="48"/>
      <c r="Q168" s="26"/>
    </row>
    <row r="169" spans="1:17" ht="18" customHeight="1" x14ac:dyDescent="0.2">
      <c r="A169" s="63" t="s">
        <v>59</v>
      </c>
      <c r="B169" s="62">
        <f t="shared" si="16"/>
        <v>3622</v>
      </c>
      <c r="C169" s="61">
        <v>1613</v>
      </c>
      <c r="D169" s="61">
        <v>1511</v>
      </c>
      <c r="E169" s="60">
        <v>498</v>
      </c>
      <c r="F169" s="58">
        <v>1226</v>
      </c>
      <c r="G169" s="59">
        <v>2396</v>
      </c>
      <c r="H169" s="58">
        <v>236</v>
      </c>
      <c r="I169" s="59">
        <v>3386</v>
      </c>
      <c r="J169" s="58">
        <v>3096</v>
      </c>
      <c r="K169" s="58">
        <v>2118</v>
      </c>
      <c r="L169" s="58">
        <v>1004</v>
      </c>
      <c r="M169" s="58">
        <v>42</v>
      </c>
      <c r="N169" s="58">
        <v>10</v>
      </c>
      <c r="O169" s="48"/>
      <c r="P169" s="48"/>
      <c r="Q169" s="26"/>
    </row>
    <row r="170" spans="1:17" ht="18" customHeight="1" x14ac:dyDescent="0.2">
      <c r="A170" s="63" t="s">
        <v>54</v>
      </c>
      <c r="B170" s="62">
        <f t="shared" si="16"/>
        <v>3278</v>
      </c>
      <c r="C170" s="61">
        <v>1137</v>
      </c>
      <c r="D170" s="61">
        <v>1795</v>
      </c>
      <c r="E170" s="60">
        <v>346</v>
      </c>
      <c r="F170" s="58">
        <v>812</v>
      </c>
      <c r="G170" s="59">
        <v>2466</v>
      </c>
      <c r="H170" s="58">
        <v>115</v>
      </c>
      <c r="I170" s="59">
        <v>3163</v>
      </c>
      <c r="J170" s="58">
        <v>2656</v>
      </c>
      <c r="K170" s="58">
        <v>1415</v>
      </c>
      <c r="L170" s="58">
        <v>618</v>
      </c>
      <c r="M170" s="58">
        <v>29</v>
      </c>
      <c r="N170" s="58">
        <v>5</v>
      </c>
      <c r="O170" s="48"/>
      <c r="P170" s="48"/>
      <c r="Q170" s="26"/>
    </row>
    <row r="171" spans="1:17" ht="18" customHeight="1" x14ac:dyDescent="0.2">
      <c r="A171" s="63" t="s">
        <v>57</v>
      </c>
      <c r="B171" s="62">
        <f t="shared" si="16"/>
        <v>9255</v>
      </c>
      <c r="C171" s="61">
        <v>3318</v>
      </c>
      <c r="D171" s="61">
        <v>4747</v>
      </c>
      <c r="E171" s="60">
        <v>1190</v>
      </c>
      <c r="F171" s="58">
        <v>2758</v>
      </c>
      <c r="G171" s="59">
        <v>6497</v>
      </c>
      <c r="H171" s="58">
        <v>783</v>
      </c>
      <c r="I171" s="59">
        <v>8472</v>
      </c>
      <c r="J171" s="58">
        <v>7918</v>
      </c>
      <c r="K171" s="58">
        <v>6255</v>
      </c>
      <c r="L171" s="58">
        <v>2030</v>
      </c>
      <c r="M171" s="58">
        <v>119</v>
      </c>
      <c r="N171" s="58">
        <v>76</v>
      </c>
      <c r="O171" s="48"/>
      <c r="P171" s="48"/>
      <c r="Q171" s="26"/>
    </row>
    <row r="172" spans="1:17" ht="18" customHeight="1" x14ac:dyDescent="0.2">
      <c r="A172" s="63" t="s">
        <v>69</v>
      </c>
      <c r="B172" s="62">
        <f t="shared" si="16"/>
        <v>1643</v>
      </c>
      <c r="C172" s="61">
        <v>221</v>
      </c>
      <c r="D172" s="61">
        <v>970</v>
      </c>
      <c r="E172" s="60">
        <v>452</v>
      </c>
      <c r="F172" s="58">
        <v>818</v>
      </c>
      <c r="G172" s="59">
        <v>825</v>
      </c>
      <c r="H172" s="58">
        <v>134</v>
      </c>
      <c r="I172" s="59">
        <v>1509</v>
      </c>
      <c r="J172" s="58">
        <v>1420</v>
      </c>
      <c r="K172" s="58">
        <v>1110</v>
      </c>
      <c r="L172" s="58">
        <v>659</v>
      </c>
      <c r="M172" s="58">
        <v>50</v>
      </c>
      <c r="N172" s="58">
        <v>22</v>
      </c>
      <c r="O172" s="48"/>
      <c r="P172" s="48"/>
      <c r="Q172" s="26"/>
    </row>
    <row r="173" spans="1:17" ht="18" customHeight="1" x14ac:dyDescent="0.2">
      <c r="A173" s="63" t="s">
        <v>76</v>
      </c>
      <c r="B173" s="62">
        <f t="shared" si="16"/>
        <v>3189</v>
      </c>
      <c r="C173" s="61">
        <v>1175</v>
      </c>
      <c r="D173" s="61">
        <v>1535</v>
      </c>
      <c r="E173" s="60">
        <v>479</v>
      </c>
      <c r="F173" s="58">
        <v>1923</v>
      </c>
      <c r="G173" s="59">
        <v>1266</v>
      </c>
      <c r="H173" s="58">
        <v>181</v>
      </c>
      <c r="I173" s="59">
        <v>3008</v>
      </c>
      <c r="J173" s="58">
        <v>2677</v>
      </c>
      <c r="K173" s="58">
        <v>1424</v>
      </c>
      <c r="L173" s="58">
        <v>1627</v>
      </c>
      <c r="M173" s="58">
        <v>35</v>
      </c>
      <c r="N173" s="58">
        <v>10</v>
      </c>
      <c r="O173" s="48"/>
      <c r="P173" s="48"/>
      <c r="Q173" s="26"/>
    </row>
    <row r="174" spans="1:17" ht="18" customHeight="1" x14ac:dyDescent="0.2">
      <c r="A174" s="63" t="s">
        <v>60</v>
      </c>
      <c r="B174" s="62">
        <f t="shared" si="16"/>
        <v>4642</v>
      </c>
      <c r="C174" s="61">
        <v>1530</v>
      </c>
      <c r="D174" s="61">
        <v>2048</v>
      </c>
      <c r="E174" s="60">
        <v>1064</v>
      </c>
      <c r="F174" s="58">
        <v>1768</v>
      </c>
      <c r="G174" s="59">
        <v>2874</v>
      </c>
      <c r="H174" s="58">
        <v>286</v>
      </c>
      <c r="I174" s="59">
        <v>4356</v>
      </c>
      <c r="J174" s="58">
        <v>3784</v>
      </c>
      <c r="K174" s="58">
        <v>3233</v>
      </c>
      <c r="L174" s="58">
        <v>1475</v>
      </c>
      <c r="M174" s="58">
        <v>37</v>
      </c>
      <c r="N174" s="58">
        <v>17</v>
      </c>
      <c r="O174" s="48"/>
      <c r="P174" s="48"/>
      <c r="Q174" s="26"/>
    </row>
    <row r="175" spans="1:17" ht="18" customHeight="1" x14ac:dyDescent="0.2">
      <c r="A175" s="63" t="s">
        <v>77</v>
      </c>
      <c r="B175" s="62">
        <f t="shared" si="16"/>
        <v>7052</v>
      </c>
      <c r="C175" s="61">
        <v>2767</v>
      </c>
      <c r="D175" s="61">
        <v>3422</v>
      </c>
      <c r="E175" s="60">
        <v>863</v>
      </c>
      <c r="F175" s="58">
        <v>3787</v>
      </c>
      <c r="G175" s="59">
        <v>3265</v>
      </c>
      <c r="H175" s="58">
        <v>474</v>
      </c>
      <c r="I175" s="59">
        <v>6578</v>
      </c>
      <c r="J175" s="58">
        <v>5238</v>
      </c>
      <c r="K175" s="58">
        <v>2916</v>
      </c>
      <c r="L175" s="58">
        <v>2639</v>
      </c>
      <c r="M175" s="58">
        <v>150</v>
      </c>
      <c r="N175" s="58">
        <v>12</v>
      </c>
      <c r="O175" s="48"/>
      <c r="P175" s="48"/>
      <c r="Q175" s="26"/>
    </row>
    <row r="176" spans="1:17" ht="18" customHeight="1" x14ac:dyDescent="0.2">
      <c r="A176" s="63" t="s">
        <v>55</v>
      </c>
      <c r="B176" s="62">
        <f t="shared" si="16"/>
        <v>5039</v>
      </c>
      <c r="C176" s="61">
        <v>1619</v>
      </c>
      <c r="D176" s="61">
        <v>2361</v>
      </c>
      <c r="E176" s="60">
        <v>1059</v>
      </c>
      <c r="F176" s="58">
        <v>2996</v>
      </c>
      <c r="G176" s="59">
        <v>2043</v>
      </c>
      <c r="H176" s="58">
        <v>342</v>
      </c>
      <c r="I176" s="59">
        <v>4697</v>
      </c>
      <c r="J176" s="58">
        <v>4437</v>
      </c>
      <c r="K176" s="58">
        <v>3739</v>
      </c>
      <c r="L176" s="58">
        <v>2586</v>
      </c>
      <c r="M176" s="58">
        <v>72</v>
      </c>
      <c r="N176" s="58">
        <v>8</v>
      </c>
      <c r="O176" s="48"/>
      <c r="P176" s="48"/>
      <c r="Q176" s="26"/>
    </row>
    <row r="177" spans="1:17" ht="18" customHeight="1" x14ac:dyDescent="0.2">
      <c r="A177" s="63" t="s">
        <v>62</v>
      </c>
      <c r="B177" s="62">
        <f t="shared" si="16"/>
        <v>2464</v>
      </c>
      <c r="C177" s="61">
        <v>1196</v>
      </c>
      <c r="D177" s="61">
        <v>892</v>
      </c>
      <c r="E177" s="60">
        <v>376</v>
      </c>
      <c r="F177" s="58">
        <v>186</v>
      </c>
      <c r="G177" s="59">
        <v>2278</v>
      </c>
      <c r="H177" s="58">
        <v>68</v>
      </c>
      <c r="I177" s="59">
        <v>2396</v>
      </c>
      <c r="J177" s="58">
        <v>1725</v>
      </c>
      <c r="K177" s="58">
        <v>586</v>
      </c>
      <c r="L177" s="58">
        <v>115</v>
      </c>
      <c r="M177" s="58">
        <v>28</v>
      </c>
      <c r="N177" s="58">
        <v>7</v>
      </c>
      <c r="O177" s="48"/>
      <c r="P177" s="48"/>
      <c r="Q177" s="26"/>
    </row>
    <row r="178" spans="1:17" ht="18" customHeight="1" x14ac:dyDescent="0.2">
      <c r="A178" s="63" t="s">
        <v>51</v>
      </c>
      <c r="B178" s="62">
        <f t="shared" si="16"/>
        <v>43266</v>
      </c>
      <c r="C178" s="61">
        <v>13058</v>
      </c>
      <c r="D178" s="61">
        <v>21902</v>
      </c>
      <c r="E178" s="60">
        <v>8306</v>
      </c>
      <c r="F178" s="58">
        <v>13687</v>
      </c>
      <c r="G178" s="59">
        <v>29579</v>
      </c>
      <c r="H178" s="58">
        <v>1867</v>
      </c>
      <c r="I178" s="59">
        <v>41399</v>
      </c>
      <c r="J178" s="58">
        <v>31190</v>
      </c>
      <c r="K178" s="58">
        <v>21389</v>
      </c>
      <c r="L178" s="58">
        <v>9084</v>
      </c>
      <c r="M178" s="58">
        <v>449</v>
      </c>
      <c r="N178" s="58">
        <v>72</v>
      </c>
      <c r="O178" s="48"/>
      <c r="P178" s="48"/>
      <c r="Q178" s="26"/>
    </row>
    <row r="179" spans="1:17" ht="18" customHeight="1" x14ac:dyDescent="0.2">
      <c r="A179" s="63" t="s">
        <v>65</v>
      </c>
      <c r="B179" s="62">
        <f t="shared" si="16"/>
        <v>2700</v>
      </c>
      <c r="C179" s="61">
        <v>728</v>
      </c>
      <c r="D179" s="61">
        <v>1180</v>
      </c>
      <c r="E179" s="60">
        <v>792</v>
      </c>
      <c r="F179" s="58">
        <v>1465</v>
      </c>
      <c r="G179" s="59">
        <v>1235</v>
      </c>
      <c r="H179" s="58">
        <v>237</v>
      </c>
      <c r="I179" s="59">
        <v>2463</v>
      </c>
      <c r="J179" s="58">
        <v>1936</v>
      </c>
      <c r="K179" s="58">
        <v>973</v>
      </c>
      <c r="L179" s="58">
        <v>1021</v>
      </c>
      <c r="M179" s="58">
        <v>25</v>
      </c>
      <c r="N179" s="58">
        <v>10</v>
      </c>
      <c r="O179" s="48"/>
      <c r="P179" s="48"/>
      <c r="Q179" s="26"/>
    </row>
    <row r="180" spans="1:17" ht="18" customHeight="1" x14ac:dyDescent="0.2">
      <c r="A180" s="63" t="s">
        <v>70</v>
      </c>
      <c r="B180" s="62">
        <f t="shared" si="16"/>
        <v>839</v>
      </c>
      <c r="C180" s="61">
        <v>164</v>
      </c>
      <c r="D180" s="61">
        <v>535</v>
      </c>
      <c r="E180" s="60">
        <v>140</v>
      </c>
      <c r="F180" s="58">
        <v>420</v>
      </c>
      <c r="G180" s="59">
        <v>419</v>
      </c>
      <c r="H180" s="58">
        <v>27</v>
      </c>
      <c r="I180" s="59">
        <v>812</v>
      </c>
      <c r="J180" s="58">
        <v>668</v>
      </c>
      <c r="K180" s="58">
        <v>416</v>
      </c>
      <c r="L180" s="58">
        <v>394</v>
      </c>
      <c r="M180" s="58">
        <v>19</v>
      </c>
      <c r="N180" s="58">
        <v>1</v>
      </c>
      <c r="O180" s="48"/>
      <c r="P180" s="48"/>
      <c r="Q180" s="26"/>
    </row>
    <row r="181" spans="1:17" ht="18" customHeight="1" x14ac:dyDescent="0.2">
      <c r="A181" s="63" t="s">
        <v>71</v>
      </c>
      <c r="B181" s="62">
        <f t="shared" si="16"/>
        <v>938</v>
      </c>
      <c r="C181" s="61">
        <v>401</v>
      </c>
      <c r="D181" s="61">
        <v>328</v>
      </c>
      <c r="E181" s="60">
        <v>209</v>
      </c>
      <c r="F181" s="58">
        <v>306</v>
      </c>
      <c r="G181" s="59">
        <v>632</v>
      </c>
      <c r="H181" s="58">
        <v>123</v>
      </c>
      <c r="I181" s="59">
        <v>815</v>
      </c>
      <c r="J181" s="58">
        <v>774</v>
      </c>
      <c r="K181" s="58">
        <v>327</v>
      </c>
      <c r="L181" s="58">
        <v>167</v>
      </c>
      <c r="M181" s="58">
        <v>13</v>
      </c>
      <c r="N181" s="58">
        <v>7</v>
      </c>
      <c r="O181" s="48"/>
      <c r="P181" s="48"/>
      <c r="Q181" s="26"/>
    </row>
    <row r="182" spans="1:17" ht="18" customHeight="1" x14ac:dyDescent="0.2">
      <c r="A182" s="63" t="s">
        <v>72</v>
      </c>
      <c r="B182" s="62">
        <f t="shared" si="16"/>
        <v>1219</v>
      </c>
      <c r="C182" s="61">
        <v>332</v>
      </c>
      <c r="D182" s="61">
        <v>578</v>
      </c>
      <c r="E182" s="60">
        <v>309</v>
      </c>
      <c r="F182" s="58">
        <v>716</v>
      </c>
      <c r="G182" s="59">
        <v>503</v>
      </c>
      <c r="H182" s="58">
        <v>150</v>
      </c>
      <c r="I182" s="59">
        <v>1069</v>
      </c>
      <c r="J182" s="58">
        <v>892</v>
      </c>
      <c r="K182" s="58">
        <v>779</v>
      </c>
      <c r="L182" s="58">
        <v>566</v>
      </c>
      <c r="M182" s="58">
        <v>31</v>
      </c>
      <c r="N182" s="58">
        <v>3</v>
      </c>
      <c r="O182" s="48"/>
      <c r="P182" s="48"/>
      <c r="Q182" s="26"/>
    </row>
    <row r="183" spans="1:17" ht="18" customHeight="1" x14ac:dyDescent="0.2">
      <c r="A183" s="63" t="s">
        <v>56</v>
      </c>
      <c r="B183" s="62">
        <f t="shared" si="16"/>
        <v>4340</v>
      </c>
      <c r="C183" s="61">
        <v>1410</v>
      </c>
      <c r="D183" s="61">
        <v>2052</v>
      </c>
      <c r="E183" s="60">
        <v>878</v>
      </c>
      <c r="F183" s="58">
        <v>1907</v>
      </c>
      <c r="G183" s="59">
        <v>2433</v>
      </c>
      <c r="H183" s="58">
        <v>114</v>
      </c>
      <c r="I183" s="59">
        <v>4226</v>
      </c>
      <c r="J183" s="58">
        <v>3287</v>
      </c>
      <c r="K183" s="58">
        <v>2192</v>
      </c>
      <c r="L183" s="58">
        <v>1603</v>
      </c>
      <c r="M183" s="58">
        <v>48</v>
      </c>
      <c r="N183" s="58">
        <v>4</v>
      </c>
      <c r="O183" s="48"/>
      <c r="P183" s="48"/>
      <c r="Q183" s="26"/>
    </row>
    <row r="184" spans="1:17" ht="18" customHeight="1" x14ac:dyDescent="0.2">
      <c r="A184" s="63" t="s">
        <v>58</v>
      </c>
      <c r="B184" s="62">
        <f t="shared" si="16"/>
        <v>4702</v>
      </c>
      <c r="C184" s="61">
        <v>1789</v>
      </c>
      <c r="D184" s="61">
        <v>2288</v>
      </c>
      <c r="E184" s="60">
        <v>625</v>
      </c>
      <c r="F184" s="58">
        <v>2097</v>
      </c>
      <c r="G184" s="59">
        <v>2605</v>
      </c>
      <c r="H184" s="58">
        <v>789</v>
      </c>
      <c r="I184" s="59">
        <v>3913</v>
      </c>
      <c r="J184" s="58">
        <v>3570</v>
      </c>
      <c r="K184" s="58">
        <v>2170</v>
      </c>
      <c r="L184" s="58">
        <v>1237</v>
      </c>
      <c r="M184" s="58">
        <v>48</v>
      </c>
      <c r="N184" s="58">
        <v>25</v>
      </c>
      <c r="O184" s="48"/>
      <c r="P184" s="48"/>
      <c r="Q184" s="26"/>
    </row>
    <row r="185" spans="1:17" ht="18" customHeight="1" x14ac:dyDescent="0.2">
      <c r="A185" s="63" t="s">
        <v>61</v>
      </c>
      <c r="B185" s="62">
        <f t="shared" si="16"/>
        <v>3674</v>
      </c>
      <c r="C185" s="61">
        <v>1318</v>
      </c>
      <c r="D185" s="61">
        <v>1635</v>
      </c>
      <c r="E185" s="60">
        <v>721</v>
      </c>
      <c r="F185" s="58">
        <v>1342</v>
      </c>
      <c r="G185" s="59">
        <v>2332</v>
      </c>
      <c r="H185" s="58">
        <v>241</v>
      </c>
      <c r="I185" s="59">
        <v>3433</v>
      </c>
      <c r="J185" s="58">
        <v>2561</v>
      </c>
      <c r="K185" s="58">
        <v>2095</v>
      </c>
      <c r="L185" s="58">
        <v>1011</v>
      </c>
      <c r="M185" s="58">
        <v>59</v>
      </c>
      <c r="N185" s="58">
        <v>19</v>
      </c>
      <c r="O185" s="48"/>
      <c r="P185" s="48"/>
      <c r="Q185" s="26"/>
    </row>
    <row r="186" spans="1:17" ht="18" customHeight="1" x14ac:dyDescent="0.2">
      <c r="A186" s="63" t="s">
        <v>68</v>
      </c>
      <c r="B186" s="62">
        <f t="shared" si="16"/>
        <v>2570</v>
      </c>
      <c r="C186" s="61">
        <v>1223</v>
      </c>
      <c r="D186" s="61">
        <v>1091</v>
      </c>
      <c r="E186" s="60">
        <v>256</v>
      </c>
      <c r="F186" s="58">
        <v>1548</v>
      </c>
      <c r="G186" s="59">
        <v>1022</v>
      </c>
      <c r="H186" s="58">
        <v>222</v>
      </c>
      <c r="I186" s="59">
        <v>2348</v>
      </c>
      <c r="J186" s="58">
        <v>1945</v>
      </c>
      <c r="K186" s="58">
        <v>910</v>
      </c>
      <c r="L186" s="58">
        <v>1000</v>
      </c>
      <c r="M186" s="58">
        <v>103</v>
      </c>
      <c r="N186" s="58">
        <v>7</v>
      </c>
      <c r="O186" s="48"/>
      <c r="P186" s="48"/>
      <c r="Q186" s="26"/>
    </row>
    <row r="187" spans="1:17" ht="18" customHeight="1" x14ac:dyDescent="0.2">
      <c r="A187" s="63" t="s">
        <v>73</v>
      </c>
      <c r="B187" s="62">
        <f t="shared" si="16"/>
        <v>2202</v>
      </c>
      <c r="C187" s="61">
        <v>559</v>
      </c>
      <c r="D187" s="61">
        <v>1024</v>
      </c>
      <c r="E187" s="60">
        <v>619</v>
      </c>
      <c r="F187" s="58">
        <v>484</v>
      </c>
      <c r="G187" s="59">
        <v>1718</v>
      </c>
      <c r="H187" s="58">
        <v>84</v>
      </c>
      <c r="I187" s="59">
        <v>2118</v>
      </c>
      <c r="J187" s="58">
        <v>1865</v>
      </c>
      <c r="K187" s="58">
        <v>1679</v>
      </c>
      <c r="L187" s="58">
        <v>441</v>
      </c>
      <c r="M187" s="58">
        <v>25</v>
      </c>
      <c r="N187" s="58">
        <v>2</v>
      </c>
      <c r="O187" s="48"/>
      <c r="P187" s="48"/>
      <c r="Q187" s="26"/>
    </row>
    <row r="188" spans="1:17" s="14" customFormat="1" ht="18" customHeight="1" x14ac:dyDescent="0.2">
      <c r="A188" s="57" t="s">
        <v>66</v>
      </c>
      <c r="B188" s="56">
        <f t="shared" si="16"/>
        <v>936</v>
      </c>
      <c r="C188" s="55">
        <v>409</v>
      </c>
      <c r="D188" s="55">
        <v>472</v>
      </c>
      <c r="E188" s="54">
        <v>55</v>
      </c>
      <c r="F188" s="52">
        <v>428</v>
      </c>
      <c r="G188" s="53">
        <v>508</v>
      </c>
      <c r="H188" s="52">
        <v>41</v>
      </c>
      <c r="I188" s="53">
        <v>895</v>
      </c>
      <c r="J188" s="52">
        <v>592</v>
      </c>
      <c r="K188" s="52">
        <v>210</v>
      </c>
      <c r="L188" s="52">
        <v>265</v>
      </c>
      <c r="M188" s="52">
        <v>23</v>
      </c>
      <c r="N188" s="52">
        <v>3</v>
      </c>
      <c r="O188" s="48"/>
      <c r="P188" s="48"/>
      <c r="Q188" s="26"/>
    </row>
    <row r="189" spans="1:17" ht="18" customHeight="1" x14ac:dyDescent="0.2">
      <c r="A189" s="51" t="s">
        <v>2</v>
      </c>
      <c r="B189" s="50">
        <f t="shared" ref="B189:N189" si="17">SUM(B164:B188)</f>
        <v>133697</v>
      </c>
      <c r="C189" s="49">
        <f t="shared" si="17"/>
        <v>45204</v>
      </c>
      <c r="D189" s="49">
        <f t="shared" si="17"/>
        <v>64880</v>
      </c>
      <c r="E189" s="49">
        <f t="shared" si="17"/>
        <v>23613</v>
      </c>
      <c r="F189" s="49">
        <f t="shared" si="17"/>
        <v>47696</v>
      </c>
      <c r="G189" s="49">
        <f t="shared" si="17"/>
        <v>86001</v>
      </c>
      <c r="H189" s="49">
        <f t="shared" si="17"/>
        <v>7924</v>
      </c>
      <c r="I189" s="49">
        <f t="shared" si="17"/>
        <v>125773</v>
      </c>
      <c r="J189" s="49">
        <f t="shared" si="17"/>
        <v>103867</v>
      </c>
      <c r="K189" s="49">
        <f t="shared" si="17"/>
        <v>68954</v>
      </c>
      <c r="L189" s="49">
        <f t="shared" si="17"/>
        <v>34970</v>
      </c>
      <c r="M189" s="49">
        <f t="shared" si="17"/>
        <v>1890</v>
      </c>
      <c r="N189" s="49">
        <f t="shared" si="17"/>
        <v>414</v>
      </c>
      <c r="O189" s="48"/>
      <c r="P189" s="48"/>
      <c r="Q189" s="48"/>
    </row>
    <row r="190" spans="1:17" s="43" customFormat="1" ht="18" customHeight="1" x14ac:dyDescent="0.2">
      <c r="A190" s="47" t="s">
        <v>17</v>
      </c>
      <c r="B190" s="46">
        <f t="shared" ref="B190:N190" si="18">B189/$B$189</f>
        <v>1</v>
      </c>
      <c r="C190" s="46">
        <f t="shared" si="18"/>
        <v>0.33810781094564574</v>
      </c>
      <c r="D190" s="46">
        <f t="shared" si="18"/>
        <v>0.4852764085955556</v>
      </c>
      <c r="E190" s="46">
        <f t="shared" si="18"/>
        <v>0.17661578045879864</v>
      </c>
      <c r="F190" s="46">
        <f t="shared" si="18"/>
        <v>0.35674697263214583</v>
      </c>
      <c r="G190" s="46">
        <f t="shared" si="18"/>
        <v>0.64325302736785417</v>
      </c>
      <c r="H190" s="46">
        <f t="shared" si="18"/>
        <v>5.9268345587410336E-2</v>
      </c>
      <c r="I190" s="46">
        <f t="shared" si="18"/>
        <v>0.94073165441258966</v>
      </c>
      <c r="J190" s="46">
        <f t="shared" si="18"/>
        <v>0.77688355011705568</v>
      </c>
      <c r="K190" s="46">
        <f t="shared" si="18"/>
        <v>0.51574829652123833</v>
      </c>
      <c r="L190" s="46">
        <f t="shared" si="18"/>
        <v>0.26156159076119884</v>
      </c>
      <c r="M190" s="46">
        <f t="shared" si="18"/>
        <v>1.413644285212084E-2</v>
      </c>
      <c r="N190" s="46">
        <f t="shared" si="18"/>
        <v>3.096554148559803E-3</v>
      </c>
      <c r="O190" s="45"/>
      <c r="P190" s="44"/>
      <c r="Q190" s="44"/>
    </row>
    <row r="191" spans="1:17" ht="34.5" customHeight="1" x14ac:dyDescent="0.2"/>
    <row r="192" spans="1:17" ht="12.75" customHeight="1" x14ac:dyDescent="0.2">
      <c r="A192" s="192" t="s">
        <v>167</v>
      </c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42"/>
    </row>
    <row r="193" spans="1:17" ht="6.75" customHeight="1" x14ac:dyDescent="0.2"/>
    <row r="194" spans="1:17" ht="18.75" thickBot="1" x14ac:dyDescent="0.25">
      <c r="A194" s="41" t="s">
        <v>166</v>
      </c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</row>
    <row r="196" spans="1:17" ht="17.25" customHeight="1" thickBot="1" x14ac:dyDescent="0.3">
      <c r="A196" s="25" t="s">
        <v>165</v>
      </c>
      <c r="B196" s="24"/>
      <c r="C196" s="24"/>
      <c r="D196" s="24"/>
      <c r="E196" s="24"/>
      <c r="F196" s="24"/>
      <c r="G196" s="24"/>
      <c r="H196" s="24"/>
      <c r="I196" s="24"/>
      <c r="J196" s="24"/>
      <c r="K196" s="40"/>
      <c r="L196" s="26"/>
      <c r="M196" s="26"/>
      <c r="N196" s="26"/>
      <c r="O196" s="39"/>
      <c r="P196" s="39"/>
      <c r="Q196" s="26"/>
    </row>
    <row r="197" spans="1:17" ht="14.25" customHeight="1" x14ac:dyDescent="0.2">
      <c r="L197" s="26"/>
      <c r="M197" s="26"/>
      <c r="N197" s="26"/>
      <c r="O197" s="26"/>
      <c r="P197" s="26"/>
      <c r="Q197" s="26"/>
    </row>
    <row r="198" spans="1:17" ht="26.25" customHeight="1" x14ac:dyDescent="0.2">
      <c r="A198" s="184" t="s">
        <v>78</v>
      </c>
      <c r="B198" s="184"/>
      <c r="C198" s="184"/>
      <c r="D198" s="184"/>
      <c r="E198" s="191"/>
      <c r="F198" s="23" t="s">
        <v>2</v>
      </c>
      <c r="G198" s="23" t="s">
        <v>19</v>
      </c>
      <c r="H198" s="23" t="s">
        <v>164</v>
      </c>
      <c r="I198" s="23" t="s">
        <v>21</v>
      </c>
      <c r="J198" s="23" t="s">
        <v>80</v>
      </c>
      <c r="L198" s="26"/>
      <c r="M198" s="193"/>
      <c r="N198" s="193"/>
      <c r="O198" s="194"/>
      <c r="P198" s="194"/>
      <c r="Q198" s="194"/>
    </row>
    <row r="199" spans="1:17" ht="18.75" customHeight="1" x14ac:dyDescent="0.2">
      <c r="A199" s="12" t="s">
        <v>163</v>
      </c>
      <c r="B199" s="12"/>
      <c r="C199" s="12"/>
      <c r="D199" s="12"/>
      <c r="E199" s="12"/>
      <c r="F199" s="22">
        <f t="shared" ref="F199:F228" si="19">+SUM(G199:J199)</f>
        <v>133697</v>
      </c>
      <c r="G199" s="38">
        <v>93056</v>
      </c>
      <c r="H199" s="38">
        <v>25487</v>
      </c>
      <c r="I199" s="38">
        <v>8796</v>
      </c>
      <c r="J199" s="38">
        <v>6358</v>
      </c>
      <c r="L199" s="26"/>
      <c r="M199" s="193"/>
      <c r="N199" s="193"/>
      <c r="O199" s="37"/>
      <c r="P199" s="37"/>
      <c r="Q199" s="37"/>
    </row>
    <row r="200" spans="1:17" ht="18.75" customHeight="1" x14ac:dyDescent="0.2">
      <c r="A200" s="11" t="s">
        <v>162</v>
      </c>
      <c r="B200" s="11"/>
      <c r="C200" s="11"/>
      <c r="D200" s="11"/>
      <c r="E200" s="11"/>
      <c r="F200" s="36">
        <f t="shared" si="19"/>
        <v>129690</v>
      </c>
      <c r="G200" s="35">
        <v>0</v>
      </c>
      <c r="H200" s="35">
        <v>106829</v>
      </c>
      <c r="I200" s="35">
        <v>15852</v>
      </c>
      <c r="J200" s="35">
        <v>7009</v>
      </c>
      <c r="L200" s="26"/>
      <c r="M200" s="193"/>
      <c r="N200" s="193"/>
      <c r="O200" s="37"/>
      <c r="P200" s="37"/>
      <c r="Q200" s="37"/>
    </row>
    <row r="201" spans="1:17" ht="18.75" customHeight="1" x14ac:dyDescent="0.2">
      <c r="A201" s="11" t="s">
        <v>161</v>
      </c>
      <c r="B201" s="11"/>
      <c r="C201" s="11"/>
      <c r="D201" s="11"/>
      <c r="E201" s="11"/>
      <c r="F201" s="36">
        <f t="shared" si="19"/>
        <v>439269</v>
      </c>
      <c r="G201" s="35">
        <v>0</v>
      </c>
      <c r="H201" s="35">
        <v>87164</v>
      </c>
      <c r="I201" s="35">
        <v>147374</v>
      </c>
      <c r="J201" s="35">
        <v>204731</v>
      </c>
      <c r="L201" s="26"/>
      <c r="M201" s="195"/>
      <c r="N201" s="30"/>
      <c r="O201" s="29"/>
      <c r="P201" s="29"/>
      <c r="Q201" s="29"/>
    </row>
    <row r="202" spans="1:17" ht="18.75" customHeight="1" x14ac:dyDescent="0.2">
      <c r="A202" s="11" t="s">
        <v>160</v>
      </c>
      <c r="B202" s="11"/>
      <c r="C202" s="11"/>
      <c r="D202" s="11"/>
      <c r="E202" s="11"/>
      <c r="F202" s="36">
        <f t="shared" si="19"/>
        <v>23669</v>
      </c>
      <c r="G202" s="35">
        <v>0</v>
      </c>
      <c r="H202" s="35">
        <v>21892</v>
      </c>
      <c r="I202" s="35">
        <v>954</v>
      </c>
      <c r="J202" s="35">
        <v>823</v>
      </c>
      <c r="L202" s="26"/>
      <c r="M202" s="195"/>
      <c r="N202" s="30"/>
      <c r="O202" s="29"/>
      <c r="P202" s="29"/>
      <c r="Q202" s="29"/>
    </row>
    <row r="203" spans="1:17" ht="18.75" customHeight="1" x14ac:dyDescent="0.2">
      <c r="A203" s="11" t="s">
        <v>159</v>
      </c>
      <c r="B203" s="11"/>
      <c r="C203" s="11"/>
      <c r="D203" s="11"/>
      <c r="E203" s="11"/>
      <c r="F203" s="36">
        <f t="shared" si="19"/>
        <v>133665</v>
      </c>
      <c r="G203" s="35">
        <v>0</v>
      </c>
      <c r="H203" s="35">
        <v>30542</v>
      </c>
      <c r="I203" s="35">
        <v>97855</v>
      </c>
      <c r="J203" s="35">
        <v>5268</v>
      </c>
      <c r="L203" s="26"/>
      <c r="M203" s="195"/>
      <c r="N203" s="30"/>
      <c r="O203" s="29"/>
      <c r="P203" s="29"/>
      <c r="Q203" s="29"/>
    </row>
    <row r="204" spans="1:17" ht="18.75" customHeight="1" x14ac:dyDescent="0.2">
      <c r="A204" s="11" t="s">
        <v>158</v>
      </c>
      <c r="B204" s="11"/>
      <c r="C204" s="11"/>
      <c r="D204" s="11"/>
      <c r="E204" s="11"/>
      <c r="F204" s="36">
        <f t="shared" si="19"/>
        <v>80967</v>
      </c>
      <c r="G204" s="35">
        <v>0</v>
      </c>
      <c r="H204" s="35">
        <v>11898</v>
      </c>
      <c r="I204" s="35">
        <v>61071</v>
      </c>
      <c r="J204" s="35">
        <v>7998</v>
      </c>
      <c r="L204" s="26"/>
      <c r="M204" s="195"/>
      <c r="N204" s="30"/>
      <c r="O204" s="29"/>
      <c r="P204" s="29"/>
      <c r="Q204" s="29"/>
    </row>
    <row r="205" spans="1:17" ht="18.75" customHeight="1" x14ac:dyDescent="0.2">
      <c r="A205" s="11" t="s">
        <v>157</v>
      </c>
      <c r="B205" s="11"/>
      <c r="C205" s="11"/>
      <c r="D205" s="11"/>
      <c r="E205" s="11"/>
      <c r="F205" s="36">
        <f t="shared" si="19"/>
        <v>9152</v>
      </c>
      <c r="G205" s="35">
        <v>0</v>
      </c>
      <c r="H205" s="35">
        <v>576</v>
      </c>
      <c r="I205" s="35">
        <v>8405</v>
      </c>
      <c r="J205" s="35">
        <v>171</v>
      </c>
      <c r="L205" s="26"/>
      <c r="M205" s="195"/>
      <c r="N205" s="30"/>
      <c r="O205" s="29"/>
      <c r="P205" s="29"/>
      <c r="Q205" s="29"/>
    </row>
    <row r="206" spans="1:17" ht="18.75" customHeight="1" x14ac:dyDescent="0.2">
      <c r="A206" s="11" t="s">
        <v>156</v>
      </c>
      <c r="B206" s="11"/>
      <c r="C206" s="11"/>
      <c r="D206" s="11"/>
      <c r="E206" s="11"/>
      <c r="F206" s="36">
        <f t="shared" si="19"/>
        <v>2048</v>
      </c>
      <c r="G206" s="35">
        <v>0</v>
      </c>
      <c r="H206" s="35">
        <v>265</v>
      </c>
      <c r="I206" s="35">
        <v>1593</v>
      </c>
      <c r="J206" s="35">
        <v>190</v>
      </c>
      <c r="L206" s="26"/>
      <c r="M206" s="195"/>
      <c r="N206" s="30"/>
      <c r="O206" s="29"/>
      <c r="P206" s="29"/>
      <c r="Q206" s="29"/>
    </row>
    <row r="207" spans="1:17" ht="18.75" customHeight="1" x14ac:dyDescent="0.2">
      <c r="A207" s="11" t="s">
        <v>155</v>
      </c>
      <c r="B207" s="11"/>
      <c r="C207" s="11"/>
      <c r="D207" s="11"/>
      <c r="E207" s="11"/>
      <c r="F207" s="36">
        <f t="shared" si="19"/>
        <v>108192</v>
      </c>
      <c r="G207" s="35">
        <v>0</v>
      </c>
      <c r="H207" s="35">
        <v>36374</v>
      </c>
      <c r="I207" s="35">
        <v>56415</v>
      </c>
      <c r="J207" s="35">
        <v>15403</v>
      </c>
      <c r="L207" s="26"/>
      <c r="M207" s="195"/>
      <c r="N207" s="30"/>
      <c r="O207" s="29"/>
      <c r="P207" s="29"/>
      <c r="Q207" s="29"/>
    </row>
    <row r="208" spans="1:17" ht="18.75" customHeight="1" x14ac:dyDescent="0.2">
      <c r="A208" s="11" t="s">
        <v>154</v>
      </c>
      <c r="B208" s="11"/>
      <c r="C208" s="11"/>
      <c r="D208" s="11"/>
      <c r="E208" s="11"/>
      <c r="F208" s="36">
        <f t="shared" si="19"/>
        <v>27594</v>
      </c>
      <c r="G208" s="35">
        <v>0</v>
      </c>
      <c r="H208" s="35">
        <v>2829</v>
      </c>
      <c r="I208" s="35">
        <v>23918</v>
      </c>
      <c r="J208" s="35">
        <v>847</v>
      </c>
      <c r="L208" s="26"/>
      <c r="M208" s="195"/>
      <c r="N208" s="30"/>
      <c r="O208" s="29"/>
      <c r="P208" s="29"/>
      <c r="Q208" s="29"/>
    </row>
    <row r="209" spans="1:17" ht="18.75" customHeight="1" x14ac:dyDescent="0.2">
      <c r="A209" s="11" t="s">
        <v>153</v>
      </c>
      <c r="B209" s="11"/>
      <c r="C209" s="11"/>
      <c r="D209" s="11"/>
      <c r="E209" s="11"/>
      <c r="F209" s="36">
        <f t="shared" si="19"/>
        <v>867</v>
      </c>
      <c r="G209" s="35">
        <v>0</v>
      </c>
      <c r="H209" s="35">
        <v>103</v>
      </c>
      <c r="I209" s="35">
        <v>656</v>
      </c>
      <c r="J209" s="35">
        <v>108</v>
      </c>
      <c r="L209" s="26"/>
      <c r="M209" s="195"/>
      <c r="N209" s="30"/>
      <c r="O209" s="29"/>
      <c r="P209" s="29"/>
      <c r="Q209" s="29"/>
    </row>
    <row r="210" spans="1:17" ht="18.75" customHeight="1" x14ac:dyDescent="0.2">
      <c r="A210" s="11" t="s">
        <v>152</v>
      </c>
      <c r="B210" s="11"/>
      <c r="C210" s="11"/>
      <c r="D210" s="11"/>
      <c r="E210" s="11"/>
      <c r="F210" s="36">
        <f t="shared" si="19"/>
        <v>50870</v>
      </c>
      <c r="G210" s="35">
        <v>0</v>
      </c>
      <c r="H210" s="35">
        <v>45139</v>
      </c>
      <c r="I210" s="35">
        <v>5149</v>
      </c>
      <c r="J210" s="35">
        <v>582</v>
      </c>
      <c r="L210" s="26"/>
      <c r="M210" s="195"/>
      <c r="N210" s="30"/>
      <c r="O210" s="29"/>
      <c r="P210" s="29"/>
      <c r="Q210" s="29"/>
    </row>
    <row r="211" spans="1:17" ht="18.75" customHeight="1" x14ac:dyDescent="0.2">
      <c r="A211" s="11" t="s">
        <v>151</v>
      </c>
      <c r="B211" s="11"/>
      <c r="C211" s="11"/>
      <c r="D211" s="11"/>
      <c r="E211" s="11"/>
      <c r="F211" s="36">
        <f t="shared" si="19"/>
        <v>35855</v>
      </c>
      <c r="G211" s="35">
        <v>0</v>
      </c>
      <c r="H211" s="35">
        <v>12543</v>
      </c>
      <c r="I211" s="35">
        <v>9746</v>
      </c>
      <c r="J211" s="35">
        <v>13566</v>
      </c>
      <c r="L211" s="26"/>
      <c r="M211" s="195"/>
      <c r="N211" s="30"/>
      <c r="O211" s="29"/>
      <c r="P211" s="29"/>
      <c r="Q211" s="29"/>
    </row>
    <row r="212" spans="1:17" ht="18.75" customHeight="1" x14ac:dyDescent="0.2">
      <c r="A212" s="11" t="s">
        <v>150</v>
      </c>
      <c r="B212" s="11"/>
      <c r="C212" s="11"/>
      <c r="D212" s="11"/>
      <c r="E212" s="11"/>
      <c r="F212" s="36">
        <f t="shared" si="19"/>
        <v>1164</v>
      </c>
      <c r="G212" s="35">
        <v>0</v>
      </c>
      <c r="H212" s="35">
        <v>518</v>
      </c>
      <c r="I212" s="35">
        <v>646</v>
      </c>
      <c r="J212" s="35">
        <v>0</v>
      </c>
      <c r="L212" s="26"/>
      <c r="M212" s="195"/>
      <c r="N212" s="30"/>
      <c r="O212" s="29"/>
      <c r="P212" s="29"/>
      <c r="Q212" s="29"/>
    </row>
    <row r="213" spans="1:17" ht="18.75" customHeight="1" x14ac:dyDescent="0.2">
      <c r="A213" s="11" t="s">
        <v>149</v>
      </c>
      <c r="B213" s="11"/>
      <c r="C213" s="11"/>
      <c r="D213" s="11"/>
      <c r="E213" s="11"/>
      <c r="F213" s="36">
        <f t="shared" si="19"/>
        <v>70700</v>
      </c>
      <c r="G213" s="35">
        <v>0</v>
      </c>
      <c r="H213" s="35">
        <v>1119</v>
      </c>
      <c r="I213" s="35">
        <v>896</v>
      </c>
      <c r="J213" s="35">
        <v>68685</v>
      </c>
      <c r="L213" s="26"/>
      <c r="M213" s="195"/>
      <c r="N213" s="30"/>
      <c r="O213" s="29"/>
      <c r="P213" s="29"/>
      <c r="Q213" s="29"/>
    </row>
    <row r="214" spans="1:17" ht="18.75" customHeight="1" x14ac:dyDescent="0.2">
      <c r="A214" s="11" t="s">
        <v>148</v>
      </c>
      <c r="B214" s="11"/>
      <c r="C214" s="11"/>
      <c r="D214" s="11"/>
      <c r="E214" s="11"/>
      <c r="F214" s="36">
        <f t="shared" si="19"/>
        <v>12971</v>
      </c>
      <c r="G214" s="35">
        <v>0</v>
      </c>
      <c r="H214" s="35">
        <v>77</v>
      </c>
      <c r="I214" s="35">
        <v>104</v>
      </c>
      <c r="J214" s="35">
        <v>12790</v>
      </c>
      <c r="L214" s="26"/>
      <c r="M214" s="195"/>
      <c r="N214" s="30"/>
      <c r="O214" s="29"/>
      <c r="P214" s="29"/>
      <c r="Q214" s="29"/>
    </row>
    <row r="215" spans="1:17" ht="18.75" customHeight="1" x14ac:dyDescent="0.2">
      <c r="A215" s="11" t="s">
        <v>147</v>
      </c>
      <c r="B215" s="11"/>
      <c r="C215" s="11"/>
      <c r="D215" s="11"/>
      <c r="E215" s="11"/>
      <c r="F215" s="36">
        <f t="shared" si="19"/>
        <v>1525</v>
      </c>
      <c r="G215" s="35">
        <v>0</v>
      </c>
      <c r="H215" s="35">
        <v>18</v>
      </c>
      <c r="I215" s="35">
        <v>22</v>
      </c>
      <c r="J215" s="35">
        <v>1485</v>
      </c>
      <c r="L215" s="26"/>
      <c r="M215" s="195"/>
      <c r="N215" s="30"/>
      <c r="O215" s="29"/>
      <c r="P215" s="29"/>
      <c r="Q215" s="29"/>
    </row>
    <row r="216" spans="1:17" ht="18.75" customHeight="1" x14ac:dyDescent="0.2">
      <c r="A216" s="11" t="s">
        <v>146</v>
      </c>
      <c r="B216" s="11"/>
      <c r="C216" s="11"/>
      <c r="D216" s="11"/>
      <c r="E216" s="11"/>
      <c r="F216" s="36">
        <f t="shared" si="19"/>
        <v>1736</v>
      </c>
      <c r="G216" s="35">
        <v>0</v>
      </c>
      <c r="H216" s="35">
        <v>164</v>
      </c>
      <c r="I216" s="35">
        <v>13</v>
      </c>
      <c r="J216" s="35">
        <v>1559</v>
      </c>
      <c r="L216" s="26"/>
      <c r="M216" s="195"/>
      <c r="N216" s="30"/>
      <c r="O216" s="29"/>
      <c r="P216" s="29"/>
      <c r="Q216" s="29"/>
    </row>
    <row r="217" spans="1:17" ht="18.75" customHeight="1" x14ac:dyDescent="0.2">
      <c r="A217" s="11" t="s">
        <v>145</v>
      </c>
      <c r="B217" s="11"/>
      <c r="C217" s="11"/>
      <c r="D217" s="11"/>
      <c r="E217" s="11"/>
      <c r="F217" s="36">
        <f t="shared" si="19"/>
        <v>2310</v>
      </c>
      <c r="G217" s="35">
        <v>0</v>
      </c>
      <c r="H217" s="35">
        <v>261</v>
      </c>
      <c r="I217" s="35">
        <v>166</v>
      </c>
      <c r="J217" s="35">
        <v>1883</v>
      </c>
      <c r="L217" s="26"/>
      <c r="M217" s="195"/>
      <c r="N217" s="30"/>
      <c r="O217" s="29"/>
      <c r="P217" s="29"/>
      <c r="Q217" s="29"/>
    </row>
    <row r="218" spans="1:17" ht="18.75" customHeight="1" x14ac:dyDescent="0.2">
      <c r="A218" s="11" t="s">
        <v>144</v>
      </c>
      <c r="B218" s="11"/>
      <c r="C218" s="11"/>
      <c r="D218" s="11"/>
      <c r="E218" s="11"/>
      <c r="F218" s="36">
        <f t="shared" si="19"/>
        <v>66505</v>
      </c>
      <c r="G218" s="35">
        <v>0</v>
      </c>
      <c r="H218" s="35">
        <v>66505</v>
      </c>
      <c r="I218" s="35">
        <v>0</v>
      </c>
      <c r="J218" s="35">
        <v>0</v>
      </c>
      <c r="L218" s="26"/>
      <c r="M218" s="195"/>
      <c r="N218" s="30"/>
      <c r="O218" s="29"/>
      <c r="P218" s="29"/>
      <c r="Q218" s="29"/>
    </row>
    <row r="219" spans="1:17" ht="18.75" customHeight="1" x14ac:dyDescent="0.2">
      <c r="A219" s="11" t="s">
        <v>143</v>
      </c>
      <c r="B219" s="11"/>
      <c r="C219" s="11"/>
      <c r="D219" s="11"/>
      <c r="E219" s="11"/>
      <c r="F219" s="36">
        <f t="shared" si="19"/>
        <v>108090</v>
      </c>
      <c r="G219" s="35">
        <v>0</v>
      </c>
      <c r="H219" s="35">
        <v>108090</v>
      </c>
      <c r="I219" s="35">
        <v>0</v>
      </c>
      <c r="J219" s="35">
        <v>0</v>
      </c>
      <c r="L219" s="26"/>
      <c r="M219" s="195"/>
      <c r="N219" s="30"/>
      <c r="O219" s="29"/>
      <c r="P219" s="29"/>
      <c r="Q219" s="29"/>
    </row>
    <row r="220" spans="1:17" ht="18.75" customHeight="1" x14ac:dyDescent="0.2">
      <c r="A220" s="11" t="s">
        <v>142</v>
      </c>
      <c r="B220" s="11"/>
      <c r="C220" s="11"/>
      <c r="D220" s="11"/>
      <c r="E220" s="11"/>
      <c r="F220" s="36">
        <f t="shared" si="19"/>
        <v>101484</v>
      </c>
      <c r="G220" s="35">
        <v>0</v>
      </c>
      <c r="H220" s="35">
        <v>101484</v>
      </c>
      <c r="I220" s="35">
        <v>0</v>
      </c>
      <c r="J220" s="35">
        <v>0</v>
      </c>
      <c r="L220" s="26"/>
      <c r="M220" s="195"/>
      <c r="N220" s="30"/>
      <c r="O220" s="29"/>
      <c r="P220" s="29"/>
      <c r="Q220" s="29"/>
    </row>
    <row r="221" spans="1:17" ht="18.75" customHeight="1" x14ac:dyDescent="0.2">
      <c r="A221" s="11" t="s">
        <v>141</v>
      </c>
      <c r="B221" s="11"/>
      <c r="C221" s="11"/>
      <c r="D221" s="11"/>
      <c r="E221" s="11"/>
      <c r="F221" s="36">
        <f t="shared" si="19"/>
        <v>237283</v>
      </c>
      <c r="G221" s="35">
        <v>0</v>
      </c>
      <c r="H221" s="35">
        <v>69901</v>
      </c>
      <c r="I221" s="35">
        <v>106428</v>
      </c>
      <c r="J221" s="35">
        <v>60954</v>
      </c>
      <c r="L221" s="26"/>
      <c r="M221" s="195"/>
      <c r="N221" s="30"/>
      <c r="O221" s="29"/>
      <c r="P221" s="29"/>
      <c r="Q221" s="29"/>
    </row>
    <row r="222" spans="1:17" ht="18.75" customHeight="1" x14ac:dyDescent="0.2">
      <c r="A222" s="11" t="s">
        <v>140</v>
      </c>
      <c r="B222" s="11"/>
      <c r="C222" s="11"/>
      <c r="D222" s="11"/>
      <c r="E222" s="11"/>
      <c r="F222" s="36">
        <f t="shared" si="19"/>
        <v>92101</v>
      </c>
      <c r="G222" s="35">
        <v>0</v>
      </c>
      <c r="H222" s="35">
        <v>21179</v>
      </c>
      <c r="I222" s="35">
        <v>60912</v>
      </c>
      <c r="J222" s="35">
        <v>10010</v>
      </c>
      <c r="L222" s="26"/>
      <c r="M222" s="195"/>
      <c r="N222" s="30"/>
      <c r="O222" s="29"/>
      <c r="P222" s="29"/>
      <c r="Q222" s="29"/>
    </row>
    <row r="223" spans="1:17" ht="18.75" customHeight="1" x14ac:dyDescent="0.2">
      <c r="A223" s="11" t="s">
        <v>139</v>
      </c>
      <c r="B223" s="11"/>
      <c r="C223" s="11"/>
      <c r="D223" s="11"/>
      <c r="E223" s="11"/>
      <c r="F223" s="36">
        <f t="shared" si="19"/>
        <v>16209</v>
      </c>
      <c r="G223" s="35">
        <v>0</v>
      </c>
      <c r="H223" s="35">
        <v>1160</v>
      </c>
      <c r="I223" s="35">
        <v>14765</v>
      </c>
      <c r="J223" s="35">
        <v>284</v>
      </c>
      <c r="L223" s="26"/>
      <c r="M223" s="195"/>
      <c r="N223" s="30"/>
      <c r="O223" s="29"/>
      <c r="P223" s="29"/>
      <c r="Q223" s="29"/>
    </row>
    <row r="224" spans="1:17" ht="18.75" customHeight="1" x14ac:dyDescent="0.2">
      <c r="A224" s="11" t="s">
        <v>138</v>
      </c>
      <c r="B224" s="11"/>
      <c r="C224" s="11"/>
      <c r="D224" s="11"/>
      <c r="E224" s="11"/>
      <c r="F224" s="36">
        <f t="shared" si="19"/>
        <v>84746</v>
      </c>
      <c r="G224" s="35">
        <v>0</v>
      </c>
      <c r="H224" s="35">
        <v>0</v>
      </c>
      <c r="I224" s="35">
        <v>84746</v>
      </c>
      <c r="J224" s="35">
        <v>0</v>
      </c>
      <c r="L224" s="26"/>
      <c r="M224" s="195"/>
      <c r="N224" s="30"/>
      <c r="O224" s="29"/>
      <c r="P224" s="29"/>
      <c r="Q224" s="29"/>
    </row>
    <row r="225" spans="1:17" ht="18.75" customHeight="1" x14ac:dyDescent="0.2">
      <c r="A225" s="11" t="s">
        <v>137</v>
      </c>
      <c r="B225" s="11"/>
      <c r="C225" s="11"/>
      <c r="D225" s="11"/>
      <c r="E225" s="11"/>
      <c r="F225" s="36">
        <f t="shared" si="19"/>
        <v>11350</v>
      </c>
      <c r="G225" s="35">
        <v>0</v>
      </c>
      <c r="H225" s="35">
        <v>0</v>
      </c>
      <c r="I225" s="35">
        <v>11350</v>
      </c>
      <c r="J225" s="35">
        <v>0</v>
      </c>
      <c r="L225" s="26"/>
      <c r="M225" s="195"/>
      <c r="N225" s="30"/>
      <c r="O225" s="29"/>
      <c r="P225" s="29"/>
      <c r="Q225" s="29"/>
    </row>
    <row r="226" spans="1:17" ht="18.75" customHeight="1" x14ac:dyDescent="0.2">
      <c r="A226" s="11" t="s">
        <v>136</v>
      </c>
      <c r="B226" s="11"/>
      <c r="C226" s="11"/>
      <c r="D226" s="11"/>
      <c r="E226" s="11"/>
      <c r="F226" s="36">
        <f t="shared" si="19"/>
        <v>79098</v>
      </c>
      <c r="G226" s="35">
        <v>0</v>
      </c>
      <c r="H226" s="35">
        <v>0</v>
      </c>
      <c r="I226" s="35">
        <v>79098</v>
      </c>
      <c r="J226" s="35">
        <v>0</v>
      </c>
      <c r="L226" s="26"/>
      <c r="M226" s="195"/>
      <c r="N226" s="30"/>
      <c r="O226" s="29"/>
      <c r="P226" s="29"/>
      <c r="Q226" s="29"/>
    </row>
    <row r="227" spans="1:17" ht="18.75" customHeight="1" x14ac:dyDescent="0.2">
      <c r="A227" s="11" t="s">
        <v>135</v>
      </c>
      <c r="B227" s="11"/>
      <c r="C227" s="11"/>
      <c r="D227" s="11"/>
      <c r="E227" s="11"/>
      <c r="F227" s="36">
        <f t="shared" si="19"/>
        <v>206459</v>
      </c>
      <c r="G227" s="35">
        <v>0</v>
      </c>
      <c r="H227" s="35">
        <v>72376</v>
      </c>
      <c r="I227" s="35">
        <v>67562</v>
      </c>
      <c r="J227" s="35">
        <v>66521</v>
      </c>
      <c r="L227" s="26"/>
      <c r="M227" s="195"/>
      <c r="N227" s="30"/>
      <c r="O227" s="29"/>
      <c r="P227" s="29"/>
      <c r="Q227" s="29"/>
    </row>
    <row r="228" spans="1:17" ht="18.75" customHeight="1" x14ac:dyDescent="0.2">
      <c r="A228" s="8" t="s">
        <v>134</v>
      </c>
      <c r="B228" s="8"/>
      <c r="C228" s="8"/>
      <c r="D228" s="8"/>
      <c r="E228" s="8"/>
      <c r="F228" s="34">
        <f t="shared" si="19"/>
        <v>468109</v>
      </c>
      <c r="G228" s="33">
        <v>0</v>
      </c>
      <c r="H228" s="33">
        <v>121720</v>
      </c>
      <c r="I228" s="33">
        <v>105286</v>
      </c>
      <c r="J228" s="33">
        <v>241103</v>
      </c>
      <c r="L228" s="26"/>
      <c r="M228" s="195"/>
      <c r="N228" s="30"/>
      <c r="O228" s="29"/>
      <c r="P228" s="29"/>
      <c r="Q228" s="29"/>
    </row>
    <row r="229" spans="1:17" ht="18.75" customHeight="1" x14ac:dyDescent="0.2">
      <c r="A229" s="196" t="s">
        <v>2</v>
      </c>
      <c r="B229" s="196"/>
      <c r="C229" s="196"/>
      <c r="D229" s="196"/>
      <c r="E229" s="196"/>
      <c r="F229" s="4">
        <f>SUM(F199:F228)</f>
        <v>2737375</v>
      </c>
      <c r="G229" s="4">
        <f>SUM(G199:G228)</f>
        <v>93056</v>
      </c>
      <c r="H229" s="4">
        <f>SUM(H199:H228)</f>
        <v>946213</v>
      </c>
      <c r="I229" s="4">
        <f>SUM(I199:I228)</f>
        <v>969778</v>
      </c>
      <c r="J229" s="4">
        <f>SUM(J199:J228)</f>
        <v>728328</v>
      </c>
      <c r="L229" s="26"/>
      <c r="M229" s="195"/>
      <c r="N229" s="30"/>
      <c r="O229" s="29"/>
      <c r="P229" s="29"/>
      <c r="Q229" s="29"/>
    </row>
    <row r="230" spans="1:17" s="28" customFormat="1" ht="18.75" customHeight="1" x14ac:dyDescent="0.2">
      <c r="A230" s="197" t="s">
        <v>17</v>
      </c>
      <c r="B230" s="197"/>
      <c r="C230" s="197"/>
      <c r="D230" s="197"/>
      <c r="E230" s="197"/>
      <c r="F230" s="32">
        <f>SUM(G230:J230)</f>
        <v>1</v>
      </c>
      <c r="G230" s="32">
        <f>+G229/$F$229</f>
        <v>3.3994611626101651E-2</v>
      </c>
      <c r="H230" s="32">
        <f>+H229/$F$229</f>
        <v>0.3456643682359925</v>
      </c>
      <c r="I230" s="32">
        <f>+I229/$F$229</f>
        <v>0.35427298050139278</v>
      </c>
      <c r="J230" s="32">
        <f>+J229/$F$229</f>
        <v>0.2660680396365131</v>
      </c>
      <c r="L230" s="31"/>
      <c r="M230" s="195"/>
      <c r="N230" s="30"/>
      <c r="O230" s="29"/>
      <c r="P230" s="29"/>
      <c r="Q230" s="29"/>
    </row>
    <row r="231" spans="1:17" ht="69" customHeight="1" x14ac:dyDescent="0.2">
      <c r="A231" s="27" t="s">
        <v>133</v>
      </c>
      <c r="L231" s="26"/>
      <c r="M231" s="26"/>
      <c r="N231" s="26"/>
      <c r="O231" s="26"/>
      <c r="P231" s="26"/>
      <c r="Q231" s="26"/>
    </row>
    <row r="232" spans="1:17" ht="16.5" thickBot="1" x14ac:dyDescent="0.3">
      <c r="A232" s="25" t="s">
        <v>132</v>
      </c>
      <c r="B232" s="24"/>
      <c r="C232" s="24"/>
      <c r="D232" s="24"/>
      <c r="E232" s="24"/>
      <c r="F232" s="24"/>
    </row>
    <row r="233" spans="1:17" ht="4.9000000000000004" customHeight="1" x14ac:dyDescent="0.2"/>
    <row r="234" spans="1:17" ht="22.5" customHeight="1" x14ac:dyDescent="0.2">
      <c r="A234" s="187" t="s">
        <v>78</v>
      </c>
      <c r="B234" s="188"/>
      <c r="C234" s="188"/>
      <c r="D234" s="188"/>
      <c r="E234" s="189"/>
      <c r="F234" s="23" t="s">
        <v>2</v>
      </c>
    </row>
    <row r="235" spans="1:17" s="3" customFormat="1" ht="15" customHeight="1" x14ac:dyDescent="0.25">
      <c r="A235" s="12" t="s">
        <v>131</v>
      </c>
      <c r="B235" s="12"/>
      <c r="C235" s="12"/>
      <c r="D235" s="12"/>
      <c r="E235" s="12"/>
      <c r="F235" s="22">
        <v>10975</v>
      </c>
    </row>
    <row r="236" spans="1:17" s="3" customFormat="1" ht="15" customHeight="1" x14ac:dyDescent="0.25">
      <c r="A236" s="12" t="s">
        <v>130</v>
      </c>
      <c r="B236" s="12"/>
      <c r="C236" s="12"/>
      <c r="D236" s="12"/>
      <c r="E236" s="12"/>
      <c r="F236" s="22">
        <v>23047</v>
      </c>
    </row>
    <row r="237" spans="1:17" s="3" customFormat="1" ht="15" customHeight="1" x14ac:dyDescent="0.25">
      <c r="A237" s="12" t="s">
        <v>129</v>
      </c>
      <c r="B237" s="12"/>
      <c r="C237" s="12"/>
      <c r="D237" s="12"/>
      <c r="E237" s="12"/>
      <c r="F237" s="22">
        <v>70257</v>
      </c>
    </row>
    <row r="238" spans="1:17" s="3" customFormat="1" ht="15" customHeight="1" x14ac:dyDescent="0.25">
      <c r="A238" s="12" t="s">
        <v>128</v>
      </c>
      <c r="B238" s="12"/>
      <c r="C238" s="12"/>
      <c r="D238" s="12"/>
      <c r="E238" s="12"/>
      <c r="F238" s="22">
        <v>1765</v>
      </c>
    </row>
    <row r="239" spans="1:17" s="3" customFormat="1" ht="15" customHeight="1" x14ac:dyDescent="0.25">
      <c r="A239" s="12" t="s">
        <v>127</v>
      </c>
      <c r="B239" s="12"/>
      <c r="C239" s="12"/>
      <c r="D239" s="12"/>
      <c r="E239" s="12"/>
      <c r="F239" s="22">
        <v>39146</v>
      </c>
    </row>
    <row r="240" spans="1:17" s="3" customFormat="1" ht="15" customHeight="1" x14ac:dyDescent="0.25">
      <c r="A240" s="12" t="s">
        <v>126</v>
      </c>
      <c r="B240" s="12"/>
      <c r="C240" s="12"/>
      <c r="D240" s="12"/>
      <c r="E240" s="12"/>
      <c r="F240" s="22">
        <v>932</v>
      </c>
    </row>
    <row r="241" spans="1:6" s="3" customFormat="1" ht="15" customHeight="1" x14ac:dyDescent="0.25">
      <c r="A241" s="12" t="s">
        <v>125</v>
      </c>
      <c r="B241" s="12"/>
      <c r="C241" s="12"/>
      <c r="D241" s="12"/>
      <c r="E241" s="12"/>
      <c r="F241" s="22">
        <v>25235</v>
      </c>
    </row>
    <row r="242" spans="1:6" s="3" customFormat="1" ht="15" customHeight="1" x14ac:dyDescent="0.25">
      <c r="A242" s="12" t="s">
        <v>124</v>
      </c>
      <c r="B242" s="12"/>
      <c r="C242" s="12"/>
      <c r="D242" s="12"/>
      <c r="E242" s="12"/>
      <c r="F242" s="22">
        <v>31554</v>
      </c>
    </row>
    <row r="243" spans="1:6" s="3" customFormat="1" ht="15" customHeight="1" x14ac:dyDescent="0.25">
      <c r="A243" s="12" t="s">
        <v>123</v>
      </c>
      <c r="B243" s="12"/>
      <c r="C243" s="12"/>
      <c r="D243" s="12"/>
      <c r="E243" s="12"/>
      <c r="F243" s="22">
        <v>450</v>
      </c>
    </row>
    <row r="244" spans="1:6" s="3" customFormat="1" ht="15" customHeight="1" x14ac:dyDescent="0.25">
      <c r="A244" s="12" t="s">
        <v>122</v>
      </c>
      <c r="B244" s="12"/>
      <c r="C244" s="12"/>
      <c r="D244" s="12"/>
      <c r="E244" s="12"/>
      <c r="F244" s="22">
        <v>863</v>
      </c>
    </row>
    <row r="245" spans="1:6" s="3" customFormat="1" ht="15" customHeight="1" x14ac:dyDescent="0.25">
      <c r="A245" s="12" t="s">
        <v>121</v>
      </c>
      <c r="B245" s="12"/>
      <c r="C245" s="12"/>
      <c r="D245" s="12"/>
      <c r="E245" s="12"/>
      <c r="F245" s="22">
        <v>60677</v>
      </c>
    </row>
    <row r="246" spans="1:6" s="3" customFormat="1" ht="15" customHeight="1" x14ac:dyDescent="0.25">
      <c r="A246" s="12" t="s">
        <v>120</v>
      </c>
      <c r="B246" s="12"/>
      <c r="C246" s="12"/>
      <c r="D246" s="12"/>
      <c r="E246" s="12"/>
      <c r="F246" s="22">
        <v>2173</v>
      </c>
    </row>
    <row r="247" spans="1:6" s="3" customFormat="1" ht="15" customHeight="1" x14ac:dyDescent="0.25">
      <c r="A247" s="12" t="s">
        <v>119</v>
      </c>
      <c r="B247" s="12"/>
      <c r="C247" s="12"/>
      <c r="D247" s="12"/>
      <c r="E247" s="12"/>
      <c r="F247" s="22">
        <v>8348</v>
      </c>
    </row>
    <row r="248" spans="1:6" s="3" customFormat="1" ht="15" customHeight="1" x14ac:dyDescent="0.25">
      <c r="A248" s="12" t="s">
        <v>118</v>
      </c>
      <c r="B248" s="12"/>
      <c r="C248" s="12"/>
      <c r="D248" s="12"/>
      <c r="E248" s="12"/>
      <c r="F248" s="22">
        <v>23512</v>
      </c>
    </row>
    <row r="249" spans="1:6" s="3" customFormat="1" ht="15" customHeight="1" x14ac:dyDescent="0.25">
      <c r="A249" s="12" t="s">
        <v>117</v>
      </c>
      <c r="B249" s="12"/>
      <c r="C249" s="12"/>
      <c r="D249" s="12"/>
      <c r="E249" s="12"/>
      <c r="F249" s="22">
        <v>3136</v>
      </c>
    </row>
    <row r="250" spans="1:6" s="3" customFormat="1" ht="15" customHeight="1" x14ac:dyDescent="0.25">
      <c r="A250" s="12" t="s">
        <v>116</v>
      </c>
      <c r="B250" s="12"/>
      <c r="C250" s="12"/>
      <c r="D250" s="12"/>
      <c r="E250" s="12"/>
      <c r="F250" s="22">
        <v>1285</v>
      </c>
    </row>
    <row r="251" spans="1:6" s="3" customFormat="1" ht="15" customHeight="1" x14ac:dyDescent="0.25">
      <c r="A251" s="12" t="s">
        <v>115</v>
      </c>
      <c r="B251" s="12"/>
      <c r="C251" s="12"/>
      <c r="D251" s="12"/>
      <c r="E251" s="12"/>
      <c r="F251" s="22">
        <v>808</v>
      </c>
    </row>
    <row r="252" spans="1:6" s="3" customFormat="1" ht="15" customHeight="1" x14ac:dyDescent="0.25">
      <c r="A252" s="12" t="s">
        <v>114</v>
      </c>
      <c r="B252" s="12"/>
      <c r="C252" s="12"/>
      <c r="D252" s="12"/>
      <c r="E252" s="12"/>
      <c r="F252" s="22">
        <v>1973</v>
      </c>
    </row>
    <row r="253" spans="1:6" s="3" customFormat="1" ht="15" customHeight="1" x14ac:dyDescent="0.25">
      <c r="A253" s="12" t="s">
        <v>113</v>
      </c>
      <c r="B253" s="12"/>
      <c r="C253" s="12"/>
      <c r="D253" s="12"/>
      <c r="E253" s="12"/>
      <c r="F253" s="22">
        <v>3744</v>
      </c>
    </row>
    <row r="254" spans="1:6" s="3" customFormat="1" ht="15" customHeight="1" x14ac:dyDescent="0.25">
      <c r="A254" s="12" t="s">
        <v>112</v>
      </c>
      <c r="B254" s="12"/>
      <c r="C254" s="12"/>
      <c r="D254" s="12"/>
      <c r="E254" s="12"/>
      <c r="F254" s="22">
        <v>1215</v>
      </c>
    </row>
    <row r="255" spans="1:6" s="3" customFormat="1" ht="15" customHeight="1" x14ac:dyDescent="0.25">
      <c r="A255" s="12" t="s">
        <v>111</v>
      </c>
      <c r="B255" s="12"/>
      <c r="C255" s="12"/>
      <c r="D255" s="12"/>
      <c r="E255" s="12"/>
      <c r="F255" s="22">
        <v>923</v>
      </c>
    </row>
    <row r="256" spans="1:6" s="3" customFormat="1" ht="15" customHeight="1" x14ac:dyDescent="0.25">
      <c r="A256" s="12" t="s">
        <v>110</v>
      </c>
      <c r="B256" s="12"/>
      <c r="C256" s="12"/>
      <c r="D256" s="12"/>
      <c r="E256" s="12"/>
      <c r="F256" s="22">
        <v>200</v>
      </c>
    </row>
    <row r="257" spans="1:6" s="3" customFormat="1" ht="15" customHeight="1" x14ac:dyDescent="0.25">
      <c r="A257" s="12" t="s">
        <v>109</v>
      </c>
      <c r="B257" s="12"/>
      <c r="C257" s="12"/>
      <c r="D257" s="12"/>
      <c r="E257" s="12"/>
      <c r="F257" s="22">
        <v>78</v>
      </c>
    </row>
    <row r="258" spans="1:6" s="3" customFormat="1" ht="15" customHeight="1" x14ac:dyDescent="0.25">
      <c r="A258" s="12" t="s">
        <v>108</v>
      </c>
      <c r="B258" s="12"/>
      <c r="C258" s="12"/>
      <c r="D258" s="12"/>
      <c r="E258" s="12"/>
      <c r="F258" s="22">
        <v>313</v>
      </c>
    </row>
    <row r="259" spans="1:6" s="3" customFormat="1" ht="15" customHeight="1" x14ac:dyDescent="0.25">
      <c r="A259" s="12" t="s">
        <v>107</v>
      </c>
      <c r="B259" s="12"/>
      <c r="C259" s="12"/>
      <c r="D259" s="12"/>
      <c r="E259" s="12"/>
      <c r="F259" s="22">
        <v>32367</v>
      </c>
    </row>
    <row r="260" spans="1:6" s="3" customFormat="1" ht="15" customHeight="1" x14ac:dyDescent="0.25">
      <c r="A260" s="12" t="s">
        <v>106</v>
      </c>
      <c r="B260" s="12"/>
      <c r="C260" s="12"/>
      <c r="D260" s="12"/>
      <c r="E260" s="12"/>
      <c r="F260" s="22">
        <v>742</v>
      </c>
    </row>
    <row r="261" spans="1:6" s="3" customFormat="1" ht="15" customHeight="1" x14ac:dyDescent="0.25">
      <c r="A261" s="12" t="s">
        <v>105</v>
      </c>
      <c r="B261" s="12"/>
      <c r="C261" s="12"/>
      <c r="D261" s="12"/>
      <c r="E261" s="12"/>
      <c r="F261" s="22">
        <v>93760</v>
      </c>
    </row>
    <row r="262" spans="1:6" s="3" customFormat="1" ht="15" customHeight="1" x14ac:dyDescent="0.25">
      <c r="A262" s="12" t="s">
        <v>104</v>
      </c>
      <c r="B262" s="12"/>
      <c r="C262" s="12"/>
      <c r="D262" s="12"/>
      <c r="E262" s="12"/>
      <c r="F262" s="22">
        <v>44833</v>
      </c>
    </row>
    <row r="263" spans="1:6" s="3" customFormat="1" ht="15" customHeight="1" x14ac:dyDescent="0.25">
      <c r="A263" s="12" t="s">
        <v>103</v>
      </c>
      <c r="B263" s="12"/>
      <c r="C263" s="12"/>
      <c r="D263" s="12"/>
      <c r="E263" s="12"/>
      <c r="F263" s="22">
        <v>67199</v>
      </c>
    </row>
    <row r="264" spans="1:6" s="3" customFormat="1" ht="15" customHeight="1" x14ac:dyDescent="0.25">
      <c r="A264" s="12" t="s">
        <v>102</v>
      </c>
      <c r="B264" s="12"/>
      <c r="C264" s="12"/>
      <c r="D264" s="12"/>
      <c r="E264" s="12"/>
      <c r="F264" s="22">
        <v>19173</v>
      </c>
    </row>
    <row r="265" spans="1:6" s="3" customFormat="1" ht="15" customHeight="1" x14ac:dyDescent="0.25">
      <c r="A265" s="12" t="s">
        <v>101</v>
      </c>
      <c r="B265" s="12"/>
      <c r="C265" s="12"/>
      <c r="D265" s="12"/>
      <c r="E265" s="12"/>
      <c r="F265" s="22">
        <v>1458</v>
      </c>
    </row>
    <row r="266" spans="1:6" s="3" customFormat="1" ht="15" customHeight="1" x14ac:dyDescent="0.25">
      <c r="A266" s="12" t="s">
        <v>100</v>
      </c>
      <c r="B266" s="12"/>
      <c r="C266" s="12"/>
      <c r="D266" s="12"/>
      <c r="E266" s="12"/>
      <c r="F266" s="22">
        <v>187</v>
      </c>
    </row>
    <row r="267" spans="1:6" s="3" customFormat="1" ht="15" customHeight="1" x14ac:dyDescent="0.25">
      <c r="A267" s="12" t="s">
        <v>99</v>
      </c>
      <c r="B267" s="12"/>
      <c r="C267" s="12"/>
      <c r="D267" s="12"/>
      <c r="E267" s="12"/>
      <c r="F267" s="22">
        <v>480</v>
      </c>
    </row>
    <row r="268" spans="1:6" s="3" customFormat="1" ht="15" customHeight="1" x14ac:dyDescent="0.25">
      <c r="A268" s="12" t="s">
        <v>98</v>
      </c>
      <c r="B268" s="12"/>
      <c r="C268" s="12"/>
      <c r="D268" s="12"/>
      <c r="E268" s="12"/>
      <c r="F268" s="22">
        <v>118</v>
      </c>
    </row>
    <row r="269" spans="1:6" s="3" customFormat="1" ht="15" customHeight="1" x14ac:dyDescent="0.25">
      <c r="A269" s="12" t="s">
        <v>97</v>
      </c>
      <c r="B269" s="12"/>
      <c r="C269" s="12"/>
      <c r="D269" s="12"/>
      <c r="E269" s="12"/>
      <c r="F269" s="22">
        <v>65</v>
      </c>
    </row>
    <row r="270" spans="1:6" s="3" customFormat="1" ht="15" customHeight="1" x14ac:dyDescent="0.25">
      <c r="A270" s="12" t="s">
        <v>96</v>
      </c>
      <c r="B270" s="12"/>
      <c r="C270" s="12"/>
      <c r="D270" s="12"/>
      <c r="E270" s="12"/>
      <c r="F270" s="22">
        <v>344</v>
      </c>
    </row>
    <row r="271" spans="1:6" s="3" customFormat="1" ht="15" customHeight="1" x14ac:dyDescent="0.25">
      <c r="A271" s="12" t="s">
        <v>95</v>
      </c>
      <c r="B271" s="12"/>
      <c r="C271" s="12"/>
      <c r="D271" s="12"/>
      <c r="E271" s="12"/>
      <c r="F271" s="22">
        <v>1488</v>
      </c>
    </row>
    <row r="272" spans="1:6" s="3" customFormat="1" ht="15" customHeight="1" x14ac:dyDescent="0.25">
      <c r="A272" s="12" t="s">
        <v>94</v>
      </c>
      <c r="B272" s="12"/>
      <c r="C272" s="12"/>
      <c r="D272" s="12"/>
      <c r="E272" s="12"/>
      <c r="F272" s="22">
        <v>175</v>
      </c>
    </row>
    <row r="273" spans="1:17" s="3" customFormat="1" ht="15" customHeight="1" x14ac:dyDescent="0.25">
      <c r="A273" s="12" t="s">
        <v>93</v>
      </c>
      <c r="B273" s="12"/>
      <c r="C273" s="12"/>
      <c r="D273" s="12"/>
      <c r="E273" s="12"/>
      <c r="F273" s="22">
        <v>44</v>
      </c>
    </row>
    <row r="274" spans="1:17" s="3" customFormat="1" ht="15" customHeight="1" x14ac:dyDescent="0.25">
      <c r="A274" s="12" t="s">
        <v>92</v>
      </c>
      <c r="B274" s="12"/>
      <c r="C274" s="12"/>
      <c r="D274" s="12"/>
      <c r="E274" s="12"/>
      <c r="F274" s="22">
        <v>11</v>
      </c>
    </row>
    <row r="275" spans="1:17" s="3" customFormat="1" ht="15" customHeight="1" x14ac:dyDescent="0.25">
      <c r="A275" s="12" t="s">
        <v>91</v>
      </c>
      <c r="B275" s="12"/>
      <c r="C275" s="12"/>
      <c r="D275" s="12"/>
      <c r="E275" s="12"/>
      <c r="F275" s="22">
        <v>8</v>
      </c>
    </row>
    <row r="276" spans="1:17" s="3" customFormat="1" ht="15" customHeight="1" x14ac:dyDescent="0.25">
      <c r="A276" s="12" t="s">
        <v>90</v>
      </c>
      <c r="B276" s="12"/>
      <c r="C276" s="12"/>
      <c r="D276" s="12"/>
      <c r="E276" s="12"/>
      <c r="F276" s="22">
        <v>3</v>
      </c>
    </row>
    <row r="277" spans="1:17" s="3" customFormat="1" ht="15" customHeight="1" x14ac:dyDescent="0.25">
      <c r="A277" s="12" t="s">
        <v>89</v>
      </c>
      <c r="B277" s="12"/>
      <c r="C277" s="12"/>
      <c r="D277" s="12"/>
      <c r="E277" s="12"/>
      <c r="F277" s="22">
        <v>58</v>
      </c>
    </row>
    <row r="278" spans="1:17" s="3" customFormat="1" ht="15" customHeight="1" x14ac:dyDescent="0.25">
      <c r="A278" s="12" t="s">
        <v>88</v>
      </c>
      <c r="B278" s="12"/>
      <c r="C278" s="12"/>
      <c r="D278" s="12"/>
      <c r="E278" s="12"/>
      <c r="F278" s="22">
        <v>4</v>
      </c>
    </row>
    <row r="279" spans="1:17" s="3" customFormat="1" ht="15" customHeight="1" x14ac:dyDescent="0.25">
      <c r="A279" s="12" t="s">
        <v>87</v>
      </c>
      <c r="B279" s="12"/>
      <c r="C279" s="12"/>
      <c r="D279" s="12"/>
      <c r="E279" s="12"/>
      <c r="F279" s="22">
        <v>17</v>
      </c>
    </row>
    <row r="280" spans="1:17" s="3" customFormat="1" ht="15" customHeight="1" x14ac:dyDescent="0.25">
      <c r="A280" s="12" t="s">
        <v>86</v>
      </c>
      <c r="B280" s="12"/>
      <c r="C280" s="12"/>
      <c r="D280" s="12"/>
      <c r="E280" s="12"/>
      <c r="F280" s="22">
        <v>1</v>
      </c>
    </row>
    <row r="281" spans="1:17" s="3" customFormat="1" ht="15" customHeight="1" x14ac:dyDescent="0.25">
      <c r="A281" s="12" t="s">
        <v>85</v>
      </c>
      <c r="B281" s="12"/>
      <c r="C281" s="12"/>
      <c r="D281" s="12"/>
      <c r="E281" s="12"/>
      <c r="F281" s="22">
        <v>25</v>
      </c>
    </row>
    <row r="282" spans="1:17" s="3" customFormat="1" ht="15" customHeight="1" x14ac:dyDescent="0.25">
      <c r="A282" s="12" t="s">
        <v>84</v>
      </c>
      <c r="B282" s="12"/>
      <c r="C282" s="12"/>
      <c r="D282" s="12"/>
      <c r="E282" s="12"/>
      <c r="F282" s="22">
        <v>2</v>
      </c>
    </row>
    <row r="283" spans="1:17" s="3" customFormat="1" ht="15" customHeight="1" x14ac:dyDescent="0.25">
      <c r="A283" s="21" t="s">
        <v>83</v>
      </c>
      <c r="B283" s="21"/>
      <c r="C283" s="21"/>
      <c r="D283" s="21"/>
      <c r="E283" s="21"/>
      <c r="F283" s="20">
        <v>114</v>
      </c>
    </row>
    <row r="284" spans="1:17" ht="22.5" customHeight="1" x14ac:dyDescent="0.2">
      <c r="A284" s="190" t="s">
        <v>2</v>
      </c>
      <c r="B284" s="184"/>
      <c r="C284" s="184"/>
      <c r="D284" s="184"/>
      <c r="E284" s="191"/>
      <c r="F284" s="4">
        <f>SUM(F235:F283)</f>
        <v>575285</v>
      </c>
    </row>
    <row r="285" spans="1:17" s="17" customFormat="1" ht="10.9" customHeight="1" x14ac:dyDescent="0.2">
      <c r="A285" s="19"/>
      <c r="B285" s="19"/>
      <c r="C285" s="19"/>
      <c r="D285" s="19"/>
      <c r="E285" s="19"/>
      <c r="F285" s="18"/>
    </row>
    <row r="286" spans="1:17" ht="16.5" thickBot="1" x14ac:dyDescent="0.3">
      <c r="A286" s="16" t="s">
        <v>82</v>
      </c>
      <c r="B286" s="16"/>
      <c r="C286" s="16"/>
      <c r="D286" s="16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</row>
    <row r="287" spans="1:17" ht="4.1500000000000004" customHeight="1" x14ac:dyDescent="0.2">
      <c r="M287" s="14"/>
      <c r="N287" s="14"/>
    </row>
    <row r="288" spans="1:17" s="3" customFormat="1" ht="22.5" customHeight="1" x14ac:dyDescent="0.25">
      <c r="A288" s="5" t="s">
        <v>81</v>
      </c>
      <c r="B288" s="13" t="s">
        <v>2</v>
      </c>
      <c r="C288" s="13" t="s">
        <v>26</v>
      </c>
      <c r="D288" s="13" t="s">
        <v>27</v>
      </c>
      <c r="E288" s="13" t="s">
        <v>28</v>
      </c>
      <c r="F288" s="13" t="s">
        <v>29</v>
      </c>
      <c r="G288" s="13" t="s">
        <v>30</v>
      </c>
      <c r="H288" s="13" t="s">
        <v>31</v>
      </c>
      <c r="I288" s="13" t="s">
        <v>32</v>
      </c>
      <c r="J288" s="13" t="s">
        <v>33</v>
      </c>
      <c r="K288" s="13" t="s">
        <v>34</v>
      </c>
      <c r="L288" s="13" t="s">
        <v>35</v>
      </c>
      <c r="M288" s="13" t="s">
        <v>36</v>
      </c>
      <c r="N288" s="13" t="s">
        <v>37</v>
      </c>
    </row>
    <row r="289" spans="1:14" s="3" customFormat="1" ht="18.75" customHeight="1" x14ac:dyDescent="0.25">
      <c r="A289" s="12" t="s">
        <v>19</v>
      </c>
      <c r="B289" s="10">
        <f>SUM(C289:N289)</f>
        <v>93056</v>
      </c>
      <c r="C289" s="9">
        <v>7262</v>
      </c>
      <c r="D289" s="9">
        <v>6776</v>
      </c>
      <c r="E289" s="9">
        <v>6833</v>
      </c>
      <c r="F289" s="9">
        <v>8007</v>
      </c>
      <c r="G289" s="9">
        <v>7925</v>
      </c>
      <c r="H289" s="9">
        <v>7416</v>
      </c>
      <c r="I289" s="9">
        <v>8070</v>
      </c>
      <c r="J289" s="9">
        <v>8003</v>
      </c>
      <c r="K289" s="9">
        <v>8197</v>
      </c>
      <c r="L289" s="9">
        <v>8277</v>
      </c>
      <c r="M289" s="9">
        <v>8422</v>
      </c>
      <c r="N289" s="9">
        <v>7868</v>
      </c>
    </row>
    <row r="290" spans="1:14" s="3" customFormat="1" ht="18.75" customHeight="1" x14ac:dyDescent="0.25">
      <c r="A290" s="11" t="s">
        <v>20</v>
      </c>
      <c r="B290" s="10">
        <f>SUM(C290:N290)</f>
        <v>946213</v>
      </c>
      <c r="C290" s="9">
        <v>67454</v>
      </c>
      <c r="D290" s="9">
        <v>65826</v>
      </c>
      <c r="E290" s="9">
        <v>71026</v>
      </c>
      <c r="F290" s="9">
        <v>78126</v>
      </c>
      <c r="G290" s="9">
        <v>81474</v>
      </c>
      <c r="H290" s="9">
        <v>75234</v>
      </c>
      <c r="I290" s="9">
        <v>79645</v>
      </c>
      <c r="J290" s="9">
        <v>82097</v>
      </c>
      <c r="K290" s="9">
        <v>80943</v>
      </c>
      <c r="L290" s="9">
        <v>85899</v>
      </c>
      <c r="M290" s="9">
        <v>88344</v>
      </c>
      <c r="N290" s="9">
        <v>90145</v>
      </c>
    </row>
    <row r="291" spans="1:14" s="3" customFormat="1" ht="18.75" customHeight="1" x14ac:dyDescent="0.25">
      <c r="A291" s="11" t="s">
        <v>21</v>
      </c>
      <c r="B291" s="10">
        <f>SUM(C291:N291)</f>
        <v>969778</v>
      </c>
      <c r="C291" s="9">
        <v>65232</v>
      </c>
      <c r="D291" s="9">
        <v>65702</v>
      </c>
      <c r="E291" s="9">
        <v>69168</v>
      </c>
      <c r="F291" s="9">
        <v>79386</v>
      </c>
      <c r="G291" s="9">
        <v>83704</v>
      </c>
      <c r="H291" s="9">
        <v>79075</v>
      </c>
      <c r="I291" s="9">
        <v>85755</v>
      </c>
      <c r="J291" s="9">
        <v>87368</v>
      </c>
      <c r="K291" s="9">
        <v>88318</v>
      </c>
      <c r="L291" s="9">
        <v>92651</v>
      </c>
      <c r="M291" s="9">
        <v>86161</v>
      </c>
      <c r="N291" s="9">
        <v>87258</v>
      </c>
    </row>
    <row r="292" spans="1:14" s="3" customFormat="1" ht="18.75" customHeight="1" x14ac:dyDescent="0.25">
      <c r="A292" s="8" t="s">
        <v>80</v>
      </c>
      <c r="B292" s="7">
        <f>SUM(C292:N292)</f>
        <v>1303613</v>
      </c>
      <c r="C292" s="6">
        <v>91853</v>
      </c>
      <c r="D292" s="6">
        <v>79964</v>
      </c>
      <c r="E292" s="6">
        <v>96073</v>
      </c>
      <c r="F292" s="6">
        <v>107955</v>
      </c>
      <c r="G292" s="6">
        <v>117143</v>
      </c>
      <c r="H292" s="6">
        <v>104493</v>
      </c>
      <c r="I292" s="6">
        <v>116813</v>
      </c>
      <c r="J292" s="6">
        <v>120109</v>
      </c>
      <c r="K292" s="6">
        <v>118749</v>
      </c>
      <c r="L292" s="6">
        <v>114611</v>
      </c>
      <c r="M292" s="6">
        <v>127356</v>
      </c>
      <c r="N292" s="6">
        <v>108494</v>
      </c>
    </row>
    <row r="293" spans="1:14" s="3" customFormat="1" ht="18.75" customHeight="1" x14ac:dyDescent="0.25">
      <c r="A293" s="5" t="s">
        <v>2</v>
      </c>
      <c r="B293" s="4">
        <f t="shared" ref="B293:N293" si="20">SUM(B289:B292)</f>
        <v>3312660</v>
      </c>
      <c r="C293" s="4">
        <f t="shared" si="20"/>
        <v>231801</v>
      </c>
      <c r="D293" s="4">
        <f t="shared" si="20"/>
        <v>218268</v>
      </c>
      <c r="E293" s="4">
        <f t="shared" si="20"/>
        <v>243100</v>
      </c>
      <c r="F293" s="4">
        <f t="shared" si="20"/>
        <v>273474</v>
      </c>
      <c r="G293" s="4">
        <f t="shared" si="20"/>
        <v>290246</v>
      </c>
      <c r="H293" s="4">
        <f t="shared" si="20"/>
        <v>266218</v>
      </c>
      <c r="I293" s="4">
        <f t="shared" si="20"/>
        <v>290283</v>
      </c>
      <c r="J293" s="4">
        <f t="shared" si="20"/>
        <v>297577</v>
      </c>
      <c r="K293" s="4">
        <f t="shared" si="20"/>
        <v>296207</v>
      </c>
      <c r="L293" s="4">
        <f t="shared" si="20"/>
        <v>301438</v>
      </c>
      <c r="M293" s="4">
        <f t="shared" si="20"/>
        <v>310283</v>
      </c>
      <c r="N293" s="4">
        <f t="shared" si="20"/>
        <v>293765</v>
      </c>
    </row>
    <row r="294" spans="1:14" x14ac:dyDescent="0.2">
      <c r="E294" s="2"/>
    </row>
    <row r="301" spans="1:14" x14ac:dyDescent="0.2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x14ac:dyDescent="0.2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x14ac:dyDescent="0.2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x14ac:dyDescent="0.2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3:14" x14ac:dyDescent="0.2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</sheetData>
  <mergeCells count="41">
    <mergeCell ref="A60:P60"/>
    <mergeCell ref="A11:Q11"/>
    <mergeCell ref="A12:Q12"/>
    <mergeCell ref="A13:Q13"/>
    <mergeCell ref="A14:Q14"/>
    <mergeCell ref="I41:J41"/>
    <mergeCell ref="K84:M84"/>
    <mergeCell ref="N84:N85"/>
    <mergeCell ref="A118:E118"/>
    <mergeCell ref="K118:O118"/>
    <mergeCell ref="A84:A85"/>
    <mergeCell ref="B84:B85"/>
    <mergeCell ref="C84:C85"/>
    <mergeCell ref="D84:D85"/>
    <mergeCell ref="E84:E85"/>
    <mergeCell ref="F84:F85"/>
    <mergeCell ref="H101:Q101"/>
    <mergeCell ref="A105:P105"/>
    <mergeCell ref="A106:P106"/>
    <mergeCell ref="O84:Q84"/>
    <mergeCell ref="C162:E162"/>
    <mergeCell ref="F162:G162"/>
    <mergeCell ref="H84:H85"/>
    <mergeCell ref="I84:I85"/>
    <mergeCell ref="J84:J85"/>
    <mergeCell ref="H162:I162"/>
    <mergeCell ref="J162:N162"/>
    <mergeCell ref="A130:P130"/>
    <mergeCell ref="A234:E234"/>
    <mergeCell ref="A284:E284"/>
    <mergeCell ref="A192:N192"/>
    <mergeCell ref="A198:E198"/>
    <mergeCell ref="M198:N200"/>
    <mergeCell ref="O198:Q198"/>
    <mergeCell ref="M201:M230"/>
    <mergeCell ref="A229:E229"/>
    <mergeCell ref="A230:E230"/>
    <mergeCell ref="A142:P142"/>
    <mergeCell ref="A160:P160"/>
    <mergeCell ref="A162:A163"/>
    <mergeCell ref="B162:B163"/>
  </mergeCells>
  <printOptions horizontalCentered="1"/>
  <pageMargins left="0.31496062992125984" right="0.31496062992125984" top="0.51181102362204722" bottom="0.31496062992125984" header="0.31496062992125984" footer="0.31496062992125984"/>
  <pageSetup paperSize="9" scale="50" fitToHeight="0" orientation="landscape" r:id="rId1"/>
  <headerFooter alignWithMargins="0">
    <oddFooter>&amp;L&amp;8Fuente: UGIGC - PNCVFS - MIMP&amp;RPág. &amp;P</oddFooter>
  </headerFooter>
  <rowBreaks count="4" manualBreakCount="4">
    <brk id="78" max="16" man="1"/>
    <brk id="140" max="16" man="1"/>
    <brk id="192" max="16" man="1"/>
    <brk id="23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2019-01-15T13:55:31Z</dcterms:modified>
</cp:coreProperties>
</file>