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Casos CEM" sheetId="18" r:id="rId1"/>
  </sheets>
  <externalReferences>
    <externalReference r:id="rId2"/>
    <externalReference r:id="rId3"/>
    <externalReference r:id="rId4"/>
  </externalReferences>
  <definedNames>
    <definedName name="_xlnm.Print_Area" localSheetId="0">'Casos CEM'!$A$1:$Q$283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B16" i="18" l="1"/>
  <c r="J16" i="18"/>
  <c r="B17" i="18"/>
  <c r="J17" i="18"/>
  <c r="B18" i="18"/>
  <c r="J18" i="18"/>
  <c r="J20" i="18" s="1"/>
  <c r="B19" i="18"/>
  <c r="B28" i="18" s="1"/>
  <c r="B29" i="18" s="1"/>
  <c r="J19" i="18"/>
  <c r="B20" i="18"/>
  <c r="G20" i="18"/>
  <c r="H20" i="18"/>
  <c r="I20" i="18"/>
  <c r="B21" i="18"/>
  <c r="B22" i="18"/>
  <c r="B23" i="18"/>
  <c r="B24" i="18"/>
  <c r="B25" i="18"/>
  <c r="B26" i="18"/>
  <c r="B27" i="18"/>
  <c r="C28" i="18"/>
  <c r="D28" i="18"/>
  <c r="B34" i="18"/>
  <c r="B35" i="18"/>
  <c r="B46" i="18" s="1"/>
  <c r="B36" i="18"/>
  <c r="K36" i="18"/>
  <c r="L34" i="18" s="1"/>
  <c r="B37" i="18"/>
  <c r="B38" i="18"/>
  <c r="B39" i="18"/>
  <c r="B40" i="18"/>
  <c r="B41" i="18"/>
  <c r="B42" i="18"/>
  <c r="B43" i="18"/>
  <c r="B44" i="18"/>
  <c r="B45" i="18"/>
  <c r="C46" i="18"/>
  <c r="D46" i="18"/>
  <c r="E46" i="18"/>
  <c r="F46" i="18"/>
  <c r="G46" i="18"/>
  <c r="G47" i="18" s="1"/>
  <c r="N52" i="18"/>
  <c r="B53" i="18"/>
  <c r="B54" i="18"/>
  <c r="N54" i="18"/>
  <c r="B55" i="18"/>
  <c r="B65" i="18" s="1"/>
  <c r="N55" i="18"/>
  <c r="B56" i="18"/>
  <c r="B57" i="18"/>
  <c r="B58" i="18"/>
  <c r="B59" i="18"/>
  <c r="B60" i="18"/>
  <c r="B61" i="18"/>
  <c r="B62" i="18"/>
  <c r="B63" i="18"/>
  <c r="B64" i="18"/>
  <c r="C65" i="18"/>
  <c r="D65" i="18"/>
  <c r="E65" i="18"/>
  <c r="F65" i="18"/>
  <c r="G65" i="18"/>
  <c r="H65" i="18"/>
  <c r="I65" i="18"/>
  <c r="J65" i="18"/>
  <c r="B73" i="18"/>
  <c r="B85" i="18" s="1"/>
  <c r="B86" i="18" s="1"/>
  <c r="J73" i="18"/>
  <c r="J85" i="18" s="1"/>
  <c r="N73" i="18"/>
  <c r="B74" i="18"/>
  <c r="J74" i="18"/>
  <c r="N74" i="18"/>
  <c r="B75" i="18"/>
  <c r="J75" i="18"/>
  <c r="N75" i="18"/>
  <c r="N85" i="18" s="1"/>
  <c r="N86" i="18" s="1"/>
  <c r="B76" i="18"/>
  <c r="J76" i="18"/>
  <c r="N76" i="18"/>
  <c r="B77" i="18"/>
  <c r="J77" i="18"/>
  <c r="N77" i="18"/>
  <c r="B78" i="18"/>
  <c r="J78" i="18"/>
  <c r="N78" i="18"/>
  <c r="B79" i="18"/>
  <c r="J79" i="18"/>
  <c r="N79" i="18"/>
  <c r="B80" i="18"/>
  <c r="J80" i="18"/>
  <c r="N80" i="18"/>
  <c r="B81" i="18"/>
  <c r="J81" i="18"/>
  <c r="N81" i="18"/>
  <c r="B82" i="18"/>
  <c r="J82" i="18"/>
  <c r="N82" i="18"/>
  <c r="B83" i="18"/>
  <c r="J83" i="18"/>
  <c r="N83" i="18"/>
  <c r="B84" i="18"/>
  <c r="J84" i="18"/>
  <c r="N84" i="18"/>
  <c r="C85" i="18"/>
  <c r="D85" i="18"/>
  <c r="E85" i="18"/>
  <c r="F85" i="18"/>
  <c r="I85" i="18"/>
  <c r="I86" i="18" s="1"/>
  <c r="K85" i="18"/>
  <c r="L85" i="18"/>
  <c r="M85" i="18"/>
  <c r="O85" i="18"/>
  <c r="P85" i="18"/>
  <c r="Q85" i="18"/>
  <c r="B95" i="18"/>
  <c r="B99" i="18" s="1"/>
  <c r="B96" i="18"/>
  <c r="M96" i="18"/>
  <c r="N96" i="18"/>
  <c r="O96" i="18"/>
  <c r="P96" i="18"/>
  <c r="B97" i="18"/>
  <c r="M97" i="18"/>
  <c r="M100" i="18" s="1"/>
  <c r="N97" i="18"/>
  <c r="N100" i="18" s="1"/>
  <c r="O97" i="18"/>
  <c r="O100" i="18" s="1"/>
  <c r="P97" i="18"/>
  <c r="B98" i="18"/>
  <c r="M98" i="18"/>
  <c r="N98" i="18"/>
  <c r="O98" i="18"/>
  <c r="P98" i="18"/>
  <c r="C99" i="18"/>
  <c r="C100" i="18" s="1"/>
  <c r="D99" i="18"/>
  <c r="E99" i="18"/>
  <c r="F99" i="18"/>
  <c r="G99" i="18"/>
  <c r="H99" i="18"/>
  <c r="I99" i="18"/>
  <c r="J99" i="18"/>
  <c r="J100" i="18" s="1"/>
  <c r="M99" i="18"/>
  <c r="N99" i="18"/>
  <c r="O99" i="18"/>
  <c r="P99" i="18"/>
  <c r="P100" i="18"/>
  <c r="C105" i="18"/>
  <c r="M105" i="18"/>
  <c r="C106" i="18"/>
  <c r="M106" i="18"/>
  <c r="C107" i="18"/>
  <c r="C109" i="18" s="1"/>
  <c r="M107" i="18"/>
  <c r="M109" i="18" s="1"/>
  <c r="C108" i="18"/>
  <c r="M108" i="18"/>
  <c r="D109" i="18"/>
  <c r="E109" i="18"/>
  <c r="N109" i="18"/>
  <c r="O109" i="18"/>
  <c r="B116" i="18"/>
  <c r="B120" i="18" s="1"/>
  <c r="B117" i="18"/>
  <c r="B118" i="18"/>
  <c r="B119" i="18"/>
  <c r="C120" i="18"/>
  <c r="D120" i="18"/>
  <c r="E120" i="18"/>
  <c r="F120" i="18"/>
  <c r="G120" i="18"/>
  <c r="H120" i="18"/>
  <c r="I120" i="18"/>
  <c r="J120" i="18"/>
  <c r="D127" i="18"/>
  <c r="I127" i="18"/>
  <c r="D128" i="18"/>
  <c r="D129" i="18"/>
  <c r="D130" i="18"/>
  <c r="D131" i="18"/>
  <c r="D132" i="18"/>
  <c r="D133" i="18"/>
  <c r="D134" i="18"/>
  <c r="D135" i="18"/>
  <c r="D136" i="18"/>
  <c r="D137" i="18"/>
  <c r="D138" i="18"/>
  <c r="B139" i="18"/>
  <c r="D139" i="18" s="1"/>
  <c r="I139" i="18" s="1"/>
  <c r="C139" i="18"/>
  <c r="B145" i="18"/>
  <c r="B146" i="18"/>
  <c r="B147" i="18"/>
  <c r="B170" i="18" s="1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C170" i="18"/>
  <c r="D170" i="18"/>
  <c r="E170" i="18"/>
  <c r="E171" i="18" s="1"/>
  <c r="F170" i="18"/>
  <c r="G170" i="18"/>
  <c r="H170" i="18"/>
  <c r="I170" i="18"/>
  <c r="J170" i="18"/>
  <c r="K170" i="18"/>
  <c r="L170" i="18"/>
  <c r="M170" i="18"/>
  <c r="M171" i="18" s="1"/>
  <c r="N170" i="18"/>
  <c r="F180" i="18"/>
  <c r="F216" i="18" s="1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G216" i="18"/>
  <c r="H216" i="18"/>
  <c r="I216" i="18"/>
  <c r="J216" i="18"/>
  <c r="F274" i="18"/>
  <c r="B279" i="18"/>
  <c r="B280" i="18"/>
  <c r="B281" i="18"/>
  <c r="B282" i="18"/>
  <c r="C283" i="18"/>
  <c r="D283" i="18"/>
  <c r="B283" i="18" s="1"/>
  <c r="E283" i="18"/>
  <c r="F283" i="18"/>
  <c r="G283" i="18"/>
  <c r="H283" i="18"/>
  <c r="I283" i="18"/>
  <c r="J283" i="18"/>
  <c r="K283" i="18"/>
  <c r="L283" i="18"/>
  <c r="M283" i="18"/>
  <c r="N283" i="18"/>
  <c r="L86" i="18" l="1"/>
  <c r="K86" i="18"/>
  <c r="J86" i="18"/>
  <c r="B47" i="18"/>
  <c r="C47" i="18"/>
  <c r="J217" i="18"/>
  <c r="O110" i="18"/>
  <c r="D100" i="18"/>
  <c r="E100" i="18"/>
  <c r="B100" i="18"/>
  <c r="F100" i="18"/>
  <c r="F86" i="18"/>
  <c r="F47" i="18"/>
  <c r="Q86" i="18"/>
  <c r="E47" i="18"/>
  <c r="L171" i="18"/>
  <c r="D171" i="18"/>
  <c r="D86" i="18"/>
  <c r="J66" i="18"/>
  <c r="D66" i="18"/>
  <c r="F66" i="18"/>
  <c r="C66" i="18"/>
  <c r="B66" i="18"/>
  <c r="H66" i="18"/>
  <c r="I66" i="18"/>
  <c r="D47" i="18"/>
  <c r="C29" i="18"/>
  <c r="E110" i="18"/>
  <c r="D110" i="18"/>
  <c r="C110" i="18" s="1"/>
  <c r="N110" i="18"/>
  <c r="B171" i="18"/>
  <c r="F171" i="18"/>
  <c r="H171" i="18"/>
  <c r="N171" i="18"/>
  <c r="G171" i="18"/>
  <c r="I100" i="18"/>
  <c r="P86" i="18"/>
  <c r="G217" i="18"/>
  <c r="F217" i="18" s="1"/>
  <c r="K171" i="18"/>
  <c r="C171" i="18"/>
  <c r="C121" i="18"/>
  <c r="H100" i="18"/>
  <c r="O86" i="18"/>
  <c r="C86" i="18"/>
  <c r="G66" i="18"/>
  <c r="N56" i="18"/>
  <c r="F121" i="18"/>
  <c r="G121" i="18"/>
  <c r="B121" i="18"/>
  <c r="J121" i="18"/>
  <c r="E121" i="18"/>
  <c r="D121" i="18"/>
  <c r="H121" i="18"/>
  <c r="I217" i="18"/>
  <c r="E86" i="18"/>
  <c r="O55" i="18"/>
  <c r="D29" i="18"/>
  <c r="H217" i="18"/>
  <c r="J171" i="18"/>
  <c r="G100" i="18"/>
  <c r="M86" i="18"/>
  <c r="I171" i="18"/>
  <c r="I121" i="18"/>
  <c r="E66" i="18"/>
  <c r="L35" i="18"/>
  <c r="L36" i="18" s="1"/>
  <c r="N53" i="18"/>
  <c r="O54" i="18" l="1"/>
  <c r="O52" i="18"/>
  <c r="O56" i="18"/>
  <c r="M110" i="18"/>
  <c r="O53" i="18"/>
</calcChain>
</file>

<file path=xl/sharedStrings.xml><?xml version="1.0" encoding="utf-8"?>
<sst xmlns="http://schemas.openxmlformats.org/spreadsheetml/2006/main" count="407" uniqueCount="259">
  <si>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</si>
  <si>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</si>
  <si>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</si>
  <si>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</si>
  <si>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</si>
  <si>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</si>
  <si>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</si>
  <si>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</si>
  <si>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</si>
  <si>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</si>
  <si>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</si>
  <si>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</si>
  <si>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</si>
  <si>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</si>
  <si>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</si>
  <si>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</si>
  <si>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</si>
  <si>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</si>
  <si>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</si>
  <si>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</si>
  <si>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</si>
  <si>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</si>
  <si>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</si>
  <si>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</si>
  <si>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</si>
  <si>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</si>
  <si>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</si>
  <si>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</si>
  <si>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</si>
  <si>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</si>
  <si>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</si>
  <si>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</si>
  <si>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</si>
  <si>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</si>
  <si>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</si>
  <si>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</si>
  <si>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</si>
  <si>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</si>
  <si>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</si>
  <si>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</si>
  <si>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</si>
  <si>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</si>
  <si>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</si>
  <si>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</si>
  <si>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</si>
  <si>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</si>
  <si>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</si>
  <si>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</si>
  <si>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</si>
  <si>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</si>
  <si>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</si>
  <si>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</si>
  <si>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</si>
  <si>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</si>
  <si>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</si>
  <si>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</si>
  <si>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</si>
  <si>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</si>
  <si>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</si>
  <si>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</si>
  <si>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</si>
  <si>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</si>
  <si>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</si>
  <si>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</si>
  <si>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</si>
  <si>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</si>
  <si>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</si>
  <si>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</si>
  <si>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</si>
  <si>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</si>
  <si>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</si>
  <si>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</si>
  <si>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</si>
  <si>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</si>
  <si>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</si>
  <si>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</si>
  <si>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</si>
  <si>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</si>
  <si>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</si>
  <si>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</si>
  <si>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</si>
  <si>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</si>
  <si>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</si>
  <si>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</si>
  <si>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</si>
  <si>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</si>
  <si>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Adultos/as</t>
  </si>
  <si>
    <t>Niños y niñas</t>
  </si>
  <si>
    <t>Periodo : Enero - Diciembre, 2019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</si>
  <si>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</si>
  <si>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</si>
  <si>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</si>
  <si>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</si>
  <si>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</si>
  <si>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</si>
  <si>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</si>
  <si>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</si>
  <si>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</si>
  <si>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</si>
  <si>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</si>
  <si>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</si>
  <si>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</si>
  <si>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</si>
  <si>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</si>
  <si>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</si>
  <si>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</si>
  <si>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</si>
  <si>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</si>
  <si>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</si>
  <si>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</si>
  <si>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</si>
  <si>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</si>
  <si>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</si>
  <si>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</si>
  <si>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</si>
  <si>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</si>
  <si>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</si>
  <si>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</si>
  <si>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</si>
  <si>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</si>
  <si>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</si>
  <si>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</si>
  <si>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</si>
  <si>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</si>
  <si>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</si>
  <si>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</si>
  <si>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</si>
  <si>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</si>
  <si>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</si>
  <si>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</si>
  <si>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</si>
  <si>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</si>
  <si>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</si>
  <si>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</si>
  <si>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</si>
  <si>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</si>
  <si>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</si>
  <si>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</si>
  <si>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</si>
  <si>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</si>
  <si>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</si>
  <si>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</si>
  <si>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</si>
  <si>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</si>
  <si>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</si>
  <si>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</si>
  <si>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</si>
  <si>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</si>
  <si>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</si>
  <si>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</si>
  <si>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</si>
  <si>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</si>
  <si>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</si>
  <si>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</si>
  <si>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</si>
  <si>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</si>
  <si>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</si>
  <si>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</si>
  <si>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</si>
  <si>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</si>
  <si>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</si>
  <si>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</si>
  <si>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</si>
  <si>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</si>
  <si>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</si>
  <si>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</si>
  <si>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</si>
  <si>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</si>
  <si>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</si>
  <si>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</si>
  <si>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</si>
  <si>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</si>
  <si>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</si>
  <si>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</si>
  <si>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</si>
  <si>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</si>
  <si>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</si>
  <si>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</si>
  <si>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</si>
  <si>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</si>
  <si>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</si>
  <si>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</si>
  <si>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</si>
  <si>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</si>
  <si>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</si>
  <si>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</si>
  <si>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</si>
  <si>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</si>
  <si>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</si>
  <si>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</si>
  <si>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</si>
  <si>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</si>
  <si>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</si>
  <si>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</si>
  <si>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Casos atendidos por nivel de riesgo, características del caso y acciones en la atención del caso realizadas por los CEM de los casos aperturados durante el año 2019, según departamento</t>
  </si>
  <si>
    <t>Variación %
(2015 - 2016)</t>
  </si>
  <si>
    <t>Variación porcentual de los casos atendidos en los CEM del año 2019 en relación al año 2018 en cada mes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</si>
  <si>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</si>
  <si>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</si>
  <si>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</si>
  <si>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</si>
  <si>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</si>
  <si>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</si>
  <si>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</si>
  <si>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</si>
  <si>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</si>
  <si>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</si>
  <si>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</si>
  <si>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</si>
  <si>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</si>
  <si>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</si>
  <si>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</si>
  <si>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</si>
  <si>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</si>
  <si>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</si>
  <si>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Personas adultas mayores</t>
  </si>
  <si>
    <t>Personas adultas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</si>
  <si>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</si>
  <si>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</si>
  <si>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</si>
  <si>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</si>
  <si>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</si>
  <si>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</si>
  <si>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</si>
  <si>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</si>
  <si>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</si>
  <si>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</si>
  <si>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</si>
  <si>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</si>
  <si>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Adultos mayores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</si>
  <si>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</si>
  <si>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</si>
  <si>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</si>
  <si>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</si>
  <si>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</si>
  <si>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</si>
  <si>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</si>
  <si>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</si>
  <si>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</si>
  <si>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</si>
  <si>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</si>
  <si>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</si>
  <si>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</si>
  <si>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</si>
  <si>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</si>
  <si>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</si>
  <si>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</si>
  <si>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</si>
  <si>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</si>
  <si>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</si>
  <si>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</si>
  <si>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</si>
  <si>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</si>
  <si>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</si>
  <si>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</si>
  <si>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</si>
  <si>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</si>
  <si>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CEM A NIVEL NACIONAL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</si>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</sst>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(* #,##0.00_);_(* \(#,##0.00\);_(* &quot;-&quot;??_);_(@_)"/>
    <numFmt numFmtId="166" formatCode="###0"/>
    <numFmt numFmtId="167" formatCode="0.00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85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6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9" fontId="24" fillId="6" borderId="0" xfId="3" applyFont="1" applyFill="1" applyAlignment="1">
      <alignment horizontal="right" vertical="center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5" fillId="3" borderId="17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167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24" fillId="6" borderId="9" xfId="11" applyFont="1" applyFill="1" applyBorder="1" applyAlignment="1">
      <alignment horizontal="left" vertical="center" wrapText="1"/>
    </xf>
    <xf numFmtId="0" fontId="3" fillId="3" borderId="4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14" fillId="2" borderId="0" xfId="17" applyFont="1" applyFill="1" applyAlignment="1">
      <alignment horizontal="left" vertical="center" wrapText="1"/>
    </xf>
    <xf numFmtId="0" fontId="3" fillId="3" borderId="18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0" fontId="8" fillId="3" borderId="0" xfId="11" applyFont="1" applyFill="1" applyAlignment="1">
      <alignment horizontal="center" vertical="center" wrapText="1"/>
    </xf>
    <xf numFmtId="0" fontId="1" fillId="4" borderId="0" xfId="11" applyFill="1" applyAlignment="1">
      <alignment horizontal="justify" vertical="center" wrapText="1"/>
    </xf>
    <xf numFmtId="0" fontId="21" fillId="4" borderId="12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48-482B-82DF-A119C5CE38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31716</c:v>
                </c:pt>
                <c:pt idx="1">
                  <c:v>23849</c:v>
                </c:pt>
                <c:pt idx="2">
                  <c:v>115246</c:v>
                </c:pt>
                <c:pt idx="3">
                  <c:v>11074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16601</c:v>
                </c:pt>
                <c:pt idx="1">
                  <c:v>8613</c:v>
                </c:pt>
                <c:pt idx="2">
                  <c:v>57552</c:v>
                </c:pt>
                <c:pt idx="3">
                  <c:v>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10367</c:v>
                </c:pt>
                <c:pt idx="1">
                  <c:v>7264</c:v>
                </c:pt>
                <c:pt idx="2">
                  <c:v>51701</c:v>
                </c:pt>
                <c:pt idx="3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4483</c:v>
                </c:pt>
                <c:pt idx="1">
                  <c:v>7881</c:v>
                </c:pt>
                <c:pt idx="2">
                  <c:v>5523</c:v>
                </c:pt>
                <c:pt idx="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265</c:v>
                </c:pt>
                <c:pt idx="1">
                  <c:v>91</c:v>
                </c:pt>
                <c:pt idx="2">
                  <c:v>470</c:v>
                </c:pt>
                <c:pt idx="3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B7-4C84-AA9E-9016A11BAB72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B7-4C84-AA9E-9016A11BAB7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155092</c:v>
                </c:pt>
                <c:pt idx="1">
                  <c:v>26793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939427171652007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20-45DC-954C-344FDE7E6E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56235</c:v>
                </c:pt>
                <c:pt idx="1">
                  <c:v>125650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59798</xdr:colOff>
      <xdr:row>50</xdr:row>
      <xdr:rowOff>22994</xdr:rowOff>
    </xdr:from>
    <xdr:to>
      <xdr:col>16</xdr:col>
      <xdr:colOff>703262</xdr:colOff>
      <xdr:row>66</xdr:row>
      <xdr:rowOff>158750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942975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47</xdr:row>
      <xdr:rowOff>90488</xdr:rowOff>
    </xdr:from>
    <xdr:to>
      <xdr:col>16</xdr:col>
      <xdr:colOff>542925</xdr:colOff>
      <xdr:row>47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431439</xdr:colOff>
      <xdr:row>18</xdr:row>
      <xdr:rowOff>137294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051439" y="3566294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384357</xdr:colOff>
      <xdr:row>20</xdr:row>
      <xdr:rowOff>5287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52357" y="38152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8" name="Imagen 7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32</xdr:row>
      <xdr:rowOff>66387</xdr:rowOff>
    </xdr:from>
    <xdr:to>
      <xdr:col>17</xdr:col>
      <xdr:colOff>0</xdr:colOff>
      <xdr:row>47</xdr:row>
      <xdr:rowOff>55563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6419562"/>
          <a:ext cx="3904675" cy="3180051"/>
          <a:chOff x="12259549" y="4610533"/>
          <a:chExt cx="4165892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418895" y="679967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788578" y="5068837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  <xdr:twoCellAnchor>
    <xdr:from>
      <xdr:col>0</xdr:col>
      <xdr:colOff>0</xdr:colOff>
      <xdr:row>89</xdr:row>
      <xdr:rowOff>28575</xdr:rowOff>
    </xdr:from>
    <xdr:to>
      <xdr:col>16</xdr:col>
      <xdr:colOff>649817</xdr:colOff>
      <xdr:row>89</xdr:row>
      <xdr:rowOff>642099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D919812-BFAA-40C7-98BD-0100D789B098}"/>
            </a:ext>
          </a:extLst>
        </xdr:cNvPr>
        <xdr:cNvSpPr/>
      </xdr:nvSpPr>
      <xdr:spPr>
        <a:xfrm>
          <a:off x="0" y="16983075"/>
          <a:ext cx="12841817" cy="16584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2 231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601 casos, Junín 510 casos, La Libertad 485 casos, Cusco 382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334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San Martín 317 casos, Ancash 314 casos, Loreto 286 casos, Ica 259 casos, Puno 254 casos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371475</xdr:colOff>
      <xdr:row>0</xdr:row>
      <xdr:rowOff>138545</xdr:rowOff>
    </xdr:from>
    <xdr:to>
      <xdr:col>16</xdr:col>
      <xdr:colOff>242455</xdr:colOff>
      <xdr:row>1</xdr:row>
      <xdr:rowOff>233795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125066" y="138545"/>
          <a:ext cx="10945957" cy="6754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0.86966</cdr:x>
      <cdr:y>0.33612</cdr:y>
    </cdr:from>
    <cdr:to>
      <cdr:x>0.96993</cdr:x>
      <cdr:y>0.45949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8126" y="1092542"/>
          <a:ext cx="571663" cy="401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63 %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4"/>
  <sheetViews>
    <sheetView tabSelected="1" view="pageBreakPreview" zoomScaleNormal="100" zoomScaleSheetLayoutView="100" workbookViewId="0">
      <selection activeCell="C283" sqref="C283:N283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3" customHeight="1" x14ac:dyDescent="0.25">
      <c r="A3" s="159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2"/>
    </row>
    <row r="4" spans="1:17" ht="3.7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4"/>
    </row>
    <row r="5" spans="1:17" ht="24.75" customHeight="1" x14ac:dyDescent="0.25">
      <c r="A5" s="182" t="s">
        <v>258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7" ht="24.75" customHeight="1" x14ac:dyDescent="0.25">
      <c r="A6" s="182" t="s">
        <v>257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7" ht="24.75" customHeight="1" x14ac:dyDescent="0.25">
      <c r="A7" s="183" t="s">
        <v>256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</row>
    <row r="8" spans="1:17" ht="18" x14ac:dyDescent="0.25">
      <c r="A8" s="184" t="s">
        <v>88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</row>
    <row r="9" spans="1:17" ht="3.75" customHeight="1" x14ac:dyDescent="0.25">
      <c r="A9" s="157"/>
      <c r="B9" s="155"/>
      <c r="C9" s="155"/>
      <c r="D9" s="155"/>
      <c r="E9" s="155"/>
      <c r="F9" s="155"/>
      <c r="G9" s="155"/>
      <c r="H9" s="155"/>
      <c r="I9" s="156"/>
      <c r="J9" s="156"/>
      <c r="K9" s="155"/>
      <c r="L9" s="155"/>
      <c r="M9" s="155"/>
      <c r="N9" s="155"/>
      <c r="O9" s="155"/>
      <c r="P9" s="155"/>
      <c r="Q9" s="154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4" t="s">
        <v>255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254</v>
      </c>
      <c r="B13" s="14"/>
      <c r="C13" s="14"/>
      <c r="D13" s="14"/>
      <c r="E13" s="85"/>
      <c r="F13" s="14" t="s">
        <v>253</v>
      </c>
      <c r="G13" s="14"/>
      <c r="H13" s="14"/>
      <c r="I13" s="14"/>
      <c r="J13" s="14"/>
      <c r="K13" s="85"/>
      <c r="L13" s="85"/>
      <c r="M13" s="85"/>
      <c r="N13" s="85"/>
      <c r="O13" s="85"/>
      <c r="P13" s="85"/>
      <c r="Q13" s="147"/>
    </row>
    <row r="14" spans="1:17" ht="3.75" customHeight="1" x14ac:dyDescent="0.25">
      <c r="A14" s="13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3" t="s">
        <v>1</v>
      </c>
      <c r="B15" s="5" t="s">
        <v>2</v>
      </c>
      <c r="C15" s="5" t="s">
        <v>16</v>
      </c>
      <c r="D15" s="5" t="s">
        <v>17</v>
      </c>
      <c r="E15" s="2"/>
      <c r="F15" s="81" t="s">
        <v>252</v>
      </c>
      <c r="G15" s="68" t="s">
        <v>251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6" t="s">
        <v>3</v>
      </c>
      <c r="B16" s="40">
        <f t="shared" ref="B16:B27" si="0">SUM(C16:D16)</f>
        <v>14491</v>
      </c>
      <c r="C16" s="48">
        <v>12575</v>
      </c>
      <c r="D16" s="48">
        <v>1916</v>
      </c>
      <c r="E16" s="150"/>
      <c r="F16" s="153" t="s">
        <v>250</v>
      </c>
      <c r="G16" s="40">
        <v>240</v>
      </c>
      <c r="H16" s="48">
        <v>66100</v>
      </c>
      <c r="I16" s="48">
        <v>12105</v>
      </c>
      <c r="J16" s="40">
        <f>I16+H16</f>
        <v>78205</v>
      </c>
      <c r="K16" s="112"/>
      <c r="L16" s="112"/>
      <c r="M16" s="112"/>
      <c r="N16" s="112"/>
      <c r="O16" s="112"/>
      <c r="P16" s="112"/>
      <c r="Q16" s="112"/>
    </row>
    <row r="17" spans="1:17" x14ac:dyDescent="0.25">
      <c r="A17" s="64" t="s">
        <v>4</v>
      </c>
      <c r="B17" s="40">
        <f t="shared" si="0"/>
        <v>12941</v>
      </c>
      <c r="C17" s="48">
        <v>11134</v>
      </c>
      <c r="D17" s="48">
        <v>1807</v>
      </c>
      <c r="E17" s="150"/>
      <c r="F17" s="152" t="s">
        <v>249</v>
      </c>
      <c r="G17" s="40">
        <v>5</v>
      </c>
      <c r="H17" s="48">
        <v>7654</v>
      </c>
      <c r="I17" s="48">
        <v>1783</v>
      </c>
      <c r="J17" s="40">
        <f>I17+H17</f>
        <v>9437</v>
      </c>
      <c r="K17" s="112"/>
      <c r="L17" s="112"/>
      <c r="M17" s="112"/>
      <c r="N17" s="112"/>
      <c r="O17" s="112"/>
      <c r="P17" s="112"/>
      <c r="Q17" s="112"/>
    </row>
    <row r="18" spans="1:17" ht="15.75" customHeight="1" x14ac:dyDescent="0.25">
      <c r="A18" s="64" t="s">
        <v>5</v>
      </c>
      <c r="B18" s="40">
        <f t="shared" si="0"/>
        <v>14420</v>
      </c>
      <c r="C18" s="48">
        <v>12433</v>
      </c>
      <c r="D18" s="48">
        <v>1987</v>
      </c>
      <c r="E18" s="150"/>
      <c r="F18" s="152" t="s">
        <v>62</v>
      </c>
      <c r="G18" s="40">
        <v>150</v>
      </c>
      <c r="H18" s="48">
        <v>80759</v>
      </c>
      <c r="I18" s="48">
        <v>12827</v>
      </c>
      <c r="J18" s="40">
        <f>I18+H18</f>
        <v>93586</v>
      </c>
      <c r="K18" s="112"/>
      <c r="L18" s="112"/>
      <c r="M18" s="112"/>
      <c r="N18" s="112"/>
      <c r="O18" s="112"/>
      <c r="P18" s="112"/>
      <c r="Q18" s="112"/>
    </row>
    <row r="19" spans="1:17" x14ac:dyDescent="0.25">
      <c r="A19" s="64" t="s">
        <v>6</v>
      </c>
      <c r="B19" s="40">
        <f t="shared" si="0"/>
        <v>14419</v>
      </c>
      <c r="C19" s="48">
        <v>12380</v>
      </c>
      <c r="D19" s="48">
        <v>2039</v>
      </c>
      <c r="E19" s="150"/>
      <c r="F19" s="151" t="s">
        <v>248</v>
      </c>
      <c r="G19" s="88">
        <v>1</v>
      </c>
      <c r="H19" s="122">
        <v>579</v>
      </c>
      <c r="I19" s="122">
        <v>78</v>
      </c>
      <c r="J19" s="88">
        <f>I19+H19</f>
        <v>657</v>
      </c>
      <c r="K19" s="112"/>
      <c r="L19" s="112"/>
      <c r="M19" s="112"/>
      <c r="N19" s="112"/>
      <c r="O19" s="112"/>
      <c r="P19" s="112"/>
      <c r="Q19" s="112"/>
    </row>
    <row r="20" spans="1:17" x14ac:dyDescent="0.25">
      <c r="A20" s="64" t="s">
        <v>7</v>
      </c>
      <c r="B20" s="40">
        <f t="shared" si="0"/>
        <v>15259</v>
      </c>
      <c r="C20" s="48">
        <v>12894</v>
      </c>
      <c r="D20" s="48">
        <v>2365</v>
      </c>
      <c r="E20" s="150"/>
      <c r="F20" s="43" t="s">
        <v>2</v>
      </c>
      <c r="G20" s="42">
        <f>SUM(G16:G19)</f>
        <v>396</v>
      </c>
      <c r="H20" s="42">
        <f>SUM(H16:H19)</f>
        <v>155092</v>
      </c>
      <c r="I20" s="42">
        <f>SUM(I16:I19)</f>
        <v>26793</v>
      </c>
      <c r="J20" s="42">
        <f>SUM(J16:J19)</f>
        <v>181885</v>
      </c>
      <c r="K20" s="112"/>
      <c r="L20" s="112"/>
      <c r="M20" s="112"/>
      <c r="N20" s="112"/>
      <c r="O20" s="112"/>
      <c r="P20" s="112"/>
      <c r="Q20" s="112"/>
    </row>
    <row r="21" spans="1:17" x14ac:dyDescent="0.25">
      <c r="A21" s="64" t="s">
        <v>8</v>
      </c>
      <c r="B21" s="40">
        <f t="shared" si="0"/>
        <v>14804</v>
      </c>
      <c r="C21" s="48">
        <v>12522</v>
      </c>
      <c r="D21" s="48">
        <v>2282</v>
      </c>
      <c r="E21" s="150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x14ac:dyDescent="0.25">
      <c r="A22" s="64" t="s">
        <v>9</v>
      </c>
      <c r="B22" s="40">
        <f t="shared" si="0"/>
        <v>15334</v>
      </c>
      <c r="C22" s="48">
        <v>12808</v>
      </c>
      <c r="D22" s="48">
        <v>2526</v>
      </c>
      <c r="E22" s="150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x14ac:dyDescent="0.25">
      <c r="A23" s="64" t="s">
        <v>10</v>
      </c>
      <c r="B23" s="40">
        <f t="shared" si="0"/>
        <v>15245</v>
      </c>
      <c r="C23" s="48">
        <v>12954</v>
      </c>
      <c r="D23" s="48">
        <v>2291</v>
      </c>
      <c r="E23" s="150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x14ac:dyDescent="0.25">
      <c r="A24" s="64" t="s">
        <v>11</v>
      </c>
      <c r="B24" s="40">
        <f t="shared" si="0"/>
        <v>16210</v>
      </c>
      <c r="C24" s="48">
        <v>13881</v>
      </c>
      <c r="D24" s="48">
        <v>2329</v>
      </c>
      <c r="E24" s="150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ht="17.25" customHeight="1" x14ac:dyDescent="0.25">
      <c r="A25" s="64" t="s">
        <v>12</v>
      </c>
      <c r="B25" s="40">
        <f t="shared" si="0"/>
        <v>16289</v>
      </c>
      <c r="C25" s="48">
        <v>13836</v>
      </c>
      <c r="D25" s="48">
        <v>2453</v>
      </c>
      <c r="E25" s="150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ht="18.75" customHeight="1" x14ac:dyDescent="0.25">
      <c r="A26" s="64" t="s">
        <v>13</v>
      </c>
      <c r="B26" s="40">
        <f t="shared" si="0"/>
        <v>16240</v>
      </c>
      <c r="C26" s="48">
        <v>13852</v>
      </c>
      <c r="D26" s="48">
        <v>2388</v>
      </c>
      <c r="E26" s="150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ht="15" customHeight="1" x14ac:dyDescent="0.25">
      <c r="A27" s="64" t="s">
        <v>14</v>
      </c>
      <c r="B27" s="40">
        <f t="shared" si="0"/>
        <v>16233</v>
      </c>
      <c r="C27" s="48">
        <v>13823</v>
      </c>
      <c r="D27" s="48">
        <v>2410</v>
      </c>
      <c r="E27" s="150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x14ac:dyDescent="0.25">
      <c r="A28" s="43" t="s">
        <v>2</v>
      </c>
      <c r="B28" s="42">
        <f>SUM(B16:B27)</f>
        <v>181885</v>
      </c>
      <c r="C28" s="42">
        <f>SUM(C16:C27)</f>
        <v>155092</v>
      </c>
      <c r="D28" s="42">
        <f>SUM(D16:D27)</f>
        <v>26793</v>
      </c>
      <c r="E28" s="112"/>
      <c r="K28" s="112"/>
      <c r="L28" s="112"/>
      <c r="M28" s="112"/>
      <c r="N28" s="112"/>
      <c r="O28" s="112"/>
      <c r="P28" s="112"/>
      <c r="Q28" s="112"/>
    </row>
    <row r="29" spans="1:17" ht="15.75" thickBot="1" x14ac:dyDescent="0.3">
      <c r="A29" s="73" t="s">
        <v>15</v>
      </c>
      <c r="B29" s="87">
        <f>B28/$B28</f>
        <v>1</v>
      </c>
      <c r="C29" s="87">
        <f>C28/$B28</f>
        <v>0.85269263545646978</v>
      </c>
      <c r="D29" s="87">
        <f>D28/$B28</f>
        <v>0.14730736454353024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49"/>
      <c r="B30" s="148"/>
      <c r="C30" s="148"/>
      <c r="D30" s="148"/>
      <c r="E30" s="16"/>
      <c r="F30" s="2"/>
      <c r="G30" s="2"/>
      <c r="H30" s="2"/>
      <c r="I30" s="2"/>
      <c r="J30" s="2"/>
      <c r="K30" s="16"/>
      <c r="L30" s="2"/>
      <c r="M30" s="2"/>
      <c r="N30" s="2"/>
      <c r="O30" s="2"/>
      <c r="P30" s="2"/>
      <c r="Q30" s="2"/>
    </row>
    <row r="31" spans="1:17" ht="16.5" thickBot="1" x14ac:dyDescent="0.3">
      <c r="A31" s="14" t="s">
        <v>247</v>
      </c>
      <c r="B31" s="111"/>
      <c r="C31" s="111"/>
      <c r="D31" s="111"/>
      <c r="E31" s="111"/>
      <c r="F31" s="111"/>
      <c r="G31" s="14"/>
      <c r="H31" s="147"/>
      <c r="I31" s="14" t="s">
        <v>246</v>
      </c>
      <c r="J31" s="111"/>
      <c r="K31" s="111"/>
      <c r="L31" s="111"/>
      <c r="M31" s="111"/>
      <c r="N31" s="111"/>
      <c r="O31" s="111"/>
      <c r="P31" s="111"/>
      <c r="Q31" s="111"/>
    </row>
    <row r="32" spans="1:17" ht="3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2"/>
    </row>
    <row r="33" spans="1:17" ht="31.5" customHeight="1" x14ac:dyDescent="0.25">
      <c r="A33" s="43" t="s">
        <v>1</v>
      </c>
      <c r="B33" s="5" t="s">
        <v>2</v>
      </c>
      <c r="C33" s="145" t="s">
        <v>245</v>
      </c>
      <c r="D33" s="145" t="s">
        <v>244</v>
      </c>
      <c r="E33" s="145" t="s">
        <v>243</v>
      </c>
      <c r="F33" s="145" t="s">
        <v>242</v>
      </c>
      <c r="G33" s="145" t="s">
        <v>241</v>
      </c>
      <c r="H33" s="144"/>
      <c r="I33" s="180" t="s">
        <v>240</v>
      </c>
      <c r="J33" s="180"/>
      <c r="K33" s="5" t="s">
        <v>239</v>
      </c>
      <c r="L33" s="5" t="s">
        <v>15</v>
      </c>
      <c r="M33" s="140"/>
      <c r="N33" s="2"/>
      <c r="O33" s="2"/>
      <c r="P33" s="2"/>
      <c r="Q33" s="2"/>
    </row>
    <row r="34" spans="1:17" ht="15.75" customHeight="1" x14ac:dyDescent="0.25">
      <c r="A34" s="66" t="s">
        <v>3</v>
      </c>
      <c r="B34" s="40">
        <f t="shared" ref="B34:B45" si="1">C34+D34+E34+F34+G34</f>
        <v>14491</v>
      </c>
      <c r="C34" s="48">
        <v>11452</v>
      </c>
      <c r="D34" s="48">
        <v>1169</v>
      </c>
      <c r="E34" s="48">
        <v>1415</v>
      </c>
      <c r="F34" s="48">
        <v>426</v>
      </c>
      <c r="G34" s="48">
        <v>29</v>
      </c>
      <c r="H34" s="136"/>
      <c r="I34" s="66" t="s">
        <v>59</v>
      </c>
      <c r="J34" s="66"/>
      <c r="K34" s="40">
        <v>56235</v>
      </c>
      <c r="L34" s="39">
        <f>K34/K36</f>
        <v>0.30917887676278966</v>
      </c>
      <c r="M34" s="140"/>
      <c r="N34" s="112"/>
      <c r="O34" s="112"/>
      <c r="P34" s="112"/>
      <c r="Q34" s="112"/>
    </row>
    <row r="35" spans="1:17" ht="15.75" customHeight="1" x14ac:dyDescent="0.25">
      <c r="A35" s="64" t="s">
        <v>4</v>
      </c>
      <c r="B35" s="40">
        <f t="shared" si="1"/>
        <v>12941</v>
      </c>
      <c r="C35" s="48">
        <v>10119</v>
      </c>
      <c r="D35" s="48">
        <v>1169</v>
      </c>
      <c r="E35" s="48">
        <v>1248</v>
      </c>
      <c r="F35" s="48">
        <v>378</v>
      </c>
      <c r="G35" s="48">
        <v>27</v>
      </c>
      <c r="H35" s="141"/>
      <c r="I35" s="102" t="s">
        <v>58</v>
      </c>
      <c r="J35" s="102"/>
      <c r="K35" s="88">
        <v>125650</v>
      </c>
      <c r="L35" s="143">
        <f>K35/K36</f>
        <v>0.69082112323721034</v>
      </c>
      <c r="M35" s="140"/>
      <c r="N35" s="112"/>
      <c r="O35" s="112"/>
      <c r="P35" s="112"/>
      <c r="Q35" s="112"/>
    </row>
    <row r="36" spans="1:17" ht="15.75" customHeight="1" x14ac:dyDescent="0.25">
      <c r="A36" s="64" t="s">
        <v>5</v>
      </c>
      <c r="B36" s="40">
        <f t="shared" si="1"/>
        <v>14420</v>
      </c>
      <c r="C36" s="48">
        <v>11132</v>
      </c>
      <c r="D36" s="48">
        <v>1269</v>
      </c>
      <c r="E36" s="48">
        <v>1547</v>
      </c>
      <c r="F36" s="48">
        <v>435</v>
      </c>
      <c r="G36" s="48">
        <v>37</v>
      </c>
      <c r="H36" s="141"/>
      <c r="I36" s="43" t="s">
        <v>2</v>
      </c>
      <c r="J36" s="43"/>
      <c r="K36" s="42">
        <f>K34+K35</f>
        <v>181885</v>
      </c>
      <c r="L36" s="142">
        <f>L34+L35</f>
        <v>1</v>
      </c>
      <c r="M36" s="140"/>
      <c r="N36" s="112"/>
      <c r="O36" s="112"/>
      <c r="P36" s="112"/>
      <c r="Q36" s="112"/>
    </row>
    <row r="37" spans="1:17" x14ac:dyDescent="0.25">
      <c r="A37" s="64" t="s">
        <v>6</v>
      </c>
      <c r="B37" s="40">
        <f t="shared" si="1"/>
        <v>14419</v>
      </c>
      <c r="C37" s="48">
        <v>11172</v>
      </c>
      <c r="D37" s="48">
        <v>1382</v>
      </c>
      <c r="E37" s="48">
        <v>1445</v>
      </c>
      <c r="F37" s="48">
        <v>373</v>
      </c>
      <c r="G37" s="48">
        <v>47</v>
      </c>
      <c r="H37" s="141"/>
      <c r="I37" s="112"/>
      <c r="J37" s="112"/>
      <c r="K37" s="112"/>
      <c r="L37" s="112"/>
      <c r="M37" s="140"/>
      <c r="N37" s="112"/>
      <c r="O37" s="112"/>
      <c r="P37" s="112"/>
      <c r="Q37" s="112"/>
    </row>
    <row r="38" spans="1:17" x14ac:dyDescent="0.25">
      <c r="A38" s="64" t="s">
        <v>7</v>
      </c>
      <c r="B38" s="40">
        <f t="shared" si="1"/>
        <v>15259</v>
      </c>
      <c r="C38" s="48">
        <v>11677</v>
      </c>
      <c r="D38" s="48">
        <v>1572</v>
      </c>
      <c r="E38" s="48">
        <v>1491</v>
      </c>
      <c r="F38" s="48">
        <v>479</v>
      </c>
      <c r="G38" s="48">
        <v>40</v>
      </c>
      <c r="H38" s="141"/>
      <c r="I38" s="112"/>
      <c r="J38" s="112"/>
      <c r="K38" s="112"/>
      <c r="L38" s="112"/>
      <c r="M38" s="140"/>
      <c r="N38" s="139"/>
      <c r="O38" s="86"/>
      <c r="P38" s="112"/>
      <c r="Q38" s="112"/>
    </row>
    <row r="39" spans="1:17" x14ac:dyDescent="0.25">
      <c r="A39" s="64" t="s">
        <v>8</v>
      </c>
      <c r="B39" s="40">
        <f t="shared" si="1"/>
        <v>14804</v>
      </c>
      <c r="C39" s="48">
        <v>11379</v>
      </c>
      <c r="D39" s="48">
        <v>1466</v>
      </c>
      <c r="E39" s="48">
        <v>1524</v>
      </c>
      <c r="F39" s="48">
        <v>409</v>
      </c>
      <c r="G39" s="48">
        <v>26</v>
      </c>
      <c r="H39" s="141"/>
      <c r="I39" s="112"/>
      <c r="J39" s="112"/>
      <c r="K39" s="112"/>
      <c r="L39" s="112"/>
      <c r="M39" s="140"/>
      <c r="N39" s="139"/>
      <c r="O39" s="86"/>
      <c r="P39" s="112"/>
      <c r="Q39" s="112"/>
    </row>
    <row r="40" spans="1:17" ht="15" customHeight="1" x14ac:dyDescent="0.25">
      <c r="A40" s="64" t="s">
        <v>9</v>
      </c>
      <c r="B40" s="40">
        <f t="shared" si="1"/>
        <v>15334</v>
      </c>
      <c r="C40" s="48">
        <v>11808</v>
      </c>
      <c r="D40" s="48">
        <v>1495</v>
      </c>
      <c r="E40" s="48">
        <v>1527</v>
      </c>
      <c r="F40" s="48">
        <v>464</v>
      </c>
      <c r="G40" s="48">
        <v>40</v>
      </c>
      <c r="H40" s="141"/>
      <c r="I40" s="112"/>
      <c r="J40" s="112"/>
      <c r="K40" s="112"/>
      <c r="L40" s="112"/>
      <c r="M40" s="140"/>
      <c r="N40" s="139"/>
      <c r="O40" s="86"/>
      <c r="P40" s="112"/>
      <c r="Q40" s="112"/>
    </row>
    <row r="41" spans="1:17" ht="15" customHeight="1" x14ac:dyDescent="0.25">
      <c r="A41" s="64" t="s">
        <v>10</v>
      </c>
      <c r="B41" s="40">
        <f t="shared" si="1"/>
        <v>15245</v>
      </c>
      <c r="C41" s="48">
        <v>11599</v>
      </c>
      <c r="D41" s="48">
        <v>1475</v>
      </c>
      <c r="E41" s="48">
        <v>1556</v>
      </c>
      <c r="F41" s="48">
        <v>566</v>
      </c>
      <c r="G41" s="48">
        <v>49</v>
      </c>
      <c r="H41" s="141"/>
      <c r="I41" s="112"/>
      <c r="J41" s="112"/>
      <c r="K41" s="112"/>
      <c r="L41" s="112"/>
      <c r="M41" s="140"/>
      <c r="N41" s="139"/>
      <c r="O41" s="86"/>
      <c r="P41" s="112"/>
      <c r="Q41" s="112"/>
    </row>
    <row r="42" spans="1:17" ht="16.5" customHeight="1" x14ac:dyDescent="0.25">
      <c r="A42" s="64" t="s">
        <v>11</v>
      </c>
      <c r="B42" s="40">
        <f t="shared" si="1"/>
        <v>16210</v>
      </c>
      <c r="C42" s="48">
        <v>12354</v>
      </c>
      <c r="D42" s="48">
        <v>1641</v>
      </c>
      <c r="E42" s="48">
        <v>1657</v>
      </c>
      <c r="F42" s="48">
        <v>537</v>
      </c>
      <c r="G42" s="48">
        <v>21</v>
      </c>
      <c r="H42" s="141"/>
      <c r="I42" s="112"/>
      <c r="J42" s="112"/>
      <c r="K42" s="112"/>
      <c r="L42" s="112"/>
      <c r="M42" s="140"/>
      <c r="N42" s="139"/>
      <c r="O42" s="86"/>
      <c r="P42" s="112"/>
      <c r="Q42" s="112"/>
    </row>
    <row r="43" spans="1:17" ht="17.25" customHeight="1" x14ac:dyDescent="0.25">
      <c r="A43" s="64" t="s">
        <v>12</v>
      </c>
      <c r="B43" s="40">
        <f t="shared" si="1"/>
        <v>16289</v>
      </c>
      <c r="C43" s="48">
        <v>12293</v>
      </c>
      <c r="D43" s="48">
        <v>1539</v>
      </c>
      <c r="E43" s="48">
        <v>1777</v>
      </c>
      <c r="F43" s="48">
        <v>624</v>
      </c>
      <c r="G43" s="48">
        <v>56</v>
      </c>
      <c r="H43" s="141"/>
      <c r="I43" s="112"/>
      <c r="J43" s="112"/>
      <c r="K43" s="112"/>
      <c r="L43" s="112"/>
      <c r="M43" s="140"/>
      <c r="N43" s="139"/>
      <c r="O43" s="86"/>
      <c r="P43" s="112"/>
      <c r="Q43" s="112"/>
    </row>
    <row r="44" spans="1:17" ht="16.5" customHeight="1" x14ac:dyDescent="0.25">
      <c r="A44" s="64" t="s">
        <v>13</v>
      </c>
      <c r="B44" s="40">
        <f t="shared" si="1"/>
        <v>16240</v>
      </c>
      <c r="C44" s="48">
        <v>12583</v>
      </c>
      <c r="D44" s="48">
        <v>1515</v>
      </c>
      <c r="E44" s="48">
        <v>1649</v>
      </c>
      <c r="F44" s="48">
        <v>455</v>
      </c>
      <c r="G44" s="48">
        <v>38</v>
      </c>
      <c r="H44" s="141"/>
      <c r="I44" s="112"/>
      <c r="J44" s="112"/>
      <c r="K44" s="112"/>
      <c r="L44" s="112"/>
      <c r="M44" s="140"/>
      <c r="N44" s="139"/>
      <c r="O44" s="86"/>
      <c r="P44" s="112"/>
      <c r="Q44" s="112"/>
    </row>
    <row r="45" spans="1:17" ht="16.5" customHeight="1" x14ac:dyDescent="0.25">
      <c r="A45" s="102" t="s">
        <v>14</v>
      </c>
      <c r="B45" s="40">
        <f t="shared" si="1"/>
        <v>16233</v>
      </c>
      <c r="C45" s="122">
        <v>12461</v>
      </c>
      <c r="D45" s="122">
        <v>1693</v>
      </c>
      <c r="E45" s="122">
        <v>1555</v>
      </c>
      <c r="F45" s="122">
        <v>482</v>
      </c>
      <c r="G45" s="122">
        <v>42</v>
      </c>
      <c r="H45" s="141"/>
      <c r="I45" s="112"/>
      <c r="J45" s="112"/>
      <c r="K45" s="112"/>
      <c r="L45" s="112"/>
      <c r="M45" s="140"/>
      <c r="N45" s="139"/>
      <c r="O45" s="86"/>
      <c r="P45" s="112"/>
      <c r="Q45" s="112"/>
    </row>
    <row r="46" spans="1:17" x14ac:dyDescent="0.25">
      <c r="A46" s="43" t="s">
        <v>2</v>
      </c>
      <c r="B46" s="42">
        <f t="shared" ref="B46:G46" si="2">SUM(B34:B45)</f>
        <v>181885</v>
      </c>
      <c r="C46" s="42">
        <f t="shared" si="2"/>
        <v>140029</v>
      </c>
      <c r="D46" s="42">
        <f t="shared" si="2"/>
        <v>17385</v>
      </c>
      <c r="E46" s="42">
        <f t="shared" si="2"/>
        <v>18391</v>
      </c>
      <c r="F46" s="42">
        <f t="shared" si="2"/>
        <v>5628</v>
      </c>
      <c r="G46" s="42">
        <f t="shared" si="2"/>
        <v>452</v>
      </c>
      <c r="H46" s="136"/>
      <c r="I46" s="112"/>
      <c r="J46" s="112"/>
      <c r="K46" s="112"/>
      <c r="L46" s="112"/>
      <c r="M46" s="135"/>
      <c r="N46" s="132"/>
      <c r="O46" s="132"/>
      <c r="P46" s="112"/>
      <c r="Q46" s="112"/>
    </row>
    <row r="47" spans="1:17" ht="15.75" thickBot="1" x14ac:dyDescent="0.3">
      <c r="A47" s="138" t="s">
        <v>15</v>
      </c>
      <c r="B47" s="137">
        <f t="shared" ref="B47:G47" si="3">B46/$B46</f>
        <v>1</v>
      </c>
      <c r="C47" s="137">
        <f t="shared" si="3"/>
        <v>0.76987657036039259</v>
      </c>
      <c r="D47" s="137">
        <f t="shared" si="3"/>
        <v>9.5582373477746924E-2</v>
      </c>
      <c r="E47" s="137">
        <f t="shared" si="3"/>
        <v>0.10111334084723864</v>
      </c>
      <c r="F47" s="137">
        <f t="shared" si="3"/>
        <v>3.0942628583995383E-2</v>
      </c>
      <c r="G47" s="137">
        <f t="shared" si="3"/>
        <v>2.4850867306264947E-3</v>
      </c>
      <c r="H47" s="136"/>
      <c r="I47" s="2"/>
      <c r="J47" s="2"/>
      <c r="K47" s="2"/>
      <c r="L47" s="2"/>
      <c r="M47" s="2"/>
      <c r="N47" s="2"/>
      <c r="O47" s="2"/>
      <c r="P47" s="132"/>
      <c r="Q47" s="2"/>
    </row>
    <row r="48" spans="1:17" ht="47.25" customHeight="1" x14ac:dyDescent="0.25">
      <c r="A48" s="135"/>
      <c r="B48" s="134"/>
      <c r="C48" s="134"/>
      <c r="D48" s="134"/>
      <c r="E48" s="134"/>
      <c r="F48" s="2"/>
      <c r="G48" s="133"/>
      <c r="H48" s="133"/>
      <c r="I48" s="2"/>
      <c r="J48" s="2"/>
      <c r="K48" s="2"/>
      <c r="L48" s="2"/>
      <c r="M48" s="2"/>
      <c r="N48" s="2"/>
      <c r="O48" s="2"/>
      <c r="P48" s="132"/>
      <c r="Q48" s="2"/>
    </row>
    <row r="49" spans="1:17" ht="3.75" customHeight="1" x14ac:dyDescent="0.25">
      <c r="A49" s="135"/>
      <c r="B49" s="134"/>
      <c r="C49" s="134"/>
      <c r="D49" s="134"/>
      <c r="E49" s="134"/>
      <c r="F49" s="2"/>
      <c r="G49" s="133"/>
      <c r="H49" s="133"/>
      <c r="I49" s="2"/>
      <c r="J49" s="2"/>
      <c r="K49" s="2"/>
      <c r="L49" s="2"/>
      <c r="M49" s="2"/>
      <c r="N49" s="2"/>
      <c r="O49" s="2"/>
      <c r="P49" s="132"/>
      <c r="Q49" s="2"/>
    </row>
    <row r="50" spans="1:17" ht="16.5" thickBot="1" x14ac:dyDescent="0.3">
      <c r="A50" s="82" t="s">
        <v>238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111"/>
    </row>
    <row r="51" spans="1:17" ht="3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30.75" customHeight="1" x14ac:dyDescent="0.25">
      <c r="A52" s="92" t="s">
        <v>0</v>
      </c>
      <c r="B52" s="5" t="s">
        <v>2</v>
      </c>
      <c r="C52" s="68" t="s">
        <v>237</v>
      </c>
      <c r="D52" s="68" t="s">
        <v>236</v>
      </c>
      <c r="E52" s="68" t="s">
        <v>235</v>
      </c>
      <c r="F52" s="68" t="s">
        <v>234</v>
      </c>
      <c r="G52" s="68" t="s">
        <v>233</v>
      </c>
      <c r="H52" s="68" t="s">
        <v>232</v>
      </c>
      <c r="I52" s="68" t="s">
        <v>231</v>
      </c>
      <c r="J52" s="68" t="s">
        <v>230</v>
      </c>
      <c r="K52" s="2"/>
      <c r="L52" s="2"/>
      <c r="M52" s="121" t="s">
        <v>87</v>
      </c>
      <c r="N52" s="131">
        <f>C65+D65</f>
        <v>31716</v>
      </c>
      <c r="O52" s="119">
        <f>N52/N$56</f>
        <v>0.17437391758528742</v>
      </c>
      <c r="P52" s="60"/>
      <c r="Q52" s="2"/>
    </row>
    <row r="53" spans="1:17" x14ac:dyDescent="0.25">
      <c r="A53" s="66" t="s">
        <v>3</v>
      </c>
      <c r="B53" s="40">
        <f t="shared" ref="B53:B64" si="4">SUM(C53:J53)</f>
        <v>14491</v>
      </c>
      <c r="C53" s="48">
        <v>697</v>
      </c>
      <c r="D53" s="48">
        <v>1508</v>
      </c>
      <c r="E53" s="48">
        <v>1681</v>
      </c>
      <c r="F53" s="48">
        <v>2272</v>
      </c>
      <c r="G53" s="48">
        <v>3328</v>
      </c>
      <c r="H53" s="48">
        <v>2633</v>
      </c>
      <c r="I53" s="48">
        <v>1544</v>
      </c>
      <c r="J53" s="48">
        <v>828</v>
      </c>
      <c r="K53" s="112"/>
      <c r="L53" s="112"/>
      <c r="M53" s="121" t="s">
        <v>30</v>
      </c>
      <c r="N53" s="131">
        <f>E65</f>
        <v>23849</v>
      </c>
      <c r="O53" s="119">
        <f>N53/N$56</f>
        <v>0.13112131291750281</v>
      </c>
      <c r="P53" s="115"/>
      <c r="Q53" s="112"/>
    </row>
    <row r="54" spans="1:17" x14ac:dyDescent="0.25">
      <c r="A54" s="64" t="s">
        <v>4</v>
      </c>
      <c r="B54" s="89">
        <f t="shared" si="4"/>
        <v>12941</v>
      </c>
      <c r="C54" s="48">
        <v>682</v>
      </c>
      <c r="D54" s="48">
        <v>1473</v>
      </c>
      <c r="E54" s="48">
        <v>1528</v>
      </c>
      <c r="F54" s="48">
        <v>2056</v>
      </c>
      <c r="G54" s="48">
        <v>2810</v>
      </c>
      <c r="H54" s="48">
        <v>2230</v>
      </c>
      <c r="I54" s="48">
        <v>1334</v>
      </c>
      <c r="J54" s="48">
        <v>828</v>
      </c>
      <c r="K54" s="112"/>
      <c r="L54" s="112"/>
      <c r="M54" s="121" t="s">
        <v>86</v>
      </c>
      <c r="N54" s="131">
        <f>F65+G65+H65+I65</f>
        <v>115246</v>
      </c>
      <c r="O54" s="119">
        <f>N54/N$56</f>
        <v>0.63362014459686067</v>
      </c>
      <c r="P54" s="115"/>
      <c r="Q54" s="112"/>
    </row>
    <row r="55" spans="1:17" x14ac:dyDescent="0.25">
      <c r="A55" s="64" t="s">
        <v>5</v>
      </c>
      <c r="B55" s="89">
        <f t="shared" si="4"/>
        <v>14420</v>
      </c>
      <c r="C55" s="48">
        <v>692</v>
      </c>
      <c r="D55" s="48">
        <v>1564</v>
      </c>
      <c r="E55" s="48">
        <v>1764</v>
      </c>
      <c r="F55" s="48">
        <v>2250</v>
      </c>
      <c r="G55" s="48">
        <v>3264</v>
      </c>
      <c r="H55" s="48">
        <v>2433</v>
      </c>
      <c r="I55" s="48">
        <v>1571</v>
      </c>
      <c r="J55" s="48">
        <v>882</v>
      </c>
      <c r="K55" s="112"/>
      <c r="L55" s="112"/>
      <c r="M55" s="121" t="s">
        <v>229</v>
      </c>
      <c r="N55" s="131">
        <f>J65</f>
        <v>11074</v>
      </c>
      <c r="O55" s="119">
        <f>N55/N$56</f>
        <v>6.088462490034912E-2</v>
      </c>
      <c r="P55" s="115"/>
      <c r="Q55" s="112"/>
    </row>
    <row r="56" spans="1:17" x14ac:dyDescent="0.25">
      <c r="A56" s="64" t="s">
        <v>6</v>
      </c>
      <c r="B56" s="89">
        <f t="shared" si="4"/>
        <v>14419</v>
      </c>
      <c r="C56" s="48">
        <v>739</v>
      </c>
      <c r="D56" s="48">
        <v>1705</v>
      </c>
      <c r="E56" s="48">
        <v>1808</v>
      </c>
      <c r="F56" s="48">
        <v>2289</v>
      </c>
      <c r="G56" s="48">
        <v>3110</v>
      </c>
      <c r="H56" s="48">
        <v>2364</v>
      </c>
      <c r="I56" s="48">
        <v>1516</v>
      </c>
      <c r="J56" s="48">
        <v>888</v>
      </c>
      <c r="K56" s="112"/>
      <c r="L56" s="112"/>
      <c r="M56" s="118" t="s">
        <v>2</v>
      </c>
      <c r="N56" s="131">
        <f>SUM(N52:N55)</f>
        <v>181885</v>
      </c>
      <c r="O56" s="130">
        <f>N56/N$56</f>
        <v>1</v>
      </c>
      <c r="P56" s="115"/>
      <c r="Q56" s="112"/>
    </row>
    <row r="57" spans="1:17" x14ac:dyDescent="0.25">
      <c r="A57" s="64" t="s">
        <v>7</v>
      </c>
      <c r="B57" s="89">
        <f t="shared" si="4"/>
        <v>15259</v>
      </c>
      <c r="C57" s="48">
        <v>863</v>
      </c>
      <c r="D57" s="48">
        <v>1873</v>
      </c>
      <c r="E57" s="48">
        <v>1940</v>
      </c>
      <c r="F57" s="48">
        <v>2223</v>
      </c>
      <c r="G57" s="48">
        <v>3233</v>
      </c>
      <c r="H57" s="48">
        <v>2581</v>
      </c>
      <c r="I57" s="48">
        <v>1584</v>
      </c>
      <c r="J57" s="48">
        <v>962</v>
      </c>
      <c r="K57" s="126"/>
      <c r="L57" s="126"/>
      <c r="M57" s="118"/>
      <c r="N57" s="118"/>
      <c r="O57" s="120"/>
      <c r="P57" s="115"/>
      <c r="Q57" s="112"/>
    </row>
    <row r="58" spans="1:17" x14ac:dyDescent="0.25">
      <c r="A58" s="64" t="s">
        <v>8</v>
      </c>
      <c r="B58" s="89">
        <f t="shared" si="4"/>
        <v>14804</v>
      </c>
      <c r="C58" s="48">
        <v>873</v>
      </c>
      <c r="D58" s="48">
        <v>1873</v>
      </c>
      <c r="E58" s="48">
        <v>1967</v>
      </c>
      <c r="F58" s="48">
        <v>2168</v>
      </c>
      <c r="G58" s="48">
        <v>3130</v>
      </c>
      <c r="H58" s="48">
        <v>2438</v>
      </c>
      <c r="I58" s="48">
        <v>1479</v>
      </c>
      <c r="J58" s="48">
        <v>876</v>
      </c>
      <c r="K58" s="126"/>
      <c r="L58" s="126"/>
      <c r="M58" s="121"/>
      <c r="N58" s="118"/>
      <c r="O58" s="120"/>
      <c r="P58" s="119"/>
      <c r="Q58" s="112"/>
    </row>
    <row r="59" spans="1:17" x14ac:dyDescent="0.25">
      <c r="A59" s="64" t="s">
        <v>9</v>
      </c>
      <c r="B59" s="89">
        <f t="shared" si="4"/>
        <v>15334</v>
      </c>
      <c r="C59" s="48">
        <v>906</v>
      </c>
      <c r="D59" s="48">
        <v>1973</v>
      </c>
      <c r="E59" s="48">
        <v>2108</v>
      </c>
      <c r="F59" s="48">
        <v>2225</v>
      </c>
      <c r="G59" s="48">
        <v>3220</v>
      </c>
      <c r="H59" s="48">
        <v>2438</v>
      </c>
      <c r="I59" s="48">
        <v>1539</v>
      </c>
      <c r="J59" s="48">
        <v>925</v>
      </c>
      <c r="K59" s="126"/>
      <c r="L59" s="126"/>
      <c r="M59" s="121"/>
      <c r="N59" s="118"/>
      <c r="O59" s="120"/>
      <c r="P59" s="119"/>
      <c r="Q59" s="112"/>
    </row>
    <row r="60" spans="1:17" x14ac:dyDescent="0.25">
      <c r="A60" s="129" t="s">
        <v>10</v>
      </c>
      <c r="B60" s="128">
        <f t="shared" si="4"/>
        <v>15245</v>
      </c>
      <c r="C60" s="127">
        <v>898</v>
      </c>
      <c r="D60" s="127">
        <v>1867</v>
      </c>
      <c r="E60" s="127">
        <v>2012</v>
      </c>
      <c r="F60" s="127">
        <v>2217</v>
      </c>
      <c r="G60" s="127">
        <v>3256</v>
      </c>
      <c r="H60" s="127">
        <v>2409</v>
      </c>
      <c r="I60" s="127">
        <v>1527</v>
      </c>
      <c r="J60" s="127">
        <v>1059</v>
      </c>
      <c r="K60" s="126"/>
      <c r="L60" s="126"/>
      <c r="M60" s="121"/>
      <c r="N60" s="118"/>
      <c r="O60" s="120"/>
      <c r="P60" s="119"/>
      <c r="Q60" s="112"/>
    </row>
    <row r="61" spans="1:17" x14ac:dyDescent="0.25">
      <c r="A61" s="125" t="s">
        <v>11</v>
      </c>
      <c r="B61" s="124">
        <f t="shared" si="4"/>
        <v>16210</v>
      </c>
      <c r="C61" s="123">
        <v>939</v>
      </c>
      <c r="D61" s="123">
        <v>1960</v>
      </c>
      <c r="E61" s="123">
        <v>2317</v>
      </c>
      <c r="F61" s="123">
        <v>2472</v>
      </c>
      <c r="G61" s="123">
        <v>3321</v>
      </c>
      <c r="H61" s="123">
        <v>2639</v>
      </c>
      <c r="I61" s="123">
        <v>1581</v>
      </c>
      <c r="J61" s="123">
        <v>981</v>
      </c>
      <c r="K61" s="112"/>
      <c r="L61" s="112"/>
      <c r="M61" s="121"/>
      <c r="N61" s="118"/>
      <c r="O61" s="120"/>
      <c r="P61" s="119"/>
      <c r="Q61" s="112"/>
    </row>
    <row r="62" spans="1:17" x14ac:dyDescent="0.25">
      <c r="A62" s="125" t="s">
        <v>12</v>
      </c>
      <c r="B62" s="124">
        <f t="shared" si="4"/>
        <v>16289</v>
      </c>
      <c r="C62" s="123">
        <v>911</v>
      </c>
      <c r="D62" s="123">
        <v>1989</v>
      </c>
      <c r="E62" s="123">
        <v>2313</v>
      </c>
      <c r="F62" s="123">
        <v>2556</v>
      </c>
      <c r="G62" s="123">
        <v>3357</v>
      </c>
      <c r="H62" s="123">
        <v>2586</v>
      </c>
      <c r="I62" s="123">
        <v>1624</v>
      </c>
      <c r="J62" s="123">
        <v>953</v>
      </c>
      <c r="K62" s="112"/>
      <c r="L62" s="112"/>
      <c r="M62" s="121"/>
      <c r="N62" s="118"/>
      <c r="O62" s="120"/>
      <c r="P62" s="119"/>
      <c r="Q62" s="112"/>
    </row>
    <row r="63" spans="1:17" x14ac:dyDescent="0.25">
      <c r="A63" s="125" t="s">
        <v>13</v>
      </c>
      <c r="B63" s="124">
        <f t="shared" si="4"/>
        <v>16240</v>
      </c>
      <c r="C63" s="123">
        <v>924</v>
      </c>
      <c r="D63" s="123">
        <v>1986</v>
      </c>
      <c r="E63" s="123">
        <v>2262</v>
      </c>
      <c r="F63" s="123">
        <v>2546</v>
      </c>
      <c r="G63" s="123">
        <v>3468</v>
      </c>
      <c r="H63" s="123">
        <v>2609</v>
      </c>
      <c r="I63" s="123">
        <v>1515</v>
      </c>
      <c r="J63" s="123">
        <v>930</v>
      </c>
      <c r="K63" s="112"/>
      <c r="L63" s="112"/>
      <c r="M63" s="121"/>
      <c r="N63" s="118"/>
      <c r="O63" s="120"/>
      <c r="P63" s="119"/>
      <c r="Q63" s="112"/>
    </row>
    <row r="64" spans="1:17" x14ac:dyDescent="0.25">
      <c r="A64" s="102" t="s">
        <v>14</v>
      </c>
      <c r="B64" s="89">
        <f t="shared" si="4"/>
        <v>16233</v>
      </c>
      <c r="C64" s="122">
        <v>908</v>
      </c>
      <c r="D64" s="122">
        <v>1913</v>
      </c>
      <c r="E64" s="122">
        <v>2149</v>
      </c>
      <c r="F64" s="122">
        <v>2618</v>
      </c>
      <c r="G64" s="122">
        <v>3533</v>
      </c>
      <c r="H64" s="122">
        <v>2626</v>
      </c>
      <c r="I64" s="122">
        <v>1524</v>
      </c>
      <c r="J64" s="122">
        <v>962</v>
      </c>
      <c r="K64" s="112"/>
      <c r="L64" s="112"/>
      <c r="M64" s="121"/>
      <c r="N64" s="118"/>
      <c r="O64" s="120"/>
      <c r="P64" s="119"/>
      <c r="Q64" s="112"/>
    </row>
    <row r="65" spans="1:17" x14ac:dyDescent="0.25">
      <c r="A65" s="43" t="s">
        <v>2</v>
      </c>
      <c r="B65" s="42">
        <f t="shared" ref="B65:J65" si="5">SUM(B53:B64)</f>
        <v>181885</v>
      </c>
      <c r="C65" s="42">
        <f t="shared" si="5"/>
        <v>10032</v>
      </c>
      <c r="D65" s="42">
        <f t="shared" si="5"/>
        <v>21684</v>
      </c>
      <c r="E65" s="42">
        <f t="shared" si="5"/>
        <v>23849</v>
      </c>
      <c r="F65" s="42">
        <f t="shared" si="5"/>
        <v>27892</v>
      </c>
      <c r="G65" s="42">
        <f t="shared" si="5"/>
        <v>39030</v>
      </c>
      <c r="H65" s="42">
        <f t="shared" si="5"/>
        <v>29986</v>
      </c>
      <c r="I65" s="42">
        <f t="shared" si="5"/>
        <v>18338</v>
      </c>
      <c r="J65" s="42">
        <f t="shared" si="5"/>
        <v>11074</v>
      </c>
      <c r="K65" s="112"/>
      <c r="L65" s="112"/>
      <c r="P65" s="118"/>
      <c r="Q65" s="112"/>
    </row>
    <row r="66" spans="1:17" ht="15.75" thickBot="1" x14ac:dyDescent="0.3">
      <c r="A66" s="73" t="s">
        <v>15</v>
      </c>
      <c r="B66" s="87">
        <f t="shared" ref="B66:J66" si="6">B65/$B65</f>
        <v>1</v>
      </c>
      <c r="C66" s="87">
        <f t="shared" si="6"/>
        <v>5.5155730269126096E-2</v>
      </c>
      <c r="D66" s="87">
        <f t="shared" si="6"/>
        <v>0.11921818731616131</v>
      </c>
      <c r="E66" s="87">
        <f t="shared" si="6"/>
        <v>0.13112131291750281</v>
      </c>
      <c r="F66" s="87">
        <f t="shared" si="6"/>
        <v>0.15334964400582785</v>
      </c>
      <c r="G66" s="87">
        <f t="shared" si="6"/>
        <v>0.21458613959369932</v>
      </c>
      <c r="H66" s="87">
        <f t="shared" si="6"/>
        <v>0.16486241306319926</v>
      </c>
      <c r="I66" s="87">
        <f t="shared" si="6"/>
        <v>0.10082194793413421</v>
      </c>
      <c r="J66" s="87">
        <f t="shared" si="6"/>
        <v>6.088462490034912E-2</v>
      </c>
      <c r="K66" s="112"/>
      <c r="L66" s="112"/>
      <c r="M66" s="112"/>
      <c r="N66" s="112"/>
      <c r="O66" s="112"/>
      <c r="P66" s="118"/>
      <c r="Q66" s="112"/>
    </row>
    <row r="67" spans="1:17" x14ac:dyDescent="0.25">
      <c r="A67" s="116" t="s">
        <v>228</v>
      </c>
      <c r="B67" s="3"/>
      <c r="C67" s="2"/>
      <c r="D67" s="2"/>
      <c r="E67" s="2"/>
      <c r="F67" s="3"/>
      <c r="G67" s="3"/>
      <c r="H67" s="3"/>
      <c r="I67" s="3"/>
      <c r="J67" s="2"/>
      <c r="K67" s="2"/>
      <c r="L67" s="117"/>
      <c r="M67" s="2"/>
      <c r="N67" s="2"/>
      <c r="O67" s="2"/>
      <c r="P67" s="117"/>
      <c r="Q67" s="112"/>
    </row>
    <row r="68" spans="1:17" ht="3.75" customHeight="1" x14ac:dyDescent="0.25">
      <c r="A68" s="116"/>
      <c r="B68" s="3"/>
      <c r="C68" s="2"/>
      <c r="D68" s="2"/>
      <c r="E68" s="2"/>
      <c r="F68" s="3"/>
      <c r="G68" s="3"/>
      <c r="H68" s="3"/>
      <c r="I68" s="3"/>
      <c r="J68" s="2"/>
      <c r="K68" s="2"/>
      <c r="L68" s="60"/>
      <c r="M68" s="115"/>
      <c r="N68" s="114"/>
      <c r="O68" s="113"/>
      <c r="P68" s="60"/>
      <c r="Q68" s="112"/>
    </row>
    <row r="69" spans="1:17" ht="16.5" customHeight="1" thickBot="1" x14ac:dyDescent="0.3">
      <c r="A69" s="82" t="s">
        <v>227</v>
      </c>
      <c r="B69" s="111"/>
      <c r="C69" s="111"/>
      <c r="D69" s="111"/>
      <c r="E69" s="111"/>
      <c r="F69" s="111"/>
      <c r="G69" s="2"/>
      <c r="H69" s="14" t="s">
        <v>226</v>
      </c>
      <c r="I69" s="111"/>
      <c r="J69" s="111"/>
      <c r="K69" s="111"/>
      <c r="L69" s="110"/>
      <c r="M69" s="110"/>
      <c r="N69" s="110"/>
      <c r="O69" s="110"/>
      <c r="P69" s="110"/>
      <c r="Q69" s="14"/>
    </row>
    <row r="70" spans="1:17" ht="3.75" customHeight="1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2"/>
    </row>
    <row r="71" spans="1:17" ht="34.5" customHeight="1" x14ac:dyDescent="0.25">
      <c r="A71" s="176" t="s">
        <v>1</v>
      </c>
      <c r="B71" s="173" t="s">
        <v>2</v>
      </c>
      <c r="C71" s="177" t="s">
        <v>225</v>
      </c>
      <c r="D71" s="168" t="s">
        <v>224</v>
      </c>
      <c r="E71" s="168" t="s">
        <v>223</v>
      </c>
      <c r="F71" s="168" t="s">
        <v>222</v>
      </c>
      <c r="G71" s="94"/>
      <c r="H71" s="176" t="s">
        <v>1</v>
      </c>
      <c r="I71" s="177" t="s">
        <v>221</v>
      </c>
      <c r="J71" s="177" t="s">
        <v>2</v>
      </c>
      <c r="K71" s="168" t="s">
        <v>76</v>
      </c>
      <c r="L71" s="168"/>
      <c r="M71" s="168"/>
      <c r="N71" s="168" t="s">
        <v>2</v>
      </c>
      <c r="O71" s="168" t="s">
        <v>220</v>
      </c>
      <c r="P71" s="168"/>
      <c r="Q71" s="168"/>
    </row>
    <row r="72" spans="1:17" ht="16.5" x14ac:dyDescent="0.25">
      <c r="A72" s="176"/>
      <c r="B72" s="173"/>
      <c r="C72" s="177"/>
      <c r="D72" s="173"/>
      <c r="E72" s="173"/>
      <c r="F72" s="173"/>
      <c r="G72" s="94"/>
      <c r="H72" s="176"/>
      <c r="I72" s="177"/>
      <c r="J72" s="177"/>
      <c r="K72" s="108" t="s">
        <v>71</v>
      </c>
      <c r="L72" s="108" t="s">
        <v>219</v>
      </c>
      <c r="M72" s="108" t="s">
        <v>70</v>
      </c>
      <c r="N72" s="168"/>
      <c r="O72" s="107" t="s">
        <v>71</v>
      </c>
      <c r="P72" s="107" t="s">
        <v>219</v>
      </c>
      <c r="Q72" s="107" t="s">
        <v>70</v>
      </c>
    </row>
    <row r="73" spans="1:17" ht="15" customHeight="1" x14ac:dyDescent="0.25">
      <c r="A73" s="79" t="s">
        <v>3</v>
      </c>
      <c r="B73" s="40">
        <f t="shared" ref="B73:B84" si="7">SUM(C73:F73)</f>
        <v>14491</v>
      </c>
      <c r="C73" s="48">
        <v>70</v>
      </c>
      <c r="D73" s="48">
        <v>7458</v>
      </c>
      <c r="E73" s="48">
        <v>5748</v>
      </c>
      <c r="F73" s="48">
        <v>1215</v>
      </c>
      <c r="G73" s="105"/>
      <c r="H73" s="79" t="s">
        <v>3</v>
      </c>
      <c r="I73" s="104">
        <v>244</v>
      </c>
      <c r="J73" s="40">
        <f t="shared" ref="J73:J84" si="8">K73+L73+M73</f>
        <v>558</v>
      </c>
      <c r="K73" s="103">
        <v>359</v>
      </c>
      <c r="L73" s="103">
        <v>196</v>
      </c>
      <c r="M73" s="103">
        <v>3</v>
      </c>
      <c r="N73" s="40">
        <f t="shared" ref="N73:N84" si="9">O73+P73+Q73</f>
        <v>4</v>
      </c>
      <c r="O73" s="103">
        <v>2</v>
      </c>
      <c r="P73" s="103">
        <v>2</v>
      </c>
      <c r="Q73" s="103">
        <v>0</v>
      </c>
    </row>
    <row r="74" spans="1:17" x14ac:dyDescent="0.25">
      <c r="A74" s="64" t="s">
        <v>4</v>
      </c>
      <c r="B74" s="89">
        <f t="shared" si="7"/>
        <v>12941</v>
      </c>
      <c r="C74" s="48">
        <v>56</v>
      </c>
      <c r="D74" s="48">
        <v>6600</v>
      </c>
      <c r="E74" s="48">
        <v>5167</v>
      </c>
      <c r="F74" s="48">
        <v>1118</v>
      </c>
      <c r="G74" s="105"/>
      <c r="H74" s="64" t="s">
        <v>4</v>
      </c>
      <c r="I74" s="104">
        <v>230</v>
      </c>
      <c r="J74" s="89">
        <f t="shared" si="8"/>
        <v>476</v>
      </c>
      <c r="K74" s="103">
        <v>298</v>
      </c>
      <c r="L74" s="103">
        <v>174</v>
      </c>
      <c r="M74" s="103">
        <v>4</v>
      </c>
      <c r="N74" s="89">
        <f t="shared" si="9"/>
        <v>8</v>
      </c>
      <c r="O74" s="103">
        <v>5</v>
      </c>
      <c r="P74" s="103">
        <v>3</v>
      </c>
      <c r="Q74" s="103">
        <v>0</v>
      </c>
    </row>
    <row r="75" spans="1:17" x14ac:dyDescent="0.25">
      <c r="A75" s="78" t="s">
        <v>5</v>
      </c>
      <c r="B75" s="89">
        <f t="shared" si="7"/>
        <v>14420</v>
      </c>
      <c r="C75" s="48">
        <v>86</v>
      </c>
      <c r="D75" s="48">
        <v>7207</v>
      </c>
      <c r="E75" s="48">
        <v>5834</v>
      </c>
      <c r="F75" s="48">
        <v>1293</v>
      </c>
      <c r="G75" s="105"/>
      <c r="H75" s="78" t="s">
        <v>5</v>
      </c>
      <c r="I75" s="104">
        <v>254</v>
      </c>
      <c r="J75" s="89">
        <f t="shared" si="8"/>
        <v>556</v>
      </c>
      <c r="K75" s="103">
        <v>347</v>
      </c>
      <c r="L75" s="103">
        <v>202</v>
      </c>
      <c r="M75" s="103">
        <v>7</v>
      </c>
      <c r="N75" s="89">
        <f t="shared" si="9"/>
        <v>3</v>
      </c>
      <c r="O75" s="103">
        <v>0</v>
      </c>
      <c r="P75" s="103">
        <v>3</v>
      </c>
      <c r="Q75" s="103">
        <v>0</v>
      </c>
    </row>
    <row r="76" spans="1:17" x14ac:dyDescent="0.25">
      <c r="A76" s="64" t="s">
        <v>6</v>
      </c>
      <c r="B76" s="89">
        <f t="shared" si="7"/>
        <v>14419</v>
      </c>
      <c r="C76" s="48">
        <v>87</v>
      </c>
      <c r="D76" s="48">
        <v>7215</v>
      </c>
      <c r="E76" s="48">
        <v>5720</v>
      </c>
      <c r="F76" s="48">
        <v>1397</v>
      </c>
      <c r="G76" s="105"/>
      <c r="H76" s="64" t="s">
        <v>6</v>
      </c>
      <c r="I76" s="104">
        <v>296</v>
      </c>
      <c r="J76" s="89">
        <f t="shared" si="8"/>
        <v>599</v>
      </c>
      <c r="K76" s="103">
        <v>381</v>
      </c>
      <c r="L76" s="103">
        <v>211</v>
      </c>
      <c r="M76" s="103">
        <v>7</v>
      </c>
      <c r="N76" s="89">
        <f t="shared" si="9"/>
        <v>8</v>
      </c>
      <c r="O76" s="103">
        <v>6</v>
      </c>
      <c r="P76" s="103">
        <v>2</v>
      </c>
      <c r="Q76" s="103">
        <v>0</v>
      </c>
    </row>
    <row r="77" spans="1:17" x14ac:dyDescent="0.25">
      <c r="A77" s="78" t="s">
        <v>7</v>
      </c>
      <c r="B77" s="89">
        <f t="shared" si="7"/>
        <v>15259</v>
      </c>
      <c r="C77" s="48">
        <v>81</v>
      </c>
      <c r="D77" s="48">
        <v>7527</v>
      </c>
      <c r="E77" s="48">
        <v>6206</v>
      </c>
      <c r="F77" s="48">
        <v>1445</v>
      </c>
      <c r="G77" s="105"/>
      <c r="H77" s="78" t="s">
        <v>7</v>
      </c>
      <c r="I77" s="104">
        <v>329</v>
      </c>
      <c r="J77" s="89">
        <f t="shared" si="8"/>
        <v>616</v>
      </c>
      <c r="K77" s="103">
        <v>397</v>
      </c>
      <c r="L77" s="103">
        <v>213</v>
      </c>
      <c r="M77" s="103">
        <v>6</v>
      </c>
      <c r="N77" s="106">
        <f t="shared" si="9"/>
        <v>17</v>
      </c>
      <c r="O77" s="103">
        <v>15</v>
      </c>
      <c r="P77" s="103">
        <v>2</v>
      </c>
      <c r="Q77" s="103">
        <v>0</v>
      </c>
    </row>
    <row r="78" spans="1:17" x14ac:dyDescent="0.25">
      <c r="A78" s="64" t="s">
        <v>8</v>
      </c>
      <c r="B78" s="89">
        <f t="shared" si="7"/>
        <v>14804</v>
      </c>
      <c r="C78" s="48">
        <v>93</v>
      </c>
      <c r="D78" s="48">
        <v>7500</v>
      </c>
      <c r="E78" s="48">
        <v>5868</v>
      </c>
      <c r="F78" s="48">
        <v>1343</v>
      </c>
      <c r="G78" s="105"/>
      <c r="H78" s="64" t="s">
        <v>8</v>
      </c>
      <c r="I78" s="104">
        <v>321</v>
      </c>
      <c r="J78" s="89">
        <f t="shared" si="8"/>
        <v>595</v>
      </c>
      <c r="K78" s="103">
        <v>369</v>
      </c>
      <c r="L78" s="103">
        <v>222</v>
      </c>
      <c r="M78" s="103">
        <v>4</v>
      </c>
      <c r="N78" s="89">
        <f t="shared" si="9"/>
        <v>9</v>
      </c>
      <c r="O78" s="103">
        <v>5</v>
      </c>
      <c r="P78" s="103">
        <v>4</v>
      </c>
      <c r="Q78" s="103">
        <v>0</v>
      </c>
    </row>
    <row r="79" spans="1:17" x14ac:dyDescent="0.25">
      <c r="A79" s="78" t="s">
        <v>9</v>
      </c>
      <c r="B79" s="89">
        <f t="shared" si="7"/>
        <v>15334</v>
      </c>
      <c r="C79" s="48">
        <v>114</v>
      </c>
      <c r="D79" s="48">
        <v>7909</v>
      </c>
      <c r="E79" s="48">
        <v>5845</v>
      </c>
      <c r="F79" s="48">
        <v>1466</v>
      </c>
      <c r="G79" s="105"/>
      <c r="H79" s="64" t="s">
        <v>9</v>
      </c>
      <c r="I79" s="104">
        <v>252</v>
      </c>
      <c r="J79" s="89">
        <f t="shared" si="8"/>
        <v>647</v>
      </c>
      <c r="K79" s="103">
        <v>447</v>
      </c>
      <c r="L79" s="103">
        <v>197</v>
      </c>
      <c r="M79" s="103">
        <v>3</v>
      </c>
      <c r="N79" s="89">
        <f t="shared" si="9"/>
        <v>4</v>
      </c>
      <c r="O79" s="103">
        <v>2</v>
      </c>
      <c r="P79" s="103">
        <v>2</v>
      </c>
      <c r="Q79" s="103">
        <v>0</v>
      </c>
    </row>
    <row r="80" spans="1:17" x14ac:dyDescent="0.25">
      <c r="A80" s="64" t="s">
        <v>10</v>
      </c>
      <c r="B80" s="89">
        <f t="shared" si="7"/>
        <v>15245</v>
      </c>
      <c r="C80" s="48">
        <v>96</v>
      </c>
      <c r="D80" s="48">
        <v>7764</v>
      </c>
      <c r="E80" s="48">
        <v>5911</v>
      </c>
      <c r="F80" s="48">
        <v>1474</v>
      </c>
      <c r="G80" s="105"/>
      <c r="H80" s="64" t="s">
        <v>10</v>
      </c>
      <c r="I80" s="104">
        <v>358</v>
      </c>
      <c r="J80" s="89">
        <f t="shared" si="8"/>
        <v>695</v>
      </c>
      <c r="K80" s="103">
        <v>480</v>
      </c>
      <c r="L80" s="103">
        <v>208</v>
      </c>
      <c r="M80" s="103">
        <v>7</v>
      </c>
      <c r="N80" s="89">
        <f t="shared" si="9"/>
        <v>3</v>
      </c>
      <c r="O80" s="103">
        <v>3</v>
      </c>
      <c r="P80" s="103">
        <v>0</v>
      </c>
      <c r="Q80" s="103">
        <v>0</v>
      </c>
    </row>
    <row r="81" spans="1:17" ht="14.25" customHeight="1" x14ac:dyDescent="0.25">
      <c r="A81" s="78" t="s">
        <v>11</v>
      </c>
      <c r="B81" s="89">
        <f t="shared" si="7"/>
        <v>16210</v>
      </c>
      <c r="C81" s="48">
        <v>80</v>
      </c>
      <c r="D81" s="48">
        <v>7723</v>
      </c>
      <c r="E81" s="48">
        <v>6534</v>
      </c>
      <c r="F81" s="48">
        <v>1873</v>
      </c>
      <c r="G81" s="105"/>
      <c r="H81" s="64" t="s">
        <v>11</v>
      </c>
      <c r="I81" s="104">
        <v>332</v>
      </c>
      <c r="J81" s="89">
        <f t="shared" si="8"/>
        <v>843</v>
      </c>
      <c r="K81" s="103">
        <v>578</v>
      </c>
      <c r="L81" s="103">
        <v>259</v>
      </c>
      <c r="M81" s="103">
        <v>6</v>
      </c>
      <c r="N81" s="89">
        <f t="shared" si="9"/>
        <v>8</v>
      </c>
      <c r="O81" s="103">
        <v>8</v>
      </c>
      <c r="P81" s="103">
        <v>0</v>
      </c>
      <c r="Q81" s="103">
        <v>0</v>
      </c>
    </row>
    <row r="82" spans="1:17" ht="15.75" customHeight="1" x14ac:dyDescent="0.25">
      <c r="A82" s="78" t="s">
        <v>12</v>
      </c>
      <c r="B82" s="89">
        <f t="shared" si="7"/>
        <v>16289</v>
      </c>
      <c r="C82" s="48">
        <v>112</v>
      </c>
      <c r="D82" s="48">
        <v>7771</v>
      </c>
      <c r="E82" s="48">
        <v>6521</v>
      </c>
      <c r="F82" s="48">
        <v>1885</v>
      </c>
      <c r="G82" s="94"/>
      <c r="H82" s="64" t="s">
        <v>12</v>
      </c>
      <c r="I82" s="104">
        <v>244</v>
      </c>
      <c r="J82" s="89">
        <f t="shared" si="8"/>
        <v>830</v>
      </c>
      <c r="K82" s="103">
        <v>540</v>
      </c>
      <c r="L82" s="103">
        <v>281</v>
      </c>
      <c r="M82" s="103">
        <v>9</v>
      </c>
      <c r="N82" s="89">
        <f t="shared" si="9"/>
        <v>1</v>
      </c>
      <c r="O82" s="103">
        <v>1</v>
      </c>
      <c r="P82" s="103">
        <v>0</v>
      </c>
      <c r="Q82" s="103">
        <v>0</v>
      </c>
    </row>
    <row r="83" spans="1:17" ht="15" customHeight="1" x14ac:dyDescent="0.25">
      <c r="A83" s="78" t="s">
        <v>13</v>
      </c>
      <c r="B83" s="89">
        <f t="shared" si="7"/>
        <v>16240</v>
      </c>
      <c r="C83" s="48">
        <v>71</v>
      </c>
      <c r="D83" s="48">
        <v>7819</v>
      </c>
      <c r="E83" s="48">
        <v>6497</v>
      </c>
      <c r="F83" s="48">
        <v>1853</v>
      </c>
      <c r="G83" s="94"/>
      <c r="H83" s="64" t="s">
        <v>13</v>
      </c>
      <c r="I83" s="104">
        <v>274</v>
      </c>
      <c r="J83" s="89">
        <f t="shared" si="8"/>
        <v>759</v>
      </c>
      <c r="K83" s="103">
        <v>497</v>
      </c>
      <c r="L83" s="103">
        <v>255</v>
      </c>
      <c r="M83" s="103">
        <v>7</v>
      </c>
      <c r="N83" s="89">
        <f t="shared" si="9"/>
        <v>4</v>
      </c>
      <c r="O83" s="103">
        <v>4</v>
      </c>
      <c r="P83" s="103">
        <v>0</v>
      </c>
      <c r="Q83" s="103">
        <v>0</v>
      </c>
    </row>
    <row r="84" spans="1:17" ht="15" customHeight="1" x14ac:dyDescent="0.25">
      <c r="A84" s="78" t="s">
        <v>14</v>
      </c>
      <c r="B84" s="89">
        <f t="shared" si="7"/>
        <v>16233</v>
      </c>
      <c r="C84" s="48">
        <v>78</v>
      </c>
      <c r="D84" s="48">
        <v>7742</v>
      </c>
      <c r="E84" s="48">
        <v>6731</v>
      </c>
      <c r="F84" s="48">
        <v>1682</v>
      </c>
      <c r="G84" s="94"/>
      <c r="H84" s="102" t="s">
        <v>14</v>
      </c>
      <c r="I84" s="101">
        <v>271</v>
      </c>
      <c r="J84" s="89">
        <f t="shared" si="8"/>
        <v>707</v>
      </c>
      <c r="K84" s="100">
        <v>447</v>
      </c>
      <c r="L84" s="100">
        <v>254</v>
      </c>
      <c r="M84" s="100">
        <v>6</v>
      </c>
      <c r="N84" s="89">
        <f t="shared" si="9"/>
        <v>4</v>
      </c>
      <c r="O84" s="100">
        <v>2</v>
      </c>
      <c r="P84" s="100">
        <v>2</v>
      </c>
      <c r="Q84" s="100">
        <v>0</v>
      </c>
    </row>
    <row r="85" spans="1:17" x14ac:dyDescent="0.25">
      <c r="A85" s="99" t="s">
        <v>2</v>
      </c>
      <c r="B85" s="98">
        <f>SUM(B73:B84)</f>
        <v>181885</v>
      </c>
      <c r="C85" s="98">
        <f>SUM(C73:C84)</f>
        <v>1024</v>
      </c>
      <c r="D85" s="98">
        <f>SUM(D73:D84)</f>
        <v>90235</v>
      </c>
      <c r="E85" s="98">
        <f>SUM(E73:E84)</f>
        <v>72582</v>
      </c>
      <c r="F85" s="98">
        <f>SUM(F73:F84)</f>
        <v>18044</v>
      </c>
      <c r="G85" s="94"/>
      <c r="H85" s="97" t="s">
        <v>2</v>
      </c>
      <c r="I85" s="42">
        <f t="shared" ref="I85:Q85" si="10">SUM(I73:I84)</f>
        <v>3405</v>
      </c>
      <c r="J85" s="42">
        <f t="shared" si="10"/>
        <v>7881</v>
      </c>
      <c r="K85" s="42">
        <f t="shared" si="10"/>
        <v>5140</v>
      </c>
      <c r="L85" s="42">
        <f t="shared" si="10"/>
        <v>2672</v>
      </c>
      <c r="M85" s="42">
        <f t="shared" si="10"/>
        <v>69</v>
      </c>
      <c r="N85" s="42">
        <f t="shared" si="10"/>
        <v>73</v>
      </c>
      <c r="O85" s="42">
        <f t="shared" si="10"/>
        <v>53</v>
      </c>
      <c r="P85" s="42">
        <f t="shared" si="10"/>
        <v>20</v>
      </c>
      <c r="Q85" s="42">
        <f t="shared" si="10"/>
        <v>0</v>
      </c>
    </row>
    <row r="86" spans="1:17" ht="15.75" thickBot="1" x14ac:dyDescent="0.3">
      <c r="A86" s="96" t="s">
        <v>15</v>
      </c>
      <c r="B86" s="95">
        <f>B85/$B85</f>
        <v>1</v>
      </c>
      <c r="C86" s="95">
        <f>C85/$B85</f>
        <v>5.629931000357369E-3</v>
      </c>
      <c r="D86" s="95">
        <f>D85/$B85</f>
        <v>0.49611017950903041</v>
      </c>
      <c r="E86" s="95">
        <f>E85/$B85</f>
        <v>0.39905434752728375</v>
      </c>
      <c r="F86" s="95">
        <f>F85/$B85</f>
        <v>9.9205541963328481E-2</v>
      </c>
      <c r="G86" s="94"/>
      <c r="H86" s="93" t="s">
        <v>15</v>
      </c>
      <c r="I86" s="87">
        <f>I85/I85</f>
        <v>1</v>
      </c>
      <c r="J86" s="87">
        <f>J85/$J$85</f>
        <v>1</v>
      </c>
      <c r="K86" s="87">
        <f>K85/$J$85</f>
        <v>0.65220149727191978</v>
      </c>
      <c r="L86" s="87">
        <f>L85/$J$85</f>
        <v>0.33904326862073342</v>
      </c>
      <c r="M86" s="87">
        <f>M85/$J$85</f>
        <v>8.7552341073467831E-3</v>
      </c>
      <c r="N86" s="87">
        <f>N85/$N$85</f>
        <v>1</v>
      </c>
      <c r="O86" s="87">
        <f>O85/$N$85</f>
        <v>0.72602739726027399</v>
      </c>
      <c r="P86" s="87">
        <f>P85/$N$85</f>
        <v>0.27397260273972601</v>
      </c>
      <c r="Q86" s="87">
        <f>Q85/$N$85</f>
        <v>0</v>
      </c>
    </row>
    <row r="87" spans="1:17" ht="5.25" customHeight="1" x14ac:dyDescent="0.25">
      <c r="A87" s="2"/>
      <c r="B87" s="2"/>
      <c r="C87" s="3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1" customHeight="1" x14ac:dyDescent="0.25">
      <c r="A88" s="2"/>
      <c r="B88" s="2"/>
      <c r="C88" s="3"/>
      <c r="D88" s="3"/>
      <c r="E88" s="3"/>
      <c r="F88" s="2"/>
      <c r="G88" s="2"/>
      <c r="H88" s="178" t="s">
        <v>218</v>
      </c>
      <c r="I88" s="178"/>
      <c r="J88" s="178"/>
      <c r="K88" s="178"/>
      <c r="L88" s="178"/>
      <c r="M88" s="178"/>
      <c r="N88" s="178"/>
      <c r="O88" s="178"/>
      <c r="P88" s="178"/>
      <c r="Q88" s="178"/>
    </row>
    <row r="89" spans="1:17" x14ac:dyDescent="0.25">
      <c r="A89" s="2"/>
      <c r="B89" s="2"/>
      <c r="C89" s="3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55.5" customHeight="1" x14ac:dyDescent="0.25">
      <c r="A90" s="2"/>
      <c r="B90" s="2"/>
      <c r="C90" s="3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3.75" customHeight="1" x14ac:dyDescent="0.25">
      <c r="A91" s="2"/>
      <c r="B91" s="2"/>
      <c r="C91" s="3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6.5" thickBot="1" x14ac:dyDescent="0.3">
      <c r="A92" s="82" t="s">
        <v>217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13"/>
    </row>
    <row r="93" spans="1:17" ht="3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38.25" x14ac:dyDescent="0.25">
      <c r="A94" s="92" t="s">
        <v>85</v>
      </c>
      <c r="B94" s="5" t="s">
        <v>2</v>
      </c>
      <c r="C94" s="68" t="s">
        <v>84</v>
      </c>
      <c r="D94" s="68" t="s">
        <v>83</v>
      </c>
      <c r="E94" s="68" t="s">
        <v>82</v>
      </c>
      <c r="F94" s="68" t="s">
        <v>81</v>
      </c>
      <c r="G94" s="68" t="s">
        <v>80</v>
      </c>
      <c r="H94" s="68" t="s">
        <v>79</v>
      </c>
      <c r="I94" s="68" t="s">
        <v>78</v>
      </c>
      <c r="J94" s="68" t="s">
        <v>77</v>
      </c>
      <c r="K94" s="2"/>
      <c r="L94" s="2"/>
      <c r="M94" s="90" t="s">
        <v>87</v>
      </c>
      <c r="N94" s="90" t="s">
        <v>30</v>
      </c>
      <c r="O94" s="90" t="s">
        <v>216</v>
      </c>
      <c r="P94" s="90" t="s">
        <v>215</v>
      </c>
      <c r="Q94" s="2"/>
    </row>
    <row r="95" spans="1:17" ht="16.5" customHeight="1" x14ac:dyDescent="0.25">
      <c r="A95" s="80" t="s">
        <v>197</v>
      </c>
      <c r="B95" s="91">
        <f>SUM(C95:J95)</f>
        <v>1024</v>
      </c>
      <c r="C95" s="48">
        <v>147</v>
      </c>
      <c r="D95" s="48">
        <v>118</v>
      </c>
      <c r="E95" s="48">
        <v>91</v>
      </c>
      <c r="F95" s="48">
        <v>111</v>
      </c>
      <c r="G95" s="48">
        <v>155</v>
      </c>
      <c r="H95" s="48">
        <v>110</v>
      </c>
      <c r="I95" s="48">
        <v>94</v>
      </c>
      <c r="J95" s="48">
        <v>198</v>
      </c>
      <c r="K95" s="2"/>
      <c r="L95" s="2"/>
      <c r="M95" s="90"/>
      <c r="N95" s="90"/>
      <c r="O95" s="90"/>
      <c r="P95" s="90"/>
      <c r="Q95" s="2"/>
    </row>
    <row r="96" spans="1:17" ht="16.5" customHeight="1" x14ac:dyDescent="0.25">
      <c r="A96" s="79" t="s">
        <v>74</v>
      </c>
      <c r="B96" s="89">
        <f>SUM(C96:J96)</f>
        <v>90235</v>
      </c>
      <c r="C96" s="48">
        <v>5577</v>
      </c>
      <c r="D96" s="48">
        <v>11024</v>
      </c>
      <c r="E96" s="48">
        <v>8613</v>
      </c>
      <c r="F96" s="48">
        <v>10339</v>
      </c>
      <c r="G96" s="48">
        <v>18720</v>
      </c>
      <c r="H96" s="48">
        <v>16839</v>
      </c>
      <c r="I96" s="48">
        <v>11654</v>
      </c>
      <c r="J96" s="48">
        <v>7469</v>
      </c>
      <c r="K96" s="2"/>
      <c r="L96" s="2" t="s">
        <v>74</v>
      </c>
      <c r="M96" s="86">
        <f>C96+D96</f>
        <v>16601</v>
      </c>
      <c r="N96" s="86">
        <f>E96</f>
        <v>8613</v>
      </c>
      <c r="O96" s="86">
        <f>F96+G96+H96+I96</f>
        <v>57552</v>
      </c>
      <c r="P96" s="86">
        <f>J96</f>
        <v>7469</v>
      </c>
      <c r="Q96" s="2"/>
    </row>
    <row r="97" spans="1:17" ht="16.5" customHeight="1" x14ac:dyDescent="0.25">
      <c r="A97" s="78" t="s">
        <v>73</v>
      </c>
      <c r="B97" s="89">
        <f>SUM(C97:J97)</f>
        <v>72582</v>
      </c>
      <c r="C97" s="48">
        <v>3480</v>
      </c>
      <c r="D97" s="48">
        <v>6887</v>
      </c>
      <c r="E97" s="48">
        <v>7264</v>
      </c>
      <c r="F97" s="48">
        <v>14820</v>
      </c>
      <c r="G97" s="48">
        <v>18628</v>
      </c>
      <c r="H97" s="48">
        <v>12067</v>
      </c>
      <c r="I97" s="48">
        <v>6186</v>
      </c>
      <c r="J97" s="48">
        <v>3250</v>
      </c>
      <c r="K97" s="2"/>
      <c r="L97" s="2" t="s">
        <v>73</v>
      </c>
      <c r="M97" s="86">
        <f>C97+D97</f>
        <v>10367</v>
      </c>
      <c r="N97" s="86">
        <f>E97</f>
        <v>7264</v>
      </c>
      <c r="O97" s="86">
        <f>F97+G97+H97+I97</f>
        <v>51701</v>
      </c>
      <c r="P97" s="86">
        <f>J97</f>
        <v>3250</v>
      </c>
      <c r="Q97" s="2"/>
    </row>
    <row r="98" spans="1:17" ht="16.5" customHeight="1" x14ac:dyDescent="0.25">
      <c r="A98" s="77" t="s">
        <v>72</v>
      </c>
      <c r="B98" s="88">
        <f>SUM(C98:J98)</f>
        <v>18044</v>
      </c>
      <c r="C98" s="44">
        <v>828</v>
      </c>
      <c r="D98" s="44">
        <v>3655</v>
      </c>
      <c r="E98" s="44">
        <v>7881</v>
      </c>
      <c r="F98" s="44">
        <v>2622</v>
      </c>
      <c r="G98" s="44">
        <v>1527</v>
      </c>
      <c r="H98" s="44">
        <v>970</v>
      </c>
      <c r="I98" s="44">
        <v>404</v>
      </c>
      <c r="J98" s="44">
        <v>157</v>
      </c>
      <c r="K98" s="2"/>
      <c r="L98" s="2" t="s">
        <v>72</v>
      </c>
      <c r="M98" s="86">
        <f>C98+D98</f>
        <v>4483</v>
      </c>
      <c r="N98" s="86">
        <f>E98</f>
        <v>7881</v>
      </c>
      <c r="O98" s="86">
        <f>F98+G98+H98+I98</f>
        <v>5523</v>
      </c>
      <c r="P98" s="86">
        <f>J98</f>
        <v>157</v>
      </c>
      <c r="Q98" s="2"/>
    </row>
    <row r="99" spans="1:17" x14ac:dyDescent="0.25">
      <c r="A99" s="43" t="s">
        <v>2</v>
      </c>
      <c r="B99" s="42">
        <f t="shared" ref="B99:J99" si="11">SUM(B95:B98)</f>
        <v>181885</v>
      </c>
      <c r="C99" s="42">
        <f t="shared" si="11"/>
        <v>10032</v>
      </c>
      <c r="D99" s="42">
        <f t="shared" si="11"/>
        <v>21684</v>
      </c>
      <c r="E99" s="42">
        <f t="shared" si="11"/>
        <v>23849</v>
      </c>
      <c r="F99" s="42">
        <f t="shared" si="11"/>
        <v>27892</v>
      </c>
      <c r="G99" s="42">
        <f t="shared" si="11"/>
        <v>39030</v>
      </c>
      <c r="H99" s="42">
        <f t="shared" si="11"/>
        <v>29986</v>
      </c>
      <c r="I99" s="42">
        <f t="shared" si="11"/>
        <v>18338</v>
      </c>
      <c r="J99" s="42">
        <f t="shared" si="11"/>
        <v>11074</v>
      </c>
      <c r="K99" s="2"/>
      <c r="L99" s="2" t="s">
        <v>75</v>
      </c>
      <c r="M99" s="86">
        <f>C95+D95</f>
        <v>265</v>
      </c>
      <c r="N99" s="86">
        <f>E95</f>
        <v>91</v>
      </c>
      <c r="O99" s="86">
        <f>F95+G95+H95+I95</f>
        <v>470</v>
      </c>
      <c r="P99" s="86">
        <f>J95</f>
        <v>198</v>
      </c>
      <c r="Q99" s="2"/>
    </row>
    <row r="100" spans="1:17" ht="15.75" thickBot="1" x14ac:dyDescent="0.3">
      <c r="A100" s="73" t="s">
        <v>15</v>
      </c>
      <c r="B100" s="87">
        <f t="shared" ref="B100:J100" si="12">B99/$B99</f>
        <v>1</v>
      </c>
      <c r="C100" s="87">
        <f t="shared" si="12"/>
        <v>5.5155730269126096E-2</v>
      </c>
      <c r="D100" s="87">
        <f t="shared" si="12"/>
        <v>0.11921818731616131</v>
      </c>
      <c r="E100" s="87">
        <f t="shared" si="12"/>
        <v>0.13112131291750281</v>
      </c>
      <c r="F100" s="87">
        <f t="shared" si="12"/>
        <v>0.15334964400582785</v>
      </c>
      <c r="G100" s="87">
        <f t="shared" si="12"/>
        <v>0.21458613959369932</v>
      </c>
      <c r="H100" s="87">
        <f t="shared" si="12"/>
        <v>0.16486241306319926</v>
      </c>
      <c r="I100" s="87">
        <f t="shared" si="12"/>
        <v>0.10082194793413421</v>
      </c>
      <c r="J100" s="87">
        <f t="shared" si="12"/>
        <v>6.088462490034912E-2</v>
      </c>
      <c r="K100" s="16"/>
      <c r="L100" s="16"/>
      <c r="M100" s="86">
        <f>SUM(M96:M99)</f>
        <v>31716</v>
      </c>
      <c r="N100" s="86">
        <f>SUM(N96:N99)</f>
        <v>23849</v>
      </c>
      <c r="O100" s="86">
        <f>SUM(O96:O99)</f>
        <v>115246</v>
      </c>
      <c r="P100" s="86">
        <f>SUM(P96:P99)</f>
        <v>11074</v>
      </c>
      <c r="Q100" s="16"/>
    </row>
    <row r="101" spans="1:17" ht="79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37.5" customHeight="1" thickBot="1" x14ac:dyDescent="0.3">
      <c r="A102" s="179" t="s">
        <v>214</v>
      </c>
      <c r="B102" s="179"/>
      <c r="C102" s="179"/>
      <c r="D102" s="179"/>
      <c r="E102" s="179"/>
      <c r="F102" s="84"/>
      <c r="G102" s="84"/>
      <c r="H102" s="84"/>
      <c r="I102" s="84"/>
      <c r="J102" s="85"/>
      <c r="K102" s="179" t="s">
        <v>213</v>
      </c>
      <c r="L102" s="179"/>
      <c r="M102" s="179"/>
      <c r="N102" s="179"/>
      <c r="O102" s="179"/>
      <c r="P102" s="84"/>
      <c r="Q102" s="84"/>
    </row>
    <row r="103" spans="1:17" ht="3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30.75" customHeight="1" x14ac:dyDescent="0.25">
      <c r="A104" s="168" t="s">
        <v>212</v>
      </c>
      <c r="B104" s="168"/>
      <c r="C104" s="68" t="s">
        <v>211</v>
      </c>
      <c r="D104" s="68" t="s">
        <v>16</v>
      </c>
      <c r="E104" s="68" t="s">
        <v>17</v>
      </c>
      <c r="F104" s="2"/>
      <c r="G104" s="2"/>
      <c r="H104" s="2"/>
      <c r="I104" s="2"/>
      <c r="J104" s="2"/>
      <c r="K104" s="168" t="s">
        <v>212</v>
      </c>
      <c r="L104" s="168"/>
      <c r="M104" s="68" t="s">
        <v>211</v>
      </c>
      <c r="N104" s="68" t="s">
        <v>16</v>
      </c>
      <c r="O104" s="68" t="s">
        <v>17</v>
      </c>
      <c r="P104" s="2"/>
      <c r="Q104" s="2"/>
    </row>
    <row r="105" spans="1:17" x14ac:dyDescent="0.25">
      <c r="A105" s="166" t="s">
        <v>210</v>
      </c>
      <c r="B105" s="166"/>
      <c r="C105" s="40">
        <f>SUM(D105:E105)</f>
        <v>133022</v>
      </c>
      <c r="D105" s="48">
        <v>21776</v>
      </c>
      <c r="E105" s="48">
        <v>111246</v>
      </c>
      <c r="F105" s="2"/>
      <c r="G105" s="2"/>
      <c r="H105" s="2"/>
      <c r="I105" s="2"/>
      <c r="J105" s="2"/>
      <c r="K105" s="166" t="s">
        <v>210</v>
      </c>
      <c r="L105" s="166"/>
      <c r="M105" s="40">
        <f>SUM(N105:O105)</f>
        <v>177301</v>
      </c>
      <c r="N105" s="48">
        <v>150848</v>
      </c>
      <c r="O105" s="48">
        <v>26453</v>
      </c>
      <c r="P105" s="2"/>
      <c r="Q105" s="2"/>
    </row>
    <row r="106" spans="1:17" ht="15" customHeight="1" x14ac:dyDescent="0.25">
      <c r="A106" s="166" t="s">
        <v>209</v>
      </c>
      <c r="B106" s="166"/>
      <c r="C106" s="40">
        <f>SUM(D106:E106)</f>
        <v>46093</v>
      </c>
      <c r="D106" s="48">
        <v>1753</v>
      </c>
      <c r="E106" s="48">
        <v>44340</v>
      </c>
      <c r="F106" s="2"/>
      <c r="G106" s="2"/>
      <c r="H106" s="2"/>
      <c r="I106" s="2"/>
      <c r="J106" s="2"/>
      <c r="K106" s="166" t="s">
        <v>209</v>
      </c>
      <c r="L106" s="166"/>
      <c r="M106" s="40">
        <f>SUM(N106:O106)</f>
        <v>4321</v>
      </c>
      <c r="N106" s="48">
        <v>4012</v>
      </c>
      <c r="O106" s="48">
        <v>309</v>
      </c>
      <c r="P106" s="2"/>
      <c r="Q106" s="2"/>
    </row>
    <row r="107" spans="1:17" ht="15.75" customHeight="1" x14ac:dyDescent="0.25">
      <c r="A107" s="166" t="s">
        <v>208</v>
      </c>
      <c r="B107" s="166"/>
      <c r="C107" s="40">
        <f>SUM(D107:E107)</f>
        <v>1420</v>
      </c>
      <c r="D107" s="48">
        <v>54</v>
      </c>
      <c r="E107" s="48">
        <v>1366</v>
      </c>
      <c r="F107" s="2"/>
      <c r="G107" s="2"/>
      <c r="H107" s="2"/>
      <c r="I107" s="2"/>
      <c r="J107" s="2"/>
      <c r="K107" s="166" t="s">
        <v>208</v>
      </c>
      <c r="L107" s="166"/>
      <c r="M107" s="40">
        <f>SUM(N107:O107)</f>
        <v>151</v>
      </c>
      <c r="N107" s="48">
        <v>133</v>
      </c>
      <c r="O107" s="48">
        <v>18</v>
      </c>
      <c r="P107" s="2"/>
      <c r="Q107" s="2"/>
    </row>
    <row r="108" spans="1:17" x14ac:dyDescent="0.25">
      <c r="A108" s="165" t="s">
        <v>207</v>
      </c>
      <c r="B108" s="165"/>
      <c r="C108" s="76">
        <f>SUM(D108:E108)</f>
        <v>1350</v>
      </c>
      <c r="D108" s="44">
        <v>40</v>
      </c>
      <c r="E108" s="44">
        <v>1310</v>
      </c>
      <c r="F108" s="2"/>
      <c r="G108" s="2"/>
      <c r="H108" s="2"/>
      <c r="I108" s="2"/>
      <c r="J108" s="2"/>
      <c r="K108" s="165" t="s">
        <v>207</v>
      </c>
      <c r="L108" s="165"/>
      <c r="M108" s="76">
        <f>SUM(N108:O108)</f>
        <v>112</v>
      </c>
      <c r="N108" s="44">
        <v>99</v>
      </c>
      <c r="O108" s="44">
        <v>13</v>
      </c>
      <c r="P108" s="2"/>
      <c r="Q108" s="2"/>
    </row>
    <row r="109" spans="1:17" x14ac:dyDescent="0.25">
      <c r="A109" s="173" t="s">
        <v>2</v>
      </c>
      <c r="B109" s="173"/>
      <c r="C109" s="42">
        <f>SUM(C105:C108)</f>
        <v>181885</v>
      </c>
      <c r="D109" s="42">
        <f>SUM(D105:D108)</f>
        <v>23623</v>
      </c>
      <c r="E109" s="42">
        <f>SUM(E105:E108)</f>
        <v>158262</v>
      </c>
      <c r="F109" s="2"/>
      <c r="G109" s="2"/>
      <c r="H109" s="2"/>
      <c r="I109" s="2"/>
      <c r="J109" s="2"/>
      <c r="K109" s="173" t="s">
        <v>2</v>
      </c>
      <c r="L109" s="173"/>
      <c r="M109" s="42">
        <f>SUM(M105:M108)</f>
        <v>181885</v>
      </c>
      <c r="N109" s="42">
        <f>SUM(N105:N108)</f>
        <v>155092</v>
      </c>
      <c r="O109" s="42">
        <f>SUM(O105:O108)</f>
        <v>26793</v>
      </c>
      <c r="P109" s="2"/>
      <c r="Q109" s="2"/>
    </row>
    <row r="110" spans="1:17" ht="15.75" thickBot="1" x14ac:dyDescent="0.3">
      <c r="A110" s="175" t="s">
        <v>15</v>
      </c>
      <c r="B110" s="175"/>
      <c r="C110" s="83">
        <f>SUM(D110:E110)</f>
        <v>1</v>
      </c>
      <c r="D110" s="83">
        <f>+D109/$C$109</f>
        <v>0.12987876955218958</v>
      </c>
      <c r="E110" s="83">
        <f>+E109/$C$109</f>
        <v>0.87012123044781042</v>
      </c>
      <c r="F110" s="16"/>
      <c r="G110" s="16"/>
      <c r="H110" s="16"/>
      <c r="I110" s="16"/>
      <c r="J110" s="16"/>
      <c r="K110" s="175" t="s">
        <v>15</v>
      </c>
      <c r="L110" s="175"/>
      <c r="M110" s="83">
        <f>SUM(N110:O110)</f>
        <v>1</v>
      </c>
      <c r="N110" s="83">
        <f>+N109/$M$109</f>
        <v>0.85269263545646978</v>
      </c>
      <c r="O110" s="83">
        <f>+O109/$M$109</f>
        <v>0.14730736454353024</v>
      </c>
      <c r="P110" s="16"/>
      <c r="Q110" s="16"/>
    </row>
    <row r="111" spans="1:17" x14ac:dyDescent="0.25">
      <c r="A111" s="69" t="s">
        <v>206</v>
      </c>
      <c r="B111" s="2"/>
      <c r="C111" s="2"/>
      <c r="D111" s="2"/>
      <c r="E111" s="2"/>
      <c r="F111" s="2"/>
      <c r="G111" s="2"/>
      <c r="H111" s="2"/>
      <c r="I111" s="2"/>
      <c r="J111" s="2"/>
      <c r="K111" s="69" t="s">
        <v>206</v>
      </c>
      <c r="L111" s="2"/>
      <c r="M111" s="2"/>
      <c r="N111" s="2"/>
      <c r="O111" s="2"/>
      <c r="P111" s="2"/>
      <c r="Q111" s="2"/>
    </row>
    <row r="112" spans="1:17" ht="15.75" customHeight="1" x14ac:dyDescent="0.25">
      <c r="A112" s="69"/>
      <c r="B112" s="2"/>
      <c r="C112" s="2"/>
      <c r="D112" s="2"/>
      <c r="E112" s="2"/>
      <c r="F112" s="2"/>
      <c r="G112" s="2"/>
      <c r="H112" s="2"/>
      <c r="I112" s="2"/>
      <c r="J112" s="2"/>
      <c r="K112" s="69"/>
      <c r="L112" s="2"/>
      <c r="M112" s="2"/>
      <c r="N112" s="2"/>
      <c r="O112" s="2"/>
      <c r="P112" s="2"/>
      <c r="Q112" s="2"/>
    </row>
    <row r="113" spans="1:17" ht="16.5" thickBot="1" x14ac:dyDescent="0.3">
      <c r="A113" s="82" t="s">
        <v>205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14"/>
    </row>
    <row r="114" spans="1:17" ht="3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60" x14ac:dyDescent="0.25">
      <c r="A115" s="68" t="s">
        <v>85</v>
      </c>
      <c r="B115" s="5" t="s">
        <v>2</v>
      </c>
      <c r="C115" s="68" t="s">
        <v>204</v>
      </c>
      <c r="D115" s="68" t="s">
        <v>203</v>
      </c>
      <c r="E115" s="68" t="s">
        <v>202</v>
      </c>
      <c r="F115" s="68" t="s">
        <v>201</v>
      </c>
      <c r="G115" s="81" t="s">
        <v>200</v>
      </c>
      <c r="H115" s="68" t="s">
        <v>199</v>
      </c>
      <c r="I115" s="68" t="s">
        <v>198</v>
      </c>
      <c r="J115" s="68" t="s">
        <v>61</v>
      </c>
      <c r="K115" s="2"/>
      <c r="L115" s="2"/>
      <c r="M115" s="2"/>
      <c r="N115" s="2"/>
      <c r="O115" s="2"/>
      <c r="P115" s="2"/>
      <c r="Q115" s="70"/>
    </row>
    <row r="116" spans="1:17" x14ac:dyDescent="0.25">
      <c r="A116" s="80" t="s">
        <v>197</v>
      </c>
      <c r="B116" s="40">
        <f>SUM(C116:J116)</f>
        <v>1024</v>
      </c>
      <c r="C116" s="48">
        <v>160</v>
      </c>
      <c r="D116" s="48">
        <v>14</v>
      </c>
      <c r="E116" s="48">
        <v>5</v>
      </c>
      <c r="F116" s="48">
        <v>3</v>
      </c>
      <c r="G116" s="48">
        <v>0</v>
      </c>
      <c r="H116" s="48">
        <v>12</v>
      </c>
      <c r="I116" s="48">
        <v>828</v>
      </c>
      <c r="J116" s="48">
        <v>2</v>
      </c>
      <c r="K116" s="2"/>
      <c r="L116" s="2"/>
      <c r="M116" s="2"/>
      <c r="N116" s="2"/>
      <c r="O116" s="2"/>
      <c r="P116" s="2"/>
      <c r="Q116" s="70"/>
    </row>
    <row r="117" spans="1:17" x14ac:dyDescent="0.25">
      <c r="A117" s="79" t="s">
        <v>74</v>
      </c>
      <c r="B117" s="40">
        <f>SUM(C117:J117)</f>
        <v>90235</v>
      </c>
      <c r="C117" s="48">
        <v>11990</v>
      </c>
      <c r="D117" s="48">
        <v>1268</v>
      </c>
      <c r="E117" s="48">
        <v>261</v>
      </c>
      <c r="F117" s="48">
        <v>205</v>
      </c>
      <c r="G117" s="48">
        <v>1</v>
      </c>
      <c r="H117" s="48">
        <v>1813</v>
      </c>
      <c r="I117" s="48">
        <v>74566</v>
      </c>
      <c r="J117" s="48">
        <v>131</v>
      </c>
      <c r="K117" s="2"/>
      <c r="L117" s="2"/>
      <c r="M117" s="2"/>
      <c r="N117" s="2"/>
      <c r="O117" s="2"/>
      <c r="P117" s="2"/>
      <c r="Q117" s="70"/>
    </row>
    <row r="118" spans="1:17" ht="15.75" customHeight="1" x14ac:dyDescent="0.25">
      <c r="A118" s="78" t="s">
        <v>73</v>
      </c>
      <c r="B118" s="40">
        <f>SUM(C118:J118)</f>
        <v>72582</v>
      </c>
      <c r="C118" s="48">
        <v>10161</v>
      </c>
      <c r="D118" s="48">
        <v>1461</v>
      </c>
      <c r="E118" s="48">
        <v>330</v>
      </c>
      <c r="F118" s="48">
        <v>199</v>
      </c>
      <c r="G118" s="48">
        <v>2</v>
      </c>
      <c r="H118" s="48">
        <v>1197</v>
      </c>
      <c r="I118" s="48">
        <v>59147</v>
      </c>
      <c r="J118" s="48">
        <v>85</v>
      </c>
      <c r="K118" s="2"/>
      <c r="L118" s="2"/>
      <c r="M118" s="2"/>
      <c r="N118" s="2"/>
      <c r="O118" s="2"/>
      <c r="P118" s="2"/>
      <c r="Q118" s="70"/>
    </row>
    <row r="119" spans="1:17" x14ac:dyDescent="0.25">
      <c r="A119" s="77" t="s">
        <v>72</v>
      </c>
      <c r="B119" s="76">
        <f>SUM(C119:J119)</f>
        <v>18044</v>
      </c>
      <c r="C119" s="44">
        <v>1575</v>
      </c>
      <c r="D119" s="44">
        <v>205</v>
      </c>
      <c r="E119" s="44">
        <v>140</v>
      </c>
      <c r="F119" s="44">
        <v>42</v>
      </c>
      <c r="G119" s="44">
        <v>0</v>
      </c>
      <c r="H119" s="44">
        <v>340</v>
      </c>
      <c r="I119" s="44">
        <v>15710</v>
      </c>
      <c r="J119" s="44">
        <v>32</v>
      </c>
      <c r="K119" s="2"/>
      <c r="L119" s="2"/>
      <c r="M119" s="2"/>
      <c r="N119" s="2"/>
      <c r="O119" s="2"/>
      <c r="P119" s="2"/>
      <c r="Q119" s="70"/>
    </row>
    <row r="120" spans="1:17" x14ac:dyDescent="0.25">
      <c r="A120" s="75" t="s">
        <v>2</v>
      </c>
      <c r="B120" s="74">
        <f t="shared" ref="B120:J120" si="13">SUM(B116:B119)</f>
        <v>181885</v>
      </c>
      <c r="C120" s="74">
        <f t="shared" si="13"/>
        <v>23886</v>
      </c>
      <c r="D120" s="74">
        <f t="shared" si="13"/>
        <v>2948</v>
      </c>
      <c r="E120" s="74">
        <f t="shared" si="13"/>
        <v>736</v>
      </c>
      <c r="F120" s="74">
        <f t="shared" si="13"/>
        <v>449</v>
      </c>
      <c r="G120" s="74">
        <f t="shared" si="13"/>
        <v>3</v>
      </c>
      <c r="H120" s="74">
        <f t="shared" si="13"/>
        <v>3362</v>
      </c>
      <c r="I120" s="74">
        <f t="shared" si="13"/>
        <v>150251</v>
      </c>
      <c r="J120" s="74">
        <f t="shared" si="13"/>
        <v>250</v>
      </c>
      <c r="K120" s="2"/>
      <c r="L120" s="2"/>
      <c r="M120" s="2"/>
      <c r="N120" s="2"/>
      <c r="O120" s="2"/>
      <c r="P120" s="2"/>
      <c r="Q120" s="70"/>
    </row>
    <row r="121" spans="1:17" ht="15.75" thickBot="1" x14ac:dyDescent="0.3">
      <c r="A121" s="73" t="s">
        <v>15</v>
      </c>
      <c r="B121" s="71">
        <f>B120/$B120</f>
        <v>1</v>
      </c>
      <c r="C121" s="71">
        <f t="shared" ref="C121:J121" si="14">C120/$B$120</f>
        <v>0.13132473815872667</v>
      </c>
      <c r="D121" s="72">
        <f t="shared" si="14"/>
        <v>1.6208043543997581E-2</v>
      </c>
      <c r="E121" s="72">
        <f t="shared" si="14"/>
        <v>4.0465129065068587E-3</v>
      </c>
      <c r="F121" s="72">
        <f t="shared" si="14"/>
        <v>2.4685927921488855E-3</v>
      </c>
      <c r="G121" s="72">
        <f t="shared" si="14"/>
        <v>1.6493938477609477E-5</v>
      </c>
      <c r="H121" s="72">
        <f t="shared" si="14"/>
        <v>1.848420705390769E-2</v>
      </c>
      <c r="I121" s="71">
        <f t="shared" si="14"/>
        <v>0.82607691673310057</v>
      </c>
      <c r="J121" s="71">
        <f t="shared" si="14"/>
        <v>1.3744948731341231E-3</v>
      </c>
      <c r="K121" s="2"/>
      <c r="L121" s="2"/>
      <c r="M121" s="2"/>
      <c r="N121" s="2"/>
      <c r="O121" s="2"/>
      <c r="P121" s="2"/>
      <c r="Q121" s="70"/>
    </row>
    <row r="122" spans="1:17" ht="3.75" customHeight="1" x14ac:dyDescent="0.25">
      <c r="A122" s="6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3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6.5" thickBot="1" x14ac:dyDescent="0.3">
      <c r="A124" s="14" t="s">
        <v>196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ht="3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1" customHeight="1" x14ac:dyDescent="0.25">
      <c r="A126" s="68" t="s">
        <v>1</v>
      </c>
      <c r="B126" s="68">
        <v>2018</v>
      </c>
      <c r="C126" s="68">
        <v>2019</v>
      </c>
      <c r="D126" s="67" t="s">
        <v>67</v>
      </c>
      <c r="E126" s="2"/>
      <c r="F126" s="2"/>
      <c r="G126" s="60"/>
      <c r="H126" s="2"/>
      <c r="I126" s="2"/>
      <c r="J126" s="2"/>
      <c r="K126" s="57"/>
      <c r="L126" s="2"/>
      <c r="M126" s="2"/>
      <c r="N126" s="2"/>
      <c r="O126" s="2"/>
      <c r="P126" s="2"/>
      <c r="Q126" s="2"/>
    </row>
    <row r="127" spans="1:17" ht="17.25" customHeight="1" x14ac:dyDescent="0.25">
      <c r="A127" s="66" t="s">
        <v>3</v>
      </c>
      <c r="B127" s="48">
        <v>9907</v>
      </c>
      <c r="C127" s="48">
        <v>14491</v>
      </c>
      <c r="D127" s="62">
        <f t="shared" ref="D127:D139" si="15">C127/B127-1</f>
        <v>0.46270313919450889</v>
      </c>
      <c r="E127" s="2"/>
      <c r="F127" s="2"/>
      <c r="G127" s="65"/>
      <c r="H127" s="60" t="s">
        <v>18</v>
      </c>
      <c r="I127" s="58">
        <f>D127</f>
        <v>0.46270313919450889</v>
      </c>
      <c r="J127" s="2"/>
      <c r="K127" s="57"/>
      <c r="L127" s="2"/>
      <c r="M127" s="2"/>
      <c r="N127" s="2"/>
      <c r="O127" s="2"/>
      <c r="P127" s="2"/>
      <c r="Q127" s="2"/>
    </row>
    <row r="128" spans="1:17" ht="17.25" customHeight="1" x14ac:dyDescent="0.25">
      <c r="A128" s="64" t="s">
        <v>4</v>
      </c>
      <c r="B128" s="63">
        <v>9554</v>
      </c>
      <c r="C128" s="63">
        <v>12941</v>
      </c>
      <c r="D128" s="62">
        <f t="shared" si="15"/>
        <v>0.35451119949759269</v>
      </c>
      <c r="E128" s="2"/>
      <c r="F128" s="2"/>
      <c r="G128" s="65"/>
      <c r="H128" s="60" t="s">
        <v>19</v>
      </c>
      <c r="I128" s="58"/>
      <c r="J128" s="2"/>
      <c r="K128" s="57"/>
      <c r="L128" s="2"/>
      <c r="M128" s="2"/>
      <c r="N128" s="2"/>
      <c r="O128" s="2"/>
      <c r="P128" s="2"/>
      <c r="Q128" s="2"/>
    </row>
    <row r="129" spans="1:17" ht="17.25" customHeight="1" x14ac:dyDescent="0.25">
      <c r="A129" s="64" t="s">
        <v>5</v>
      </c>
      <c r="B129" s="63">
        <v>9826</v>
      </c>
      <c r="C129" s="63">
        <v>14420</v>
      </c>
      <c r="D129" s="62">
        <f t="shared" si="15"/>
        <v>0.46753511093018529</v>
      </c>
      <c r="E129" s="2"/>
      <c r="F129" s="2"/>
      <c r="G129" s="65"/>
      <c r="H129" s="60" t="s">
        <v>20</v>
      </c>
      <c r="I129" s="58"/>
      <c r="J129" s="2"/>
      <c r="K129" s="57"/>
      <c r="L129" s="2"/>
      <c r="M129" s="2"/>
      <c r="N129" s="2"/>
      <c r="O129" s="2"/>
      <c r="P129" s="2"/>
      <c r="Q129" s="2"/>
    </row>
    <row r="130" spans="1:17" ht="17.25" customHeight="1" x14ac:dyDescent="0.25">
      <c r="A130" s="64" t="s">
        <v>6</v>
      </c>
      <c r="B130" s="63">
        <v>10925</v>
      </c>
      <c r="C130" s="63">
        <v>14419</v>
      </c>
      <c r="D130" s="62">
        <f t="shared" si="15"/>
        <v>0.31981693363844399</v>
      </c>
      <c r="E130" s="2"/>
      <c r="F130" s="2"/>
      <c r="G130" s="65"/>
      <c r="H130" s="60" t="s">
        <v>21</v>
      </c>
      <c r="I130" s="58"/>
      <c r="J130" s="2"/>
      <c r="K130" s="57"/>
      <c r="L130" s="57"/>
      <c r="M130" s="57"/>
      <c r="N130" s="2"/>
      <c r="O130" s="2"/>
      <c r="P130" s="2"/>
      <c r="Q130" s="2"/>
    </row>
    <row r="131" spans="1:17" ht="17.25" customHeight="1" x14ac:dyDescent="0.25">
      <c r="A131" s="64" t="s">
        <v>7</v>
      </c>
      <c r="B131" s="63">
        <v>10984</v>
      </c>
      <c r="C131" s="63">
        <v>15259</v>
      </c>
      <c r="D131" s="62">
        <f t="shared" si="15"/>
        <v>0.38920247632920613</v>
      </c>
      <c r="E131" s="2"/>
      <c r="F131" s="2"/>
      <c r="G131" s="65"/>
      <c r="H131" s="60" t="s">
        <v>22</v>
      </c>
      <c r="I131" s="58"/>
      <c r="J131" s="2"/>
      <c r="K131" s="57"/>
      <c r="L131" s="57"/>
      <c r="M131" s="57"/>
      <c r="N131" s="2"/>
      <c r="O131" s="2"/>
      <c r="P131" s="2"/>
      <c r="Q131" s="2"/>
    </row>
    <row r="132" spans="1:17" ht="17.25" customHeight="1" x14ac:dyDescent="0.25">
      <c r="A132" s="64" t="s">
        <v>8</v>
      </c>
      <c r="B132" s="63">
        <v>10244</v>
      </c>
      <c r="C132" s="63">
        <v>14804</v>
      </c>
      <c r="D132" s="62">
        <f t="shared" si="15"/>
        <v>0.44513861772745011</v>
      </c>
      <c r="E132" s="2"/>
      <c r="F132" s="2"/>
      <c r="G132" s="65"/>
      <c r="H132" s="60" t="s">
        <v>23</v>
      </c>
      <c r="I132" s="58"/>
      <c r="J132" s="2"/>
      <c r="K132" s="57"/>
      <c r="L132" s="57"/>
      <c r="M132" s="57"/>
      <c r="N132" s="2"/>
      <c r="O132" s="2"/>
      <c r="P132" s="2"/>
      <c r="Q132" s="2"/>
    </row>
    <row r="133" spans="1:17" ht="17.25" customHeight="1" x14ac:dyDescent="0.25">
      <c r="A133" s="64" t="s">
        <v>9</v>
      </c>
      <c r="B133" s="63">
        <v>11110</v>
      </c>
      <c r="C133" s="63">
        <v>15334</v>
      </c>
      <c r="D133" s="62">
        <f t="shared" si="15"/>
        <v>0.38019801980198009</v>
      </c>
      <c r="E133" s="2"/>
      <c r="F133" s="2"/>
      <c r="G133" s="65"/>
      <c r="H133" s="60" t="s">
        <v>24</v>
      </c>
      <c r="I133" s="58"/>
      <c r="J133" s="2"/>
      <c r="K133" s="57"/>
      <c r="L133" s="57"/>
      <c r="M133" s="57"/>
      <c r="N133" s="2"/>
      <c r="O133" s="2"/>
      <c r="P133" s="2"/>
      <c r="Q133" s="2"/>
    </row>
    <row r="134" spans="1:17" ht="17.25" customHeight="1" x14ac:dyDescent="0.25">
      <c r="A134" s="64" t="s">
        <v>10</v>
      </c>
      <c r="B134" s="63">
        <v>11352</v>
      </c>
      <c r="C134" s="63">
        <v>15245</v>
      </c>
      <c r="D134" s="62">
        <f t="shared" si="15"/>
        <v>0.34293516560958426</v>
      </c>
      <c r="E134" s="2"/>
      <c r="F134" s="2"/>
      <c r="G134" s="65"/>
      <c r="H134" s="60" t="s">
        <v>25</v>
      </c>
      <c r="I134" s="58"/>
      <c r="J134" s="2"/>
      <c r="K134" s="57"/>
      <c r="L134" s="57"/>
      <c r="M134" s="57"/>
      <c r="N134" s="2"/>
      <c r="O134" s="2"/>
      <c r="P134" s="2"/>
      <c r="Q134" s="2"/>
    </row>
    <row r="135" spans="1:17" ht="17.25" customHeight="1" x14ac:dyDescent="0.25">
      <c r="A135" s="64" t="s">
        <v>11</v>
      </c>
      <c r="B135" s="63">
        <v>11669</v>
      </c>
      <c r="C135" s="63">
        <v>16210</v>
      </c>
      <c r="D135" s="62">
        <f t="shared" si="15"/>
        <v>0.38915074128031546</v>
      </c>
      <c r="E135" s="2"/>
      <c r="F135" s="2"/>
      <c r="G135" s="60"/>
      <c r="H135" s="60" t="s">
        <v>26</v>
      </c>
      <c r="I135" s="58"/>
      <c r="J135" s="2"/>
      <c r="K135" s="57"/>
      <c r="L135" s="57"/>
      <c r="M135" s="57"/>
      <c r="N135" s="2"/>
      <c r="O135" s="2"/>
      <c r="P135" s="2"/>
      <c r="Q135" s="2"/>
    </row>
    <row r="136" spans="1:17" ht="17.25" customHeight="1" x14ac:dyDescent="0.25">
      <c r="A136" s="64" t="s">
        <v>12</v>
      </c>
      <c r="B136" s="63">
        <v>12269</v>
      </c>
      <c r="C136" s="63">
        <v>16289</v>
      </c>
      <c r="D136" s="62">
        <f t="shared" si="15"/>
        <v>0.32765506561251945</v>
      </c>
      <c r="E136" s="2"/>
      <c r="F136" s="2"/>
      <c r="G136" s="60"/>
      <c r="H136" s="60" t="s">
        <v>27</v>
      </c>
      <c r="I136" s="58"/>
      <c r="J136" s="2"/>
      <c r="K136" s="57"/>
      <c r="L136" s="57"/>
      <c r="M136" s="57"/>
      <c r="N136" s="2"/>
      <c r="O136" s="2"/>
      <c r="P136" s="2"/>
      <c r="Q136" s="2"/>
    </row>
    <row r="137" spans="1:17" ht="17.25" customHeight="1" x14ac:dyDescent="0.25">
      <c r="A137" s="64" t="s">
        <v>13</v>
      </c>
      <c r="B137" s="63">
        <v>12894</v>
      </c>
      <c r="C137" s="63">
        <v>16240</v>
      </c>
      <c r="D137" s="62">
        <f t="shared" si="15"/>
        <v>0.25950054288816493</v>
      </c>
      <c r="E137" s="2"/>
      <c r="F137" s="2"/>
      <c r="G137" s="60"/>
      <c r="H137" s="60" t="s">
        <v>28</v>
      </c>
      <c r="I137" s="58"/>
      <c r="J137" s="2"/>
      <c r="K137" s="57"/>
      <c r="L137" s="2"/>
      <c r="M137" s="2"/>
      <c r="N137" s="2"/>
      <c r="O137" s="2"/>
      <c r="P137" s="2"/>
      <c r="Q137" s="2"/>
    </row>
    <row r="138" spans="1:17" ht="17.25" customHeight="1" x14ac:dyDescent="0.25">
      <c r="A138" s="64" t="s">
        <v>14</v>
      </c>
      <c r="B138" s="63">
        <v>12963</v>
      </c>
      <c r="C138" s="63">
        <v>16233</v>
      </c>
      <c r="D138" s="62">
        <f t="shared" si="15"/>
        <v>0.25225642212450827</v>
      </c>
      <c r="E138" s="2"/>
      <c r="F138" s="2"/>
      <c r="G138" s="60"/>
      <c r="H138" s="60" t="s">
        <v>29</v>
      </c>
      <c r="I138" s="58"/>
      <c r="J138" s="2"/>
      <c r="K138" s="57"/>
      <c r="L138" s="2"/>
      <c r="M138" s="2"/>
      <c r="N138" s="2"/>
      <c r="O138" s="2"/>
      <c r="P138" s="2"/>
      <c r="Q138" s="2"/>
    </row>
    <row r="139" spans="1:17" ht="21" customHeight="1" x14ac:dyDescent="0.25">
      <c r="A139" s="43" t="s">
        <v>2</v>
      </c>
      <c r="B139" s="42">
        <f>SUM(B127:B138)</f>
        <v>133697</v>
      </c>
      <c r="C139" s="42">
        <f>SUM(C127:C138)</f>
        <v>181885</v>
      </c>
      <c r="D139" s="61">
        <f t="shared" si="15"/>
        <v>0.36042693553333294</v>
      </c>
      <c r="E139" s="2"/>
      <c r="F139" s="2"/>
      <c r="G139" s="60"/>
      <c r="H139" s="59" t="s">
        <v>195</v>
      </c>
      <c r="I139" s="58">
        <f>D139</f>
        <v>0.36042693553333294</v>
      </c>
      <c r="J139" s="2"/>
      <c r="K139" s="57"/>
      <c r="L139" s="2"/>
      <c r="M139" s="2"/>
      <c r="N139" s="2"/>
      <c r="O139" s="2"/>
      <c r="P139" s="2"/>
      <c r="Q139" s="2"/>
    </row>
    <row r="140" spans="1:17" ht="1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6.5" thickBot="1" x14ac:dyDescent="0.3">
      <c r="A141" s="14" t="s">
        <v>194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56"/>
    </row>
    <row r="142" spans="1:17" ht="3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66.75" customHeight="1" thickBot="1" x14ac:dyDescent="0.3">
      <c r="A143" s="168" t="s">
        <v>33</v>
      </c>
      <c r="B143" s="168" t="s">
        <v>193</v>
      </c>
      <c r="C143" s="168" t="s">
        <v>192</v>
      </c>
      <c r="D143" s="168"/>
      <c r="E143" s="172"/>
      <c r="F143" s="168" t="s">
        <v>191</v>
      </c>
      <c r="G143" s="172"/>
      <c r="H143" s="168" t="s">
        <v>190</v>
      </c>
      <c r="I143" s="172"/>
      <c r="J143" s="168" t="s">
        <v>189</v>
      </c>
      <c r="K143" s="168"/>
      <c r="L143" s="168"/>
      <c r="M143" s="168"/>
      <c r="N143" s="168"/>
      <c r="O143" s="55"/>
      <c r="P143" s="55"/>
      <c r="Q143" s="16"/>
    </row>
    <row r="144" spans="1:17" ht="45" customHeight="1" thickTop="1" x14ac:dyDescent="0.25">
      <c r="A144" s="168"/>
      <c r="B144" s="168"/>
      <c r="C144" s="53" t="s">
        <v>69</v>
      </c>
      <c r="D144" s="53" t="s">
        <v>68</v>
      </c>
      <c r="E144" s="54" t="s">
        <v>188</v>
      </c>
      <c r="F144" s="53" t="s">
        <v>59</v>
      </c>
      <c r="G144" s="54" t="s">
        <v>58</v>
      </c>
      <c r="H144" s="53" t="s">
        <v>59</v>
      </c>
      <c r="I144" s="54" t="s">
        <v>58</v>
      </c>
      <c r="J144" s="53" t="s">
        <v>187</v>
      </c>
      <c r="K144" s="53" t="s">
        <v>186</v>
      </c>
      <c r="L144" s="53" t="s">
        <v>185</v>
      </c>
      <c r="M144" s="53" t="s">
        <v>184</v>
      </c>
      <c r="N144" s="53" t="s">
        <v>183</v>
      </c>
      <c r="O144" s="16"/>
      <c r="P144" s="52"/>
      <c r="Q144" s="16"/>
    </row>
    <row r="145" spans="1:17" ht="19.5" customHeight="1" x14ac:dyDescent="0.25">
      <c r="A145" s="51" t="s">
        <v>47</v>
      </c>
      <c r="B145" s="50">
        <f t="shared" ref="B145:B169" si="16">SUM(C145:E145)</f>
        <v>1810</v>
      </c>
      <c r="C145" s="48">
        <v>277</v>
      </c>
      <c r="D145" s="48">
        <v>781</v>
      </c>
      <c r="E145" s="49">
        <v>752</v>
      </c>
      <c r="F145" s="48">
        <v>540</v>
      </c>
      <c r="G145" s="49">
        <v>1270</v>
      </c>
      <c r="H145" s="48">
        <v>38</v>
      </c>
      <c r="I145" s="49">
        <v>1772</v>
      </c>
      <c r="J145" s="48">
        <v>1763</v>
      </c>
      <c r="K145" s="48">
        <v>1168</v>
      </c>
      <c r="L145" s="48">
        <v>346</v>
      </c>
      <c r="M145" s="48">
        <v>51</v>
      </c>
      <c r="N145" s="48">
        <v>22</v>
      </c>
      <c r="O145" s="41"/>
      <c r="P145" s="41"/>
      <c r="Q145" s="16"/>
    </row>
    <row r="146" spans="1:17" ht="19.5" customHeight="1" x14ac:dyDescent="0.25">
      <c r="A146" s="51" t="s">
        <v>43</v>
      </c>
      <c r="B146" s="50">
        <f t="shared" si="16"/>
        <v>9177</v>
      </c>
      <c r="C146" s="48">
        <v>2612</v>
      </c>
      <c r="D146" s="48">
        <v>4326</v>
      </c>
      <c r="E146" s="49">
        <v>2239</v>
      </c>
      <c r="F146" s="48">
        <v>1993</v>
      </c>
      <c r="G146" s="49">
        <v>7184</v>
      </c>
      <c r="H146" s="48">
        <v>614</v>
      </c>
      <c r="I146" s="49">
        <v>8563</v>
      </c>
      <c r="J146" s="48">
        <v>7879</v>
      </c>
      <c r="K146" s="48">
        <v>6097</v>
      </c>
      <c r="L146" s="48">
        <v>1229</v>
      </c>
      <c r="M146" s="48">
        <v>53</v>
      </c>
      <c r="N146" s="48">
        <v>60</v>
      </c>
      <c r="O146" s="41"/>
      <c r="P146" s="41"/>
      <c r="Q146" s="16"/>
    </row>
    <row r="147" spans="1:17" ht="19.5" customHeight="1" x14ac:dyDescent="0.25">
      <c r="A147" s="51" t="s">
        <v>57</v>
      </c>
      <c r="B147" s="50">
        <f t="shared" si="16"/>
        <v>3981</v>
      </c>
      <c r="C147" s="48">
        <v>1568</v>
      </c>
      <c r="D147" s="48">
        <v>1850</v>
      </c>
      <c r="E147" s="49">
        <v>563</v>
      </c>
      <c r="F147" s="48">
        <v>1352</v>
      </c>
      <c r="G147" s="49">
        <v>2629</v>
      </c>
      <c r="H147" s="48">
        <v>100</v>
      </c>
      <c r="I147" s="49">
        <v>3881</v>
      </c>
      <c r="J147" s="48">
        <v>3680</v>
      </c>
      <c r="K147" s="48">
        <v>3048</v>
      </c>
      <c r="L147" s="48">
        <v>1053</v>
      </c>
      <c r="M147" s="48">
        <v>53</v>
      </c>
      <c r="N147" s="48">
        <v>94</v>
      </c>
      <c r="O147" s="41"/>
      <c r="P147" s="41"/>
      <c r="Q147" s="16"/>
    </row>
    <row r="148" spans="1:17" ht="19.5" customHeight="1" x14ac:dyDescent="0.25">
      <c r="A148" s="51" t="s">
        <v>32</v>
      </c>
      <c r="B148" s="50">
        <f t="shared" si="16"/>
        <v>16086</v>
      </c>
      <c r="C148" s="48">
        <v>5550</v>
      </c>
      <c r="D148" s="48">
        <v>8302</v>
      </c>
      <c r="E148" s="49">
        <v>2234</v>
      </c>
      <c r="F148" s="48">
        <v>3591</v>
      </c>
      <c r="G148" s="49">
        <v>12495</v>
      </c>
      <c r="H148" s="48">
        <v>724</v>
      </c>
      <c r="I148" s="49">
        <v>15362</v>
      </c>
      <c r="J148" s="48">
        <v>14180</v>
      </c>
      <c r="K148" s="48">
        <v>8204</v>
      </c>
      <c r="L148" s="48">
        <v>2475</v>
      </c>
      <c r="M148" s="48">
        <v>317</v>
      </c>
      <c r="N148" s="48">
        <v>61</v>
      </c>
      <c r="O148" s="41"/>
      <c r="P148" s="41"/>
      <c r="Q148" s="16"/>
    </row>
    <row r="149" spans="1:17" ht="19.5" customHeight="1" x14ac:dyDescent="0.25">
      <c r="A149" s="51" t="s">
        <v>44</v>
      </c>
      <c r="B149" s="50">
        <f t="shared" si="16"/>
        <v>5457</v>
      </c>
      <c r="C149" s="48">
        <v>1727</v>
      </c>
      <c r="D149" s="48">
        <v>2816</v>
      </c>
      <c r="E149" s="49">
        <v>914</v>
      </c>
      <c r="F149" s="48">
        <v>2483</v>
      </c>
      <c r="G149" s="49">
        <v>2974</v>
      </c>
      <c r="H149" s="48">
        <v>306</v>
      </c>
      <c r="I149" s="49">
        <v>5151</v>
      </c>
      <c r="J149" s="48">
        <v>4793</v>
      </c>
      <c r="K149" s="48">
        <v>3603</v>
      </c>
      <c r="L149" s="48">
        <v>2047</v>
      </c>
      <c r="M149" s="48">
        <v>50</v>
      </c>
      <c r="N149" s="48">
        <v>33</v>
      </c>
      <c r="O149" s="41"/>
      <c r="P149" s="41"/>
      <c r="Q149" s="16"/>
    </row>
    <row r="150" spans="1:17" ht="19.5" customHeight="1" x14ac:dyDescent="0.25">
      <c r="A150" s="51" t="s">
        <v>39</v>
      </c>
      <c r="B150" s="50">
        <f t="shared" si="16"/>
        <v>3909</v>
      </c>
      <c r="C150" s="48">
        <v>1776</v>
      </c>
      <c r="D150" s="48">
        <v>1498</v>
      </c>
      <c r="E150" s="49">
        <v>635</v>
      </c>
      <c r="F150" s="48">
        <v>813</v>
      </c>
      <c r="G150" s="49">
        <v>3096</v>
      </c>
      <c r="H150" s="48">
        <v>276</v>
      </c>
      <c r="I150" s="49">
        <v>3633</v>
      </c>
      <c r="J150" s="48">
        <v>3351</v>
      </c>
      <c r="K150" s="48">
        <v>2359</v>
      </c>
      <c r="L150" s="48">
        <v>604</v>
      </c>
      <c r="M150" s="48">
        <v>49</v>
      </c>
      <c r="N150" s="48">
        <v>17</v>
      </c>
      <c r="O150" s="41"/>
      <c r="P150" s="41"/>
      <c r="Q150" s="16"/>
    </row>
    <row r="151" spans="1:17" ht="19.5" customHeight="1" x14ac:dyDescent="0.25">
      <c r="A151" s="51" t="s">
        <v>34</v>
      </c>
      <c r="B151" s="50">
        <f t="shared" si="16"/>
        <v>4404</v>
      </c>
      <c r="C151" s="48">
        <v>1505</v>
      </c>
      <c r="D151" s="48">
        <v>2193</v>
      </c>
      <c r="E151" s="49">
        <v>706</v>
      </c>
      <c r="F151" s="48">
        <v>1166</v>
      </c>
      <c r="G151" s="49">
        <v>3238</v>
      </c>
      <c r="H151" s="48">
        <v>224</v>
      </c>
      <c r="I151" s="49">
        <v>4180</v>
      </c>
      <c r="J151" s="48">
        <v>3639</v>
      </c>
      <c r="K151" s="48">
        <v>2522</v>
      </c>
      <c r="L151" s="48">
        <v>863</v>
      </c>
      <c r="M151" s="48">
        <v>32</v>
      </c>
      <c r="N151" s="48">
        <v>17</v>
      </c>
      <c r="O151" s="41"/>
      <c r="P151" s="41"/>
      <c r="Q151" s="16"/>
    </row>
    <row r="152" spans="1:17" ht="19.5" customHeight="1" x14ac:dyDescent="0.25">
      <c r="A152" s="51" t="s">
        <v>37</v>
      </c>
      <c r="B152" s="50">
        <f t="shared" si="16"/>
        <v>12689</v>
      </c>
      <c r="C152" s="48">
        <v>4644</v>
      </c>
      <c r="D152" s="48">
        <v>6457</v>
      </c>
      <c r="E152" s="49">
        <v>1588</v>
      </c>
      <c r="F152" s="48">
        <v>3653</v>
      </c>
      <c r="G152" s="49">
        <v>9036</v>
      </c>
      <c r="H152" s="48">
        <v>713</v>
      </c>
      <c r="I152" s="49">
        <v>11976</v>
      </c>
      <c r="J152" s="48">
        <v>11236</v>
      </c>
      <c r="K152" s="48">
        <v>9684</v>
      </c>
      <c r="L152" s="48">
        <v>2409</v>
      </c>
      <c r="M152" s="48">
        <v>182</v>
      </c>
      <c r="N152" s="48">
        <v>209</v>
      </c>
      <c r="O152" s="41"/>
      <c r="P152" s="41"/>
      <c r="Q152" s="16"/>
    </row>
    <row r="153" spans="1:17" ht="19.5" customHeight="1" x14ac:dyDescent="0.25">
      <c r="A153" s="51" t="s">
        <v>49</v>
      </c>
      <c r="B153" s="50">
        <f t="shared" si="16"/>
        <v>2139</v>
      </c>
      <c r="C153" s="48">
        <v>454</v>
      </c>
      <c r="D153" s="48">
        <v>1091</v>
      </c>
      <c r="E153" s="49">
        <v>594</v>
      </c>
      <c r="F153" s="48">
        <v>1353</v>
      </c>
      <c r="G153" s="49">
        <v>786</v>
      </c>
      <c r="H153" s="48">
        <v>373</v>
      </c>
      <c r="I153" s="49">
        <v>1766</v>
      </c>
      <c r="J153" s="48">
        <v>1607</v>
      </c>
      <c r="K153" s="48">
        <v>1257</v>
      </c>
      <c r="L153" s="48">
        <v>859</v>
      </c>
      <c r="M153" s="48">
        <v>50</v>
      </c>
      <c r="N153" s="48">
        <v>29</v>
      </c>
      <c r="O153" s="41"/>
      <c r="P153" s="41"/>
      <c r="Q153" s="16"/>
    </row>
    <row r="154" spans="1:17" ht="19.5" customHeight="1" x14ac:dyDescent="0.25">
      <c r="A154" s="51" t="s">
        <v>56</v>
      </c>
      <c r="B154" s="50">
        <f t="shared" si="16"/>
        <v>4834</v>
      </c>
      <c r="C154" s="48">
        <v>1721</v>
      </c>
      <c r="D154" s="48">
        <v>2299</v>
      </c>
      <c r="E154" s="49">
        <v>814</v>
      </c>
      <c r="F154" s="48">
        <v>1608</v>
      </c>
      <c r="G154" s="49">
        <v>3226</v>
      </c>
      <c r="H154" s="48">
        <v>305</v>
      </c>
      <c r="I154" s="49">
        <v>4529</v>
      </c>
      <c r="J154" s="48">
        <v>4002</v>
      </c>
      <c r="K154" s="48">
        <v>3053</v>
      </c>
      <c r="L154" s="48">
        <v>1232</v>
      </c>
      <c r="M154" s="48">
        <v>29</v>
      </c>
      <c r="N154" s="48">
        <v>12</v>
      </c>
      <c r="O154" s="41"/>
      <c r="P154" s="41"/>
      <c r="Q154" s="16"/>
    </row>
    <row r="155" spans="1:17" ht="19.5" customHeight="1" x14ac:dyDescent="0.25">
      <c r="A155" s="51" t="s">
        <v>40</v>
      </c>
      <c r="B155" s="50">
        <f t="shared" si="16"/>
        <v>6053</v>
      </c>
      <c r="C155" s="48">
        <v>1738</v>
      </c>
      <c r="D155" s="48">
        <v>2914</v>
      </c>
      <c r="E155" s="49">
        <v>1401</v>
      </c>
      <c r="F155" s="48">
        <v>1534</v>
      </c>
      <c r="G155" s="49">
        <v>4519</v>
      </c>
      <c r="H155" s="48">
        <v>291</v>
      </c>
      <c r="I155" s="49">
        <v>5762</v>
      </c>
      <c r="J155" s="48">
        <v>5007</v>
      </c>
      <c r="K155" s="48">
        <v>3718</v>
      </c>
      <c r="L155" s="48">
        <v>1169</v>
      </c>
      <c r="M155" s="48">
        <v>24</v>
      </c>
      <c r="N155" s="48">
        <v>34</v>
      </c>
      <c r="O155" s="41"/>
      <c r="P155" s="41"/>
      <c r="Q155" s="16"/>
    </row>
    <row r="156" spans="1:17" ht="19.5" customHeight="1" x14ac:dyDescent="0.25">
      <c r="A156" s="51" t="s">
        <v>55</v>
      </c>
      <c r="B156" s="50">
        <f t="shared" si="16"/>
        <v>9071</v>
      </c>
      <c r="C156" s="48">
        <v>3616</v>
      </c>
      <c r="D156" s="48">
        <v>4275</v>
      </c>
      <c r="E156" s="49">
        <v>1180</v>
      </c>
      <c r="F156" s="48">
        <v>3747</v>
      </c>
      <c r="G156" s="49">
        <v>5324</v>
      </c>
      <c r="H156" s="48">
        <v>766</v>
      </c>
      <c r="I156" s="49">
        <v>8305</v>
      </c>
      <c r="J156" s="48">
        <v>7276</v>
      </c>
      <c r="K156" s="48">
        <v>4226</v>
      </c>
      <c r="L156" s="48">
        <v>2399</v>
      </c>
      <c r="M156" s="48">
        <v>130</v>
      </c>
      <c r="N156" s="48">
        <v>34</v>
      </c>
      <c r="O156" s="41"/>
      <c r="P156" s="41"/>
      <c r="Q156" s="16"/>
    </row>
    <row r="157" spans="1:17" ht="19.5" customHeight="1" x14ac:dyDescent="0.25">
      <c r="A157" s="51" t="s">
        <v>35</v>
      </c>
      <c r="B157" s="50">
        <f t="shared" si="16"/>
        <v>7818</v>
      </c>
      <c r="C157" s="48">
        <v>2142</v>
      </c>
      <c r="D157" s="48">
        <v>3601</v>
      </c>
      <c r="E157" s="49">
        <v>2075</v>
      </c>
      <c r="F157" s="48">
        <v>4122</v>
      </c>
      <c r="G157" s="49">
        <v>3696</v>
      </c>
      <c r="H157" s="48">
        <v>691</v>
      </c>
      <c r="I157" s="49">
        <v>7127</v>
      </c>
      <c r="J157" s="48">
        <v>6756</v>
      </c>
      <c r="K157" s="48">
        <v>5419</v>
      </c>
      <c r="L157" s="48">
        <v>3117</v>
      </c>
      <c r="M157" s="48">
        <v>114</v>
      </c>
      <c r="N157" s="48">
        <v>38</v>
      </c>
      <c r="O157" s="41"/>
      <c r="P157" s="41"/>
      <c r="Q157" s="16"/>
    </row>
    <row r="158" spans="1:17" ht="19.5" customHeight="1" x14ac:dyDescent="0.25">
      <c r="A158" s="51" t="s">
        <v>42</v>
      </c>
      <c r="B158" s="50">
        <f t="shared" si="16"/>
        <v>4188</v>
      </c>
      <c r="C158" s="48">
        <v>1625</v>
      </c>
      <c r="D158" s="48">
        <v>1953</v>
      </c>
      <c r="E158" s="49">
        <v>610</v>
      </c>
      <c r="F158" s="48">
        <v>532</v>
      </c>
      <c r="G158" s="49">
        <v>3656</v>
      </c>
      <c r="H158" s="48">
        <v>87</v>
      </c>
      <c r="I158" s="49">
        <v>4101</v>
      </c>
      <c r="J158" s="48">
        <v>3327</v>
      </c>
      <c r="K158" s="48">
        <v>2027</v>
      </c>
      <c r="L158" s="48">
        <v>252</v>
      </c>
      <c r="M158" s="48">
        <v>42</v>
      </c>
      <c r="N158" s="48">
        <v>36</v>
      </c>
      <c r="O158" s="41"/>
      <c r="P158" s="41"/>
      <c r="Q158" s="16"/>
    </row>
    <row r="159" spans="1:17" ht="19.5" customHeight="1" x14ac:dyDescent="0.25">
      <c r="A159" s="51" t="s">
        <v>31</v>
      </c>
      <c r="B159" s="50">
        <f t="shared" si="16"/>
        <v>57261</v>
      </c>
      <c r="C159" s="48">
        <v>14029</v>
      </c>
      <c r="D159" s="48">
        <v>30337</v>
      </c>
      <c r="E159" s="49">
        <v>12895</v>
      </c>
      <c r="F159" s="48">
        <v>14901</v>
      </c>
      <c r="G159" s="49">
        <v>42360</v>
      </c>
      <c r="H159" s="48">
        <v>2127</v>
      </c>
      <c r="I159" s="49">
        <v>55134</v>
      </c>
      <c r="J159" s="48">
        <v>42872</v>
      </c>
      <c r="K159" s="48">
        <v>30768</v>
      </c>
      <c r="L159" s="48">
        <v>8988</v>
      </c>
      <c r="M159" s="48">
        <v>432</v>
      </c>
      <c r="N159" s="48">
        <v>190</v>
      </c>
      <c r="O159" s="41"/>
      <c r="P159" s="41"/>
      <c r="Q159" s="16"/>
    </row>
    <row r="160" spans="1:17" ht="19.5" customHeight="1" x14ac:dyDescent="0.25">
      <c r="A160" s="51" t="s">
        <v>45</v>
      </c>
      <c r="B160" s="50">
        <f t="shared" si="16"/>
        <v>3703</v>
      </c>
      <c r="C160" s="48">
        <v>632</v>
      </c>
      <c r="D160" s="48">
        <v>1438</v>
      </c>
      <c r="E160" s="49">
        <v>1633</v>
      </c>
      <c r="F160" s="48">
        <v>1523</v>
      </c>
      <c r="G160" s="49">
        <v>2180</v>
      </c>
      <c r="H160" s="48">
        <v>218</v>
      </c>
      <c r="I160" s="49">
        <v>3485</v>
      </c>
      <c r="J160" s="48">
        <v>2948</v>
      </c>
      <c r="K160" s="48">
        <v>1841</v>
      </c>
      <c r="L160" s="48">
        <v>875</v>
      </c>
      <c r="M160" s="48">
        <v>30</v>
      </c>
      <c r="N160" s="48">
        <v>36</v>
      </c>
      <c r="O160" s="41"/>
      <c r="P160" s="41"/>
      <c r="Q160" s="16"/>
    </row>
    <row r="161" spans="1:17" ht="19.5" customHeight="1" x14ac:dyDescent="0.25">
      <c r="A161" s="51" t="s">
        <v>50</v>
      </c>
      <c r="B161" s="50">
        <f t="shared" si="16"/>
        <v>1164</v>
      </c>
      <c r="C161" s="48">
        <v>247</v>
      </c>
      <c r="D161" s="48">
        <v>664</v>
      </c>
      <c r="E161" s="49">
        <v>253</v>
      </c>
      <c r="F161" s="48">
        <v>669</v>
      </c>
      <c r="G161" s="49">
        <v>495</v>
      </c>
      <c r="H161" s="48">
        <v>23</v>
      </c>
      <c r="I161" s="49">
        <v>1141</v>
      </c>
      <c r="J161" s="48">
        <v>1043</v>
      </c>
      <c r="K161" s="48">
        <v>675</v>
      </c>
      <c r="L161" s="48">
        <v>579</v>
      </c>
      <c r="M161" s="48">
        <v>32</v>
      </c>
      <c r="N161" s="48">
        <v>5</v>
      </c>
      <c r="O161" s="41"/>
      <c r="P161" s="41"/>
      <c r="Q161" s="16"/>
    </row>
    <row r="162" spans="1:17" ht="19.5" customHeight="1" x14ac:dyDescent="0.25">
      <c r="A162" s="51" t="s">
        <v>51</v>
      </c>
      <c r="B162" s="50">
        <f t="shared" si="16"/>
        <v>1284</v>
      </c>
      <c r="C162" s="48">
        <v>526</v>
      </c>
      <c r="D162" s="48">
        <v>474</v>
      </c>
      <c r="E162" s="49">
        <v>284</v>
      </c>
      <c r="F162" s="48">
        <v>374</v>
      </c>
      <c r="G162" s="49">
        <v>910</v>
      </c>
      <c r="H162" s="48">
        <v>130</v>
      </c>
      <c r="I162" s="49">
        <v>1154</v>
      </c>
      <c r="J162" s="48">
        <v>1065</v>
      </c>
      <c r="K162" s="48">
        <v>639</v>
      </c>
      <c r="L162" s="48">
        <v>219</v>
      </c>
      <c r="M162" s="48">
        <v>30</v>
      </c>
      <c r="N162" s="48">
        <v>16</v>
      </c>
      <c r="O162" s="41"/>
      <c r="P162" s="41"/>
      <c r="Q162" s="16"/>
    </row>
    <row r="163" spans="1:17" ht="19.5" customHeight="1" x14ac:dyDescent="0.25">
      <c r="A163" s="51" t="s">
        <v>52</v>
      </c>
      <c r="B163" s="50">
        <f t="shared" si="16"/>
        <v>1958</v>
      </c>
      <c r="C163" s="48">
        <v>640</v>
      </c>
      <c r="D163" s="48">
        <v>883</v>
      </c>
      <c r="E163" s="49">
        <v>435</v>
      </c>
      <c r="F163" s="48">
        <v>1026</v>
      </c>
      <c r="G163" s="49">
        <v>932</v>
      </c>
      <c r="H163" s="48">
        <v>243</v>
      </c>
      <c r="I163" s="49">
        <v>1715</v>
      </c>
      <c r="J163" s="48">
        <v>1715</v>
      </c>
      <c r="K163" s="48">
        <v>1213</v>
      </c>
      <c r="L163" s="48">
        <v>796</v>
      </c>
      <c r="M163" s="48">
        <v>26</v>
      </c>
      <c r="N163" s="48">
        <v>5</v>
      </c>
      <c r="O163" s="41"/>
      <c r="P163" s="41"/>
      <c r="Q163" s="16"/>
    </row>
    <row r="164" spans="1:17" ht="19.5" customHeight="1" x14ac:dyDescent="0.25">
      <c r="A164" s="51" t="s">
        <v>36</v>
      </c>
      <c r="B164" s="50">
        <f t="shared" si="16"/>
        <v>6932</v>
      </c>
      <c r="C164" s="48">
        <v>2210</v>
      </c>
      <c r="D164" s="48">
        <v>3199</v>
      </c>
      <c r="E164" s="49">
        <v>1523</v>
      </c>
      <c r="F164" s="48">
        <v>2091</v>
      </c>
      <c r="G164" s="49">
        <v>4841</v>
      </c>
      <c r="H164" s="48">
        <v>301</v>
      </c>
      <c r="I164" s="49">
        <v>6631</v>
      </c>
      <c r="J164" s="48">
        <v>5989</v>
      </c>
      <c r="K164" s="48">
        <v>4658</v>
      </c>
      <c r="L164" s="48">
        <v>1445</v>
      </c>
      <c r="M164" s="48">
        <v>66</v>
      </c>
      <c r="N164" s="48">
        <v>21</v>
      </c>
      <c r="O164" s="41"/>
      <c r="P164" s="41"/>
      <c r="Q164" s="16"/>
    </row>
    <row r="165" spans="1:17" ht="19.5" customHeight="1" x14ac:dyDescent="0.25">
      <c r="A165" s="51" t="s">
        <v>38</v>
      </c>
      <c r="B165" s="50">
        <f t="shared" si="16"/>
        <v>5948</v>
      </c>
      <c r="C165" s="48">
        <v>2190</v>
      </c>
      <c r="D165" s="48">
        <v>2885</v>
      </c>
      <c r="E165" s="49">
        <v>873</v>
      </c>
      <c r="F165" s="48">
        <v>2567</v>
      </c>
      <c r="G165" s="49">
        <v>3381</v>
      </c>
      <c r="H165" s="48">
        <v>1075</v>
      </c>
      <c r="I165" s="49">
        <v>4873</v>
      </c>
      <c r="J165" s="48">
        <v>4769</v>
      </c>
      <c r="K165" s="48">
        <v>2995</v>
      </c>
      <c r="L165" s="48">
        <v>1320</v>
      </c>
      <c r="M165" s="48">
        <v>58</v>
      </c>
      <c r="N165" s="48">
        <v>70</v>
      </c>
      <c r="O165" s="41"/>
      <c r="P165" s="41"/>
      <c r="Q165" s="16"/>
    </row>
    <row r="166" spans="1:17" ht="19.5" customHeight="1" x14ac:dyDescent="0.25">
      <c r="A166" s="51" t="s">
        <v>41</v>
      </c>
      <c r="B166" s="50">
        <f t="shared" si="16"/>
        <v>5537</v>
      </c>
      <c r="C166" s="48">
        <v>2033</v>
      </c>
      <c r="D166" s="48">
        <v>2258</v>
      </c>
      <c r="E166" s="49">
        <v>1246</v>
      </c>
      <c r="F166" s="48">
        <v>1858</v>
      </c>
      <c r="G166" s="49">
        <v>3679</v>
      </c>
      <c r="H166" s="48">
        <v>423</v>
      </c>
      <c r="I166" s="49">
        <v>5114</v>
      </c>
      <c r="J166" s="48">
        <v>4102</v>
      </c>
      <c r="K166" s="48">
        <v>3217</v>
      </c>
      <c r="L166" s="48">
        <v>1241</v>
      </c>
      <c r="M166" s="48">
        <v>68</v>
      </c>
      <c r="N166" s="48">
        <v>62</v>
      </c>
      <c r="O166" s="41"/>
      <c r="P166" s="41"/>
      <c r="Q166" s="16"/>
    </row>
    <row r="167" spans="1:17" ht="19.5" customHeight="1" x14ac:dyDescent="0.25">
      <c r="A167" s="51" t="s">
        <v>48</v>
      </c>
      <c r="B167" s="50">
        <f t="shared" si="16"/>
        <v>3189</v>
      </c>
      <c r="C167" s="48">
        <v>1248</v>
      </c>
      <c r="D167" s="48">
        <v>1533</v>
      </c>
      <c r="E167" s="49">
        <v>408</v>
      </c>
      <c r="F167" s="48">
        <v>1928</v>
      </c>
      <c r="G167" s="49">
        <v>1261</v>
      </c>
      <c r="H167" s="48">
        <v>366</v>
      </c>
      <c r="I167" s="49">
        <v>2823</v>
      </c>
      <c r="J167" s="48">
        <v>2747</v>
      </c>
      <c r="K167" s="48">
        <v>2169</v>
      </c>
      <c r="L167" s="48">
        <v>1165</v>
      </c>
      <c r="M167" s="48">
        <v>70</v>
      </c>
      <c r="N167" s="48">
        <v>21</v>
      </c>
      <c r="O167" s="41"/>
      <c r="P167" s="41"/>
      <c r="Q167" s="16"/>
    </row>
    <row r="168" spans="1:17" ht="19.5" customHeight="1" x14ac:dyDescent="0.25">
      <c r="A168" s="51" t="s">
        <v>53</v>
      </c>
      <c r="B168" s="50">
        <f t="shared" si="16"/>
        <v>2255</v>
      </c>
      <c r="C168" s="48">
        <v>501</v>
      </c>
      <c r="D168" s="48">
        <v>1031</v>
      </c>
      <c r="E168" s="49">
        <v>723</v>
      </c>
      <c r="F168" s="48">
        <v>350</v>
      </c>
      <c r="G168" s="49">
        <v>1905</v>
      </c>
      <c r="H168" s="48">
        <v>84</v>
      </c>
      <c r="I168" s="49">
        <v>2171</v>
      </c>
      <c r="J168" s="48">
        <v>2001</v>
      </c>
      <c r="K168" s="48">
        <v>1692</v>
      </c>
      <c r="L168" s="48">
        <v>263</v>
      </c>
      <c r="M168" s="48">
        <v>21</v>
      </c>
      <c r="N168" s="48">
        <v>3</v>
      </c>
      <c r="O168" s="41"/>
      <c r="P168" s="41"/>
      <c r="Q168" s="16"/>
    </row>
    <row r="169" spans="1:17" ht="19.5" customHeight="1" x14ac:dyDescent="0.25">
      <c r="A169" s="47" t="s">
        <v>46</v>
      </c>
      <c r="B169" s="46">
        <f t="shared" si="16"/>
        <v>1038</v>
      </c>
      <c r="C169" s="44">
        <v>367</v>
      </c>
      <c r="D169" s="44">
        <v>519</v>
      </c>
      <c r="E169" s="45">
        <v>152</v>
      </c>
      <c r="F169" s="44">
        <v>461</v>
      </c>
      <c r="G169" s="45">
        <v>577</v>
      </c>
      <c r="H169" s="44">
        <v>38</v>
      </c>
      <c r="I169" s="45">
        <v>1000</v>
      </c>
      <c r="J169" s="44">
        <v>601</v>
      </c>
      <c r="K169" s="44">
        <v>315</v>
      </c>
      <c r="L169" s="44">
        <v>316</v>
      </c>
      <c r="M169" s="44">
        <v>18</v>
      </c>
      <c r="N169" s="44">
        <v>5</v>
      </c>
      <c r="O169" s="41"/>
      <c r="P169" s="41"/>
      <c r="Q169" s="16"/>
    </row>
    <row r="170" spans="1:17" ht="21" customHeight="1" x14ac:dyDescent="0.25">
      <c r="A170" s="43" t="s">
        <v>2</v>
      </c>
      <c r="B170" s="42">
        <f t="shared" ref="B170:N170" si="17">SUM(B145:B169)</f>
        <v>181885</v>
      </c>
      <c r="C170" s="42">
        <f t="shared" si="17"/>
        <v>55578</v>
      </c>
      <c r="D170" s="42">
        <f t="shared" si="17"/>
        <v>89577</v>
      </c>
      <c r="E170" s="42">
        <f t="shared" si="17"/>
        <v>36730</v>
      </c>
      <c r="F170" s="42">
        <f t="shared" si="17"/>
        <v>56235</v>
      </c>
      <c r="G170" s="42">
        <f t="shared" si="17"/>
        <v>125650</v>
      </c>
      <c r="H170" s="42">
        <f t="shared" si="17"/>
        <v>10536</v>
      </c>
      <c r="I170" s="42">
        <f t="shared" si="17"/>
        <v>171349</v>
      </c>
      <c r="J170" s="42">
        <f t="shared" si="17"/>
        <v>148348</v>
      </c>
      <c r="K170" s="42">
        <f t="shared" si="17"/>
        <v>106567</v>
      </c>
      <c r="L170" s="42">
        <f t="shared" si="17"/>
        <v>37261</v>
      </c>
      <c r="M170" s="42">
        <f t="shared" si="17"/>
        <v>2027</v>
      </c>
      <c r="N170" s="42">
        <f t="shared" si="17"/>
        <v>1130</v>
      </c>
      <c r="O170" s="41"/>
      <c r="P170" s="41"/>
      <c r="Q170" s="41"/>
    </row>
    <row r="171" spans="1:17" ht="19.5" customHeight="1" x14ac:dyDescent="0.25">
      <c r="A171" s="40" t="s">
        <v>15</v>
      </c>
      <c r="B171" s="38">
        <f t="shared" ref="B171:N171" si="18">B170/$B$170</f>
        <v>1</v>
      </c>
      <c r="C171" s="38">
        <f t="shared" si="18"/>
        <v>0.3055667042361932</v>
      </c>
      <c r="D171" s="38">
        <f t="shared" si="18"/>
        <v>0.49249250900294139</v>
      </c>
      <c r="E171" s="38">
        <f t="shared" si="18"/>
        <v>0.20194078676086538</v>
      </c>
      <c r="F171" s="39">
        <f t="shared" si="18"/>
        <v>0.30917887676278966</v>
      </c>
      <c r="G171" s="39">
        <f t="shared" si="18"/>
        <v>0.69082112323721034</v>
      </c>
      <c r="H171" s="39">
        <f t="shared" si="18"/>
        <v>5.7926711933364489E-2</v>
      </c>
      <c r="I171" s="39">
        <f t="shared" si="18"/>
        <v>0.94207328806663548</v>
      </c>
      <c r="J171" s="38">
        <f t="shared" si="18"/>
        <v>0.81561426175880369</v>
      </c>
      <c r="K171" s="38">
        <f t="shared" si="18"/>
        <v>0.58590318058113644</v>
      </c>
      <c r="L171" s="38">
        <f t="shared" si="18"/>
        <v>0.20486021387140227</v>
      </c>
      <c r="M171" s="38">
        <f t="shared" si="18"/>
        <v>1.1144404431371472E-2</v>
      </c>
      <c r="N171" s="38">
        <f t="shared" si="18"/>
        <v>6.2127168265662365E-3</v>
      </c>
      <c r="O171" s="37"/>
      <c r="P171" s="36"/>
      <c r="Q171" s="36"/>
    </row>
    <row r="172" spans="1:17" x14ac:dyDescent="0.25">
      <c r="A172" s="170" t="s">
        <v>182</v>
      </c>
      <c r="B172" s="170"/>
      <c r="C172" s="170"/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2"/>
      <c r="P172" s="2"/>
      <c r="Q172" s="2"/>
    </row>
    <row r="173" spans="1:17" ht="3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5"/>
      <c r="P173" s="2"/>
      <c r="Q173" s="2"/>
    </row>
    <row r="174" spans="1:17" ht="3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8.75" thickBot="1" x14ac:dyDescent="0.3">
      <c r="A175" s="34" t="s">
        <v>181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ht="3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6.5" thickBot="1" x14ac:dyDescent="0.3">
      <c r="A177" s="15" t="s">
        <v>180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3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6"/>
      <c r="M178" s="16"/>
      <c r="N178" s="16"/>
      <c r="O178" s="16"/>
      <c r="P178" s="16"/>
      <c r="Q178" s="16"/>
    </row>
    <row r="179" spans="1:17" ht="21.75" customHeight="1" x14ac:dyDescent="0.25">
      <c r="A179" s="162" t="s">
        <v>60</v>
      </c>
      <c r="B179" s="162"/>
      <c r="C179" s="162"/>
      <c r="D179" s="162"/>
      <c r="E179" s="163"/>
      <c r="F179" s="23" t="s">
        <v>2</v>
      </c>
      <c r="G179" s="23" t="s">
        <v>66</v>
      </c>
      <c r="H179" s="23" t="s">
        <v>179</v>
      </c>
      <c r="I179" s="23" t="s">
        <v>65</v>
      </c>
      <c r="J179" s="23" t="s">
        <v>64</v>
      </c>
      <c r="K179" s="2"/>
      <c r="L179" s="16"/>
      <c r="M179" s="171"/>
      <c r="N179" s="171"/>
      <c r="O179" s="174"/>
      <c r="P179" s="174"/>
      <c r="Q179" s="174"/>
    </row>
    <row r="180" spans="1:17" ht="21.75" customHeight="1" x14ac:dyDescent="0.25">
      <c r="A180" s="22" t="s">
        <v>178</v>
      </c>
      <c r="B180" s="22"/>
      <c r="C180" s="22"/>
      <c r="D180" s="22"/>
      <c r="E180" s="22"/>
      <c r="F180" s="21">
        <f t="shared" ref="F180:F215" si="19">+SUM(G180:J180)</f>
        <v>181885</v>
      </c>
      <c r="G180" s="33">
        <v>113764</v>
      </c>
      <c r="H180" s="33">
        <v>44003</v>
      </c>
      <c r="I180" s="33">
        <v>13722</v>
      </c>
      <c r="J180" s="33">
        <v>10396</v>
      </c>
      <c r="K180" s="2"/>
      <c r="L180" s="16"/>
      <c r="M180" s="171"/>
      <c r="N180" s="171"/>
      <c r="O180" s="32"/>
      <c r="P180" s="32"/>
      <c r="Q180" s="32"/>
    </row>
    <row r="181" spans="1:17" ht="21.75" customHeight="1" x14ac:dyDescent="0.25">
      <c r="A181" s="31" t="s">
        <v>177</v>
      </c>
      <c r="B181" s="31"/>
      <c r="C181" s="31"/>
      <c r="D181" s="31"/>
      <c r="E181" s="31"/>
      <c r="F181" s="30">
        <f t="shared" si="19"/>
        <v>176939</v>
      </c>
      <c r="G181" s="29">
        <v>0</v>
      </c>
      <c r="H181" s="29">
        <v>145935</v>
      </c>
      <c r="I181" s="29">
        <v>19972</v>
      </c>
      <c r="J181" s="29">
        <v>11032</v>
      </c>
      <c r="K181" s="2"/>
      <c r="L181" s="16"/>
      <c r="M181" s="171"/>
      <c r="N181" s="171"/>
      <c r="O181" s="32"/>
      <c r="P181" s="32"/>
      <c r="Q181" s="32"/>
    </row>
    <row r="182" spans="1:17" ht="21.75" customHeight="1" x14ac:dyDescent="0.25">
      <c r="A182" s="31" t="s">
        <v>176</v>
      </c>
      <c r="B182" s="31"/>
      <c r="C182" s="31"/>
      <c r="D182" s="31"/>
      <c r="E182" s="31"/>
      <c r="F182" s="30">
        <f t="shared" si="19"/>
        <v>560965</v>
      </c>
      <c r="G182" s="29">
        <v>0</v>
      </c>
      <c r="H182" s="29">
        <v>122441</v>
      </c>
      <c r="I182" s="29">
        <v>187336</v>
      </c>
      <c r="J182" s="29">
        <v>251188</v>
      </c>
      <c r="K182" s="2"/>
      <c r="L182" s="16"/>
      <c r="M182" s="27"/>
      <c r="N182" s="26"/>
      <c r="O182" s="25"/>
      <c r="P182" s="25"/>
      <c r="Q182" s="25"/>
    </row>
    <row r="183" spans="1:17" ht="21.75" customHeight="1" x14ac:dyDescent="0.25">
      <c r="A183" s="31" t="s">
        <v>175</v>
      </c>
      <c r="B183" s="31"/>
      <c r="C183" s="31"/>
      <c r="D183" s="31"/>
      <c r="E183" s="31"/>
      <c r="F183" s="30">
        <f t="shared" si="19"/>
        <v>29604</v>
      </c>
      <c r="G183" s="29">
        <v>0</v>
      </c>
      <c r="H183" s="29">
        <v>26856</v>
      </c>
      <c r="I183" s="29">
        <v>1533</v>
      </c>
      <c r="J183" s="29">
        <v>1215</v>
      </c>
      <c r="K183" s="2"/>
      <c r="L183" s="16"/>
      <c r="M183" s="27"/>
      <c r="N183" s="26"/>
      <c r="O183" s="25"/>
      <c r="P183" s="25"/>
      <c r="Q183" s="25"/>
    </row>
    <row r="184" spans="1:17" ht="21.75" customHeight="1" x14ac:dyDescent="0.25">
      <c r="A184" s="31" t="s">
        <v>174</v>
      </c>
      <c r="B184" s="31"/>
      <c r="C184" s="31"/>
      <c r="D184" s="31"/>
      <c r="E184" s="31"/>
      <c r="F184" s="30">
        <f t="shared" si="19"/>
        <v>182855</v>
      </c>
      <c r="G184" s="29">
        <v>0</v>
      </c>
      <c r="H184" s="29">
        <v>47362</v>
      </c>
      <c r="I184" s="29">
        <v>126635</v>
      </c>
      <c r="J184" s="29">
        <v>8858</v>
      </c>
      <c r="K184" s="2"/>
      <c r="L184" s="16"/>
      <c r="M184" s="27"/>
      <c r="N184" s="26"/>
      <c r="O184" s="25"/>
      <c r="P184" s="25"/>
      <c r="Q184" s="25"/>
    </row>
    <row r="185" spans="1:17" ht="21.75" customHeight="1" x14ac:dyDescent="0.25">
      <c r="A185" s="31" t="s">
        <v>173</v>
      </c>
      <c r="B185" s="31"/>
      <c r="C185" s="31"/>
      <c r="D185" s="31"/>
      <c r="E185" s="31"/>
      <c r="F185" s="30">
        <f t="shared" si="19"/>
        <v>111696</v>
      </c>
      <c r="G185" s="29">
        <v>0</v>
      </c>
      <c r="H185" s="29">
        <v>17020</v>
      </c>
      <c r="I185" s="29">
        <v>86027</v>
      </c>
      <c r="J185" s="29">
        <v>8649</v>
      </c>
      <c r="K185" s="2"/>
      <c r="L185" s="16"/>
      <c r="M185" s="27"/>
      <c r="N185" s="26"/>
      <c r="O185" s="25"/>
      <c r="P185" s="25"/>
      <c r="Q185" s="25"/>
    </row>
    <row r="186" spans="1:17" ht="21.75" customHeight="1" x14ac:dyDescent="0.25">
      <c r="A186" s="31" t="s">
        <v>172</v>
      </c>
      <c r="B186" s="31"/>
      <c r="C186" s="31"/>
      <c r="D186" s="31"/>
      <c r="E186" s="31"/>
      <c r="F186" s="30">
        <f t="shared" si="19"/>
        <v>14569</v>
      </c>
      <c r="G186" s="29">
        <v>0</v>
      </c>
      <c r="H186" s="29">
        <v>1329</v>
      </c>
      <c r="I186" s="29">
        <v>12797</v>
      </c>
      <c r="J186" s="29">
        <v>443</v>
      </c>
      <c r="K186" s="2"/>
      <c r="L186" s="16"/>
      <c r="M186" s="27"/>
      <c r="N186" s="26"/>
      <c r="O186" s="25"/>
      <c r="P186" s="25"/>
      <c r="Q186" s="25"/>
    </row>
    <row r="187" spans="1:17" ht="21.75" customHeight="1" x14ac:dyDescent="0.25">
      <c r="A187" s="31" t="s">
        <v>171</v>
      </c>
      <c r="B187" s="31"/>
      <c r="C187" s="31"/>
      <c r="D187" s="31"/>
      <c r="E187" s="31"/>
      <c r="F187" s="30">
        <f t="shared" si="19"/>
        <v>2176</v>
      </c>
      <c r="G187" s="29">
        <v>0</v>
      </c>
      <c r="H187" s="29">
        <v>293</v>
      </c>
      <c r="I187" s="29">
        <v>1647</v>
      </c>
      <c r="J187" s="29">
        <v>236</v>
      </c>
      <c r="K187" s="2"/>
      <c r="L187" s="16"/>
      <c r="M187" s="27"/>
      <c r="N187" s="26"/>
      <c r="O187" s="25"/>
      <c r="P187" s="25"/>
      <c r="Q187" s="25"/>
    </row>
    <row r="188" spans="1:17" ht="21.75" customHeight="1" x14ac:dyDescent="0.25">
      <c r="A188" s="31" t="s">
        <v>170</v>
      </c>
      <c r="B188" s="31"/>
      <c r="C188" s="31"/>
      <c r="D188" s="31"/>
      <c r="E188" s="31"/>
      <c r="F188" s="30">
        <f t="shared" si="19"/>
        <v>155802</v>
      </c>
      <c r="G188" s="29">
        <v>0</v>
      </c>
      <c r="H188" s="29">
        <v>54667</v>
      </c>
      <c r="I188" s="29">
        <v>79627</v>
      </c>
      <c r="J188" s="29">
        <v>21508</v>
      </c>
      <c r="K188" s="2"/>
      <c r="L188" s="16"/>
      <c r="M188" s="27"/>
      <c r="N188" s="26"/>
      <c r="O188" s="25"/>
      <c r="P188" s="25"/>
      <c r="Q188" s="25"/>
    </row>
    <row r="189" spans="1:17" ht="21.75" customHeight="1" x14ac:dyDescent="0.25">
      <c r="A189" s="31" t="s">
        <v>169</v>
      </c>
      <c r="B189" s="31"/>
      <c r="C189" s="31"/>
      <c r="D189" s="31"/>
      <c r="E189" s="31"/>
      <c r="F189" s="30">
        <f t="shared" si="19"/>
        <v>41333</v>
      </c>
      <c r="G189" s="29">
        <v>0</v>
      </c>
      <c r="H189" s="29">
        <v>4167</v>
      </c>
      <c r="I189" s="29">
        <v>36091</v>
      </c>
      <c r="J189" s="29">
        <v>1075</v>
      </c>
      <c r="K189" s="2"/>
      <c r="L189" s="16"/>
      <c r="M189" s="27"/>
      <c r="N189" s="26"/>
      <c r="O189" s="25"/>
      <c r="P189" s="25"/>
      <c r="Q189" s="25"/>
    </row>
    <row r="190" spans="1:17" ht="21.75" customHeight="1" x14ac:dyDescent="0.25">
      <c r="A190" s="31" t="s">
        <v>168</v>
      </c>
      <c r="B190" s="31"/>
      <c r="C190" s="31"/>
      <c r="D190" s="31"/>
      <c r="E190" s="31"/>
      <c r="F190" s="30">
        <f t="shared" si="19"/>
        <v>916</v>
      </c>
      <c r="G190" s="29">
        <v>0</v>
      </c>
      <c r="H190" s="29">
        <v>153</v>
      </c>
      <c r="I190" s="29">
        <v>567</v>
      </c>
      <c r="J190" s="29">
        <v>196</v>
      </c>
      <c r="K190" s="2"/>
      <c r="L190" s="16"/>
      <c r="M190" s="27"/>
      <c r="N190" s="26"/>
      <c r="O190" s="25"/>
      <c r="P190" s="25"/>
      <c r="Q190" s="25"/>
    </row>
    <row r="191" spans="1:17" ht="30" customHeight="1" x14ac:dyDescent="0.25">
      <c r="A191" s="164" t="s">
        <v>167</v>
      </c>
      <c r="B191" s="164"/>
      <c r="C191" s="164"/>
      <c r="D191" s="164"/>
      <c r="E191" s="164"/>
      <c r="F191" s="30">
        <f t="shared" si="19"/>
        <v>74978</v>
      </c>
      <c r="G191" s="29">
        <v>0</v>
      </c>
      <c r="H191" s="29">
        <v>68438</v>
      </c>
      <c r="I191" s="29">
        <v>5935</v>
      </c>
      <c r="J191" s="29">
        <v>605</v>
      </c>
      <c r="K191" s="2"/>
      <c r="L191" s="16"/>
      <c r="M191" s="27"/>
      <c r="N191" s="26"/>
      <c r="O191" s="25"/>
      <c r="P191" s="25"/>
      <c r="Q191" s="25"/>
    </row>
    <row r="192" spans="1:17" ht="30" customHeight="1" x14ac:dyDescent="0.25">
      <c r="A192" s="164" t="s">
        <v>166</v>
      </c>
      <c r="B192" s="164"/>
      <c r="C192" s="164"/>
      <c r="D192" s="164"/>
      <c r="E192" s="164"/>
      <c r="F192" s="30">
        <f t="shared" si="19"/>
        <v>1241</v>
      </c>
      <c r="G192" s="29">
        <v>0</v>
      </c>
      <c r="H192" s="29">
        <v>872</v>
      </c>
      <c r="I192" s="29">
        <v>241</v>
      </c>
      <c r="J192" s="29">
        <v>128</v>
      </c>
      <c r="K192" s="2"/>
      <c r="L192" s="16"/>
      <c r="M192" s="27"/>
      <c r="N192" s="26"/>
      <c r="O192" s="25"/>
      <c r="P192" s="25"/>
      <c r="Q192" s="25"/>
    </row>
    <row r="193" spans="1:17" ht="21.75" customHeight="1" x14ac:dyDescent="0.25">
      <c r="A193" s="31" t="s">
        <v>165</v>
      </c>
      <c r="B193" s="31"/>
      <c r="C193" s="31"/>
      <c r="D193" s="31"/>
      <c r="E193" s="31"/>
      <c r="F193" s="30">
        <f t="shared" si="19"/>
        <v>34465</v>
      </c>
      <c r="G193" s="29">
        <v>0</v>
      </c>
      <c r="H193" s="29">
        <v>11410</v>
      </c>
      <c r="I193" s="29">
        <v>9801</v>
      </c>
      <c r="J193" s="29">
        <v>13254</v>
      </c>
      <c r="K193" s="2"/>
      <c r="L193" s="16"/>
      <c r="M193" s="27"/>
      <c r="N193" s="26"/>
      <c r="O193" s="25"/>
      <c r="P193" s="25"/>
      <c r="Q193" s="25"/>
    </row>
    <row r="194" spans="1:17" ht="21.75" customHeight="1" x14ac:dyDescent="0.25">
      <c r="A194" s="31" t="s">
        <v>164</v>
      </c>
      <c r="B194" s="31"/>
      <c r="C194" s="31"/>
      <c r="D194" s="31"/>
      <c r="E194" s="31"/>
      <c r="F194" s="30">
        <f t="shared" si="19"/>
        <v>1577</v>
      </c>
      <c r="G194" s="29">
        <v>0</v>
      </c>
      <c r="H194" s="29">
        <v>794</v>
      </c>
      <c r="I194" s="29">
        <v>783</v>
      </c>
      <c r="J194" s="29">
        <v>0</v>
      </c>
      <c r="K194" s="2"/>
      <c r="L194" s="16"/>
      <c r="M194" s="27"/>
      <c r="N194" s="26"/>
      <c r="O194" s="25"/>
      <c r="P194" s="25"/>
      <c r="Q194" s="25"/>
    </row>
    <row r="195" spans="1:17" ht="21.75" customHeight="1" x14ac:dyDescent="0.25">
      <c r="A195" s="31" t="s">
        <v>163</v>
      </c>
      <c r="B195" s="31"/>
      <c r="C195" s="31"/>
      <c r="D195" s="31"/>
      <c r="E195" s="31"/>
      <c r="F195" s="30">
        <f t="shared" si="19"/>
        <v>107838</v>
      </c>
      <c r="G195" s="29">
        <v>0</v>
      </c>
      <c r="H195" s="29">
        <v>1816</v>
      </c>
      <c r="I195" s="29">
        <v>1140</v>
      </c>
      <c r="J195" s="29">
        <v>104882</v>
      </c>
      <c r="K195" s="2"/>
      <c r="L195" s="16"/>
      <c r="M195" s="27"/>
      <c r="N195" s="26"/>
      <c r="O195" s="25"/>
      <c r="P195" s="25"/>
      <c r="Q195" s="25"/>
    </row>
    <row r="196" spans="1:17" ht="21.75" customHeight="1" x14ac:dyDescent="0.25">
      <c r="A196" s="31" t="s">
        <v>162</v>
      </c>
      <c r="B196" s="31"/>
      <c r="C196" s="31"/>
      <c r="D196" s="31"/>
      <c r="E196" s="31"/>
      <c r="F196" s="30">
        <f t="shared" si="19"/>
        <v>23166</v>
      </c>
      <c r="G196" s="29">
        <v>0</v>
      </c>
      <c r="H196" s="29">
        <v>257</v>
      </c>
      <c r="I196" s="29">
        <v>179</v>
      </c>
      <c r="J196" s="29">
        <v>22730</v>
      </c>
      <c r="K196" s="2"/>
      <c r="L196" s="16"/>
      <c r="M196" s="27"/>
      <c r="N196" s="26"/>
      <c r="O196" s="25"/>
      <c r="P196" s="25"/>
      <c r="Q196" s="25"/>
    </row>
    <row r="197" spans="1:17" ht="21.75" customHeight="1" x14ac:dyDescent="0.25">
      <c r="A197" s="31" t="s">
        <v>161</v>
      </c>
      <c r="B197" s="31"/>
      <c r="C197" s="31"/>
      <c r="D197" s="31"/>
      <c r="E197" s="31"/>
      <c r="F197" s="30">
        <f t="shared" si="19"/>
        <v>3108</v>
      </c>
      <c r="G197" s="29">
        <v>0</v>
      </c>
      <c r="H197" s="29">
        <v>30</v>
      </c>
      <c r="I197" s="29">
        <v>40</v>
      </c>
      <c r="J197" s="29">
        <v>3038</v>
      </c>
      <c r="K197" s="2"/>
      <c r="L197" s="16"/>
      <c r="M197" s="27"/>
      <c r="N197" s="26"/>
      <c r="O197" s="25"/>
      <c r="P197" s="25"/>
      <c r="Q197" s="25"/>
    </row>
    <row r="198" spans="1:17" ht="21.75" customHeight="1" x14ac:dyDescent="0.25">
      <c r="A198" s="31" t="s">
        <v>160</v>
      </c>
      <c r="B198" s="31"/>
      <c r="C198" s="31"/>
      <c r="D198" s="31"/>
      <c r="E198" s="31"/>
      <c r="F198" s="30">
        <f t="shared" si="19"/>
        <v>2404</v>
      </c>
      <c r="G198" s="29">
        <v>0</v>
      </c>
      <c r="H198" s="29">
        <v>28</v>
      </c>
      <c r="I198" s="29">
        <v>45</v>
      </c>
      <c r="J198" s="29">
        <v>2331</v>
      </c>
      <c r="K198" s="2"/>
      <c r="L198" s="16"/>
      <c r="M198" s="27"/>
      <c r="N198" s="26"/>
      <c r="O198" s="25"/>
      <c r="P198" s="25"/>
      <c r="Q198" s="25"/>
    </row>
    <row r="199" spans="1:17" ht="21.75" customHeight="1" x14ac:dyDescent="0.25">
      <c r="A199" s="31" t="s">
        <v>159</v>
      </c>
      <c r="B199" s="31"/>
      <c r="C199" s="31"/>
      <c r="D199" s="31"/>
      <c r="E199" s="31"/>
      <c r="F199" s="30">
        <f t="shared" si="19"/>
        <v>2711</v>
      </c>
      <c r="G199" s="29">
        <v>0</v>
      </c>
      <c r="H199" s="29">
        <v>303</v>
      </c>
      <c r="I199" s="29">
        <v>259</v>
      </c>
      <c r="J199" s="29">
        <v>2149</v>
      </c>
      <c r="K199" s="2"/>
      <c r="L199" s="16"/>
      <c r="M199" s="27"/>
      <c r="N199" s="26"/>
      <c r="O199" s="25"/>
      <c r="P199" s="25"/>
      <c r="Q199" s="25"/>
    </row>
    <row r="200" spans="1:17" ht="21.75" customHeight="1" x14ac:dyDescent="0.25">
      <c r="A200" s="31" t="s">
        <v>158</v>
      </c>
      <c r="B200" s="31"/>
      <c r="C200" s="31"/>
      <c r="D200" s="31"/>
      <c r="E200" s="31"/>
      <c r="F200" s="30">
        <f t="shared" si="19"/>
        <v>92251</v>
      </c>
      <c r="G200" s="29">
        <v>0</v>
      </c>
      <c r="H200" s="29">
        <v>92251</v>
      </c>
      <c r="I200" s="29">
        <v>0</v>
      </c>
      <c r="J200" s="29">
        <v>0</v>
      </c>
      <c r="K200" s="2"/>
      <c r="L200" s="16"/>
      <c r="M200" s="27"/>
      <c r="N200" s="26"/>
      <c r="O200" s="25"/>
      <c r="P200" s="25"/>
      <c r="Q200" s="25"/>
    </row>
    <row r="201" spans="1:17" ht="21.75" customHeight="1" x14ac:dyDescent="0.25">
      <c r="A201" s="31" t="s">
        <v>157</v>
      </c>
      <c r="B201" s="31"/>
      <c r="C201" s="31"/>
      <c r="D201" s="31"/>
      <c r="E201" s="31"/>
      <c r="F201" s="30">
        <f t="shared" si="19"/>
        <v>149334</v>
      </c>
      <c r="G201" s="29">
        <v>0</v>
      </c>
      <c r="H201" s="29">
        <v>149334</v>
      </c>
      <c r="I201" s="29">
        <v>0</v>
      </c>
      <c r="J201" s="29">
        <v>0</v>
      </c>
      <c r="K201" s="2"/>
      <c r="L201" s="16"/>
      <c r="M201" s="27"/>
      <c r="N201" s="26"/>
      <c r="O201" s="25"/>
      <c r="P201" s="25"/>
      <c r="Q201" s="25"/>
    </row>
    <row r="202" spans="1:17" ht="21.75" customHeight="1" x14ac:dyDescent="0.25">
      <c r="A202" s="31" t="s">
        <v>156</v>
      </c>
      <c r="B202" s="31"/>
      <c r="C202" s="31"/>
      <c r="D202" s="31"/>
      <c r="E202" s="31"/>
      <c r="F202" s="30">
        <f t="shared" si="19"/>
        <v>142368</v>
      </c>
      <c r="G202" s="29">
        <v>0</v>
      </c>
      <c r="H202" s="29">
        <v>142368</v>
      </c>
      <c r="I202" s="29">
        <v>0</v>
      </c>
      <c r="J202" s="29">
        <v>0</v>
      </c>
      <c r="K202" s="2"/>
      <c r="L202" s="16"/>
      <c r="M202" s="27"/>
      <c r="N202" s="26"/>
      <c r="O202" s="25"/>
      <c r="P202" s="25"/>
      <c r="Q202" s="25"/>
    </row>
    <row r="203" spans="1:17" ht="21.75" customHeight="1" x14ac:dyDescent="0.25">
      <c r="A203" s="31" t="s">
        <v>155</v>
      </c>
      <c r="B203" s="31"/>
      <c r="C203" s="31"/>
      <c r="D203" s="31"/>
      <c r="E203" s="31"/>
      <c r="F203" s="30">
        <f t="shared" si="19"/>
        <v>269672</v>
      </c>
      <c r="G203" s="29">
        <v>0</v>
      </c>
      <c r="H203" s="29">
        <v>79956</v>
      </c>
      <c r="I203" s="29">
        <v>122803</v>
      </c>
      <c r="J203" s="29">
        <v>66913</v>
      </c>
      <c r="K203" s="2"/>
      <c r="L203" s="16"/>
      <c r="M203" s="27"/>
      <c r="N203" s="26"/>
      <c r="O203" s="25"/>
      <c r="P203" s="25"/>
      <c r="Q203" s="25"/>
    </row>
    <row r="204" spans="1:17" ht="21.75" customHeight="1" x14ac:dyDescent="0.25">
      <c r="A204" s="31" t="s">
        <v>154</v>
      </c>
      <c r="B204" s="31"/>
      <c r="C204" s="31"/>
      <c r="D204" s="31"/>
      <c r="E204" s="31"/>
      <c r="F204" s="30">
        <f t="shared" si="19"/>
        <v>124754</v>
      </c>
      <c r="G204" s="29">
        <v>0</v>
      </c>
      <c r="H204" s="29">
        <v>31598</v>
      </c>
      <c r="I204" s="29">
        <v>81024</v>
      </c>
      <c r="J204" s="29">
        <v>12132</v>
      </c>
      <c r="K204" s="2"/>
      <c r="L204" s="16"/>
      <c r="M204" s="27"/>
      <c r="N204" s="26"/>
      <c r="O204" s="25"/>
      <c r="P204" s="25"/>
      <c r="Q204" s="25"/>
    </row>
    <row r="205" spans="1:17" ht="21.75" customHeight="1" x14ac:dyDescent="0.25">
      <c r="A205" s="31" t="s">
        <v>153</v>
      </c>
      <c r="B205" s="31"/>
      <c r="C205" s="31"/>
      <c r="D205" s="31"/>
      <c r="E205" s="31"/>
      <c r="F205" s="30">
        <f t="shared" si="19"/>
        <v>18535</v>
      </c>
      <c r="G205" s="29">
        <v>0</v>
      </c>
      <c r="H205" s="29">
        <v>1850</v>
      </c>
      <c r="I205" s="29">
        <v>16255</v>
      </c>
      <c r="J205" s="29">
        <v>430</v>
      </c>
      <c r="K205" s="2"/>
      <c r="L205" s="16"/>
      <c r="M205" s="27"/>
      <c r="N205" s="26"/>
      <c r="O205" s="25"/>
      <c r="P205" s="25"/>
      <c r="Q205" s="25"/>
    </row>
    <row r="206" spans="1:17" ht="21.75" customHeight="1" x14ac:dyDescent="0.25">
      <c r="A206" s="31" t="s">
        <v>152</v>
      </c>
      <c r="B206" s="31"/>
      <c r="C206" s="31"/>
      <c r="D206" s="31"/>
      <c r="E206" s="31"/>
      <c r="F206" s="30">
        <f t="shared" si="19"/>
        <v>114917</v>
      </c>
      <c r="G206" s="29">
        <v>0</v>
      </c>
      <c r="H206" s="29">
        <v>0</v>
      </c>
      <c r="I206" s="29">
        <v>114917</v>
      </c>
      <c r="J206" s="29">
        <v>0</v>
      </c>
      <c r="K206" s="2"/>
      <c r="L206" s="16"/>
      <c r="M206" s="27"/>
      <c r="N206" s="26"/>
      <c r="O206" s="25"/>
      <c r="P206" s="25"/>
      <c r="Q206" s="25"/>
    </row>
    <row r="207" spans="1:17" ht="21.75" customHeight="1" x14ac:dyDescent="0.25">
      <c r="A207" s="31" t="s">
        <v>151</v>
      </c>
      <c r="B207" s="31"/>
      <c r="C207" s="31"/>
      <c r="D207" s="31"/>
      <c r="E207" s="31"/>
      <c r="F207" s="30">
        <f t="shared" si="19"/>
        <v>14265</v>
      </c>
      <c r="G207" s="29">
        <v>0</v>
      </c>
      <c r="H207" s="29">
        <v>0</v>
      </c>
      <c r="I207" s="29">
        <v>14265</v>
      </c>
      <c r="J207" s="29">
        <v>0</v>
      </c>
      <c r="K207" s="2"/>
      <c r="L207" s="16"/>
      <c r="M207" s="27"/>
      <c r="N207" s="26"/>
      <c r="O207" s="25"/>
      <c r="P207" s="25"/>
      <c r="Q207" s="25"/>
    </row>
    <row r="208" spans="1:17" ht="21.75" customHeight="1" x14ac:dyDescent="0.25">
      <c r="A208" s="31" t="s">
        <v>150</v>
      </c>
      <c r="B208" s="31"/>
      <c r="C208" s="31"/>
      <c r="D208" s="31"/>
      <c r="E208" s="31"/>
      <c r="F208" s="30">
        <f t="shared" si="19"/>
        <v>107599</v>
      </c>
      <c r="G208" s="29">
        <v>0</v>
      </c>
      <c r="H208" s="29">
        <v>0</v>
      </c>
      <c r="I208" s="29">
        <v>107599</v>
      </c>
      <c r="J208" s="29">
        <v>0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1" t="s">
        <v>149</v>
      </c>
      <c r="B209" s="31"/>
      <c r="C209" s="31"/>
      <c r="D209" s="31"/>
      <c r="E209" s="31"/>
      <c r="F209" s="30">
        <f t="shared" si="19"/>
        <v>46774</v>
      </c>
      <c r="G209" s="29">
        <v>0</v>
      </c>
      <c r="H209" s="29">
        <v>359</v>
      </c>
      <c r="I209" s="29">
        <v>820</v>
      </c>
      <c r="J209" s="29">
        <v>45595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1" t="s">
        <v>148</v>
      </c>
      <c r="B210" s="31"/>
      <c r="C210" s="31"/>
      <c r="D210" s="31"/>
      <c r="E210" s="31"/>
      <c r="F210" s="30">
        <f t="shared" si="19"/>
        <v>5762</v>
      </c>
      <c r="G210" s="29">
        <v>0</v>
      </c>
      <c r="H210" s="29">
        <v>114</v>
      </c>
      <c r="I210" s="29">
        <v>206</v>
      </c>
      <c r="J210" s="29">
        <v>5442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1" t="s">
        <v>147</v>
      </c>
      <c r="B211" s="31"/>
      <c r="C211" s="31"/>
      <c r="D211" s="31"/>
      <c r="E211" s="31"/>
      <c r="F211" s="30">
        <f t="shared" si="19"/>
        <v>5437</v>
      </c>
      <c r="G211" s="29">
        <v>0</v>
      </c>
      <c r="H211" s="29">
        <v>52</v>
      </c>
      <c r="I211" s="29">
        <v>101</v>
      </c>
      <c r="J211" s="29">
        <v>5284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1" t="s">
        <v>146</v>
      </c>
      <c r="B212" s="31"/>
      <c r="C212" s="31"/>
      <c r="D212" s="31"/>
      <c r="E212" s="31"/>
      <c r="F212" s="30">
        <f t="shared" si="19"/>
        <v>1172</v>
      </c>
      <c r="G212" s="29">
        <v>0</v>
      </c>
      <c r="H212" s="29">
        <v>100</v>
      </c>
      <c r="I212" s="29">
        <v>150</v>
      </c>
      <c r="J212" s="29">
        <v>922</v>
      </c>
      <c r="K212" s="2"/>
      <c r="L212" s="16"/>
      <c r="M212" s="27"/>
      <c r="N212" s="26"/>
      <c r="O212" s="25"/>
      <c r="P212" s="25"/>
      <c r="Q212" s="25"/>
    </row>
    <row r="213" spans="1:17" ht="21.75" customHeight="1" x14ac:dyDescent="0.25">
      <c r="A213" s="31" t="s">
        <v>145</v>
      </c>
      <c r="B213" s="31"/>
      <c r="C213" s="31"/>
      <c r="D213" s="31"/>
      <c r="E213" s="31"/>
      <c r="F213" s="30">
        <f t="shared" si="19"/>
        <v>282819</v>
      </c>
      <c r="G213" s="29">
        <v>0</v>
      </c>
      <c r="H213" s="29">
        <v>102800</v>
      </c>
      <c r="I213" s="29">
        <v>91554</v>
      </c>
      <c r="J213" s="29">
        <v>88465</v>
      </c>
      <c r="K213" s="2"/>
      <c r="L213" s="16"/>
      <c r="M213" s="27"/>
      <c r="N213" s="26"/>
      <c r="O213" s="25"/>
      <c r="P213" s="25"/>
      <c r="Q213" s="25"/>
    </row>
    <row r="214" spans="1:17" ht="21.75" customHeight="1" x14ac:dyDescent="0.25">
      <c r="A214" s="31" t="s">
        <v>144</v>
      </c>
      <c r="B214" s="31"/>
      <c r="C214" s="31"/>
      <c r="D214" s="31"/>
      <c r="E214" s="31"/>
      <c r="F214" s="30">
        <f t="shared" si="19"/>
        <v>502137</v>
      </c>
      <c r="G214" s="29">
        <v>0</v>
      </c>
      <c r="H214" s="29">
        <v>144647</v>
      </c>
      <c r="I214" s="29">
        <v>120863</v>
      </c>
      <c r="J214" s="29">
        <v>236627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1" t="s">
        <v>143</v>
      </c>
      <c r="B215" s="31"/>
      <c r="C215" s="31"/>
      <c r="D215" s="31"/>
      <c r="E215" s="31"/>
      <c r="F215" s="30">
        <f t="shared" si="19"/>
        <v>2711</v>
      </c>
      <c r="G215" s="29">
        <v>0</v>
      </c>
      <c r="H215" s="29">
        <v>912</v>
      </c>
      <c r="I215" s="29">
        <v>824</v>
      </c>
      <c r="J215" s="29">
        <v>975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173" t="s">
        <v>2</v>
      </c>
      <c r="B216" s="173"/>
      <c r="C216" s="173"/>
      <c r="D216" s="173"/>
      <c r="E216" s="173"/>
      <c r="F216" s="4">
        <f>SUM(F180:F215)</f>
        <v>3590735</v>
      </c>
      <c r="G216" s="4">
        <f>SUM(G180:G215)</f>
        <v>113764</v>
      </c>
      <c r="H216" s="4">
        <f>SUM(H180:H215)</f>
        <v>1294515</v>
      </c>
      <c r="I216" s="4">
        <f>SUM(I180:I215)</f>
        <v>1255758</v>
      </c>
      <c r="J216" s="4">
        <f>SUM(J180:J215)</f>
        <v>926698</v>
      </c>
      <c r="K216" s="2"/>
      <c r="L216" s="16"/>
      <c r="M216" s="27"/>
      <c r="N216" s="26"/>
      <c r="O216" s="25"/>
      <c r="P216" s="25"/>
      <c r="Q216" s="25"/>
    </row>
    <row r="217" spans="1:17" ht="21.75" customHeight="1" x14ac:dyDescent="0.25">
      <c r="A217" s="160" t="s">
        <v>54</v>
      </c>
      <c r="B217" s="160"/>
      <c r="C217" s="160"/>
      <c r="D217" s="160"/>
      <c r="E217" s="160"/>
      <c r="F217" s="28">
        <f>SUM(G217:J217)</f>
        <v>1</v>
      </c>
      <c r="G217" s="28">
        <f>+G216/$F$216</f>
        <v>3.1682649931002983E-2</v>
      </c>
      <c r="H217" s="28">
        <f>+H216/$F$216</f>
        <v>0.36051532624936122</v>
      </c>
      <c r="I217" s="28">
        <f>+I216/$F$216</f>
        <v>0.34972171435653149</v>
      </c>
      <c r="J217" s="28">
        <f>+J216/$F$216</f>
        <v>0.25808030946310434</v>
      </c>
      <c r="K217" s="2"/>
      <c r="L217" s="16"/>
      <c r="M217" s="27"/>
      <c r="N217" s="26"/>
      <c r="O217" s="25"/>
      <c r="P217" s="25"/>
      <c r="Q217" s="25"/>
    </row>
    <row r="218" spans="1:17" x14ac:dyDescent="0.25">
      <c r="A218" s="24" t="s">
        <v>142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6"/>
      <c r="M218" s="16"/>
      <c r="N218" s="16"/>
      <c r="O218" s="16"/>
      <c r="P218" s="16"/>
      <c r="Q218" s="16"/>
    </row>
    <row r="219" spans="1:17" ht="3.75" customHeight="1" x14ac:dyDescent="0.25">
      <c r="A219" s="2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6"/>
      <c r="M219" s="16"/>
      <c r="N219" s="16"/>
      <c r="O219" s="16"/>
      <c r="P219" s="16"/>
      <c r="Q219" s="16"/>
    </row>
    <row r="220" spans="1:17" ht="3.75" customHeight="1" x14ac:dyDescent="0.25">
      <c r="A220" s="2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6"/>
      <c r="M220" s="16"/>
      <c r="N220" s="16"/>
      <c r="O220" s="16"/>
      <c r="P220" s="16"/>
      <c r="Q220" s="16"/>
    </row>
    <row r="221" spans="1:17" ht="16.5" thickBot="1" x14ac:dyDescent="0.3">
      <c r="A221" s="15" t="s">
        <v>141</v>
      </c>
      <c r="B221" s="14"/>
      <c r="C221" s="14"/>
      <c r="D221" s="14"/>
      <c r="E221" s="14"/>
      <c r="F221" s="14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ht="3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" customHeight="1" x14ac:dyDescent="0.25">
      <c r="A223" s="161" t="s">
        <v>60</v>
      </c>
      <c r="B223" s="162"/>
      <c r="C223" s="162"/>
      <c r="D223" s="162"/>
      <c r="E223" s="163"/>
      <c r="F223" s="23" t="s">
        <v>2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" customHeight="1" x14ac:dyDescent="0.25">
      <c r="A224" s="22" t="s">
        <v>140</v>
      </c>
      <c r="B224" s="22"/>
      <c r="C224" s="22"/>
      <c r="D224" s="22"/>
      <c r="E224" s="22"/>
      <c r="F224" s="21">
        <v>13899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" customHeight="1" x14ac:dyDescent="0.25">
      <c r="A225" s="22" t="s">
        <v>139</v>
      </c>
      <c r="B225" s="22"/>
      <c r="C225" s="22"/>
      <c r="D225" s="22"/>
      <c r="E225" s="22"/>
      <c r="F225" s="21">
        <v>22132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" customHeight="1" x14ac:dyDescent="0.25">
      <c r="A226" s="22" t="s">
        <v>138</v>
      </c>
      <c r="B226" s="22"/>
      <c r="C226" s="22"/>
      <c r="D226" s="22"/>
      <c r="E226" s="22"/>
      <c r="F226" s="21">
        <v>114663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" customHeight="1" x14ac:dyDescent="0.25">
      <c r="A227" s="22" t="s">
        <v>137</v>
      </c>
      <c r="B227" s="22"/>
      <c r="C227" s="22"/>
      <c r="D227" s="22"/>
      <c r="E227" s="22"/>
      <c r="F227" s="21">
        <v>2772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" customHeight="1" x14ac:dyDescent="0.25">
      <c r="A228" s="22" t="s">
        <v>136</v>
      </c>
      <c r="B228" s="22"/>
      <c r="C228" s="22"/>
      <c r="D228" s="22"/>
      <c r="E228" s="22"/>
      <c r="F228" s="21">
        <v>51298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" customHeight="1" x14ac:dyDescent="0.25">
      <c r="A229" s="22" t="s">
        <v>135</v>
      </c>
      <c r="B229" s="22"/>
      <c r="C229" s="22"/>
      <c r="D229" s="22"/>
      <c r="E229" s="22"/>
      <c r="F229" s="21">
        <v>1239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" customHeight="1" x14ac:dyDescent="0.25">
      <c r="A230" s="22" t="s">
        <v>134</v>
      </c>
      <c r="B230" s="22"/>
      <c r="C230" s="22"/>
      <c r="D230" s="22"/>
      <c r="E230" s="22"/>
      <c r="F230" s="21">
        <v>36871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" customHeight="1" x14ac:dyDescent="0.25">
      <c r="A231" s="22" t="s">
        <v>133</v>
      </c>
      <c r="B231" s="22"/>
      <c r="C231" s="22"/>
      <c r="D231" s="22"/>
      <c r="E231" s="22"/>
      <c r="F231" s="21">
        <v>48290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" customHeight="1" x14ac:dyDescent="0.25">
      <c r="A232" s="22" t="s">
        <v>132</v>
      </c>
      <c r="B232" s="22"/>
      <c r="C232" s="22"/>
      <c r="D232" s="22"/>
      <c r="E232" s="22"/>
      <c r="F232" s="21">
        <v>752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" customHeight="1" x14ac:dyDescent="0.25">
      <c r="A233" s="22" t="s">
        <v>131</v>
      </c>
      <c r="B233" s="22"/>
      <c r="C233" s="22"/>
      <c r="D233" s="22"/>
      <c r="E233" s="22"/>
      <c r="F233" s="21">
        <v>1346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" customHeight="1" x14ac:dyDescent="0.25">
      <c r="A234" s="22" t="s">
        <v>130</v>
      </c>
      <c r="B234" s="22"/>
      <c r="C234" s="22"/>
      <c r="D234" s="22"/>
      <c r="E234" s="22"/>
      <c r="F234" s="21">
        <v>70545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" customHeight="1" x14ac:dyDescent="0.25">
      <c r="A235" s="22" t="s">
        <v>129</v>
      </c>
      <c r="B235" s="22"/>
      <c r="C235" s="22"/>
      <c r="D235" s="22"/>
      <c r="E235" s="22"/>
      <c r="F235" s="21">
        <v>3410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" customHeight="1" x14ac:dyDescent="0.25">
      <c r="A236" s="22" t="s">
        <v>128</v>
      </c>
      <c r="B236" s="22"/>
      <c r="C236" s="22"/>
      <c r="D236" s="22"/>
      <c r="E236" s="22"/>
      <c r="F236" s="21">
        <v>12093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" customHeight="1" x14ac:dyDescent="0.25">
      <c r="A237" s="22" t="s">
        <v>127</v>
      </c>
      <c r="B237" s="22"/>
      <c r="C237" s="22"/>
      <c r="D237" s="22"/>
      <c r="E237" s="22"/>
      <c r="F237" s="21">
        <v>36292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" customHeight="1" x14ac:dyDescent="0.25">
      <c r="A238" s="22" t="s">
        <v>126</v>
      </c>
      <c r="B238" s="22"/>
      <c r="C238" s="22"/>
      <c r="D238" s="22"/>
      <c r="E238" s="22"/>
      <c r="F238" s="21">
        <v>3494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" customHeight="1" x14ac:dyDescent="0.25">
      <c r="A239" s="22" t="s">
        <v>125</v>
      </c>
      <c r="B239" s="22"/>
      <c r="C239" s="22"/>
      <c r="D239" s="22"/>
      <c r="E239" s="22"/>
      <c r="F239" s="21">
        <v>3803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" customHeight="1" x14ac:dyDescent="0.25">
      <c r="A240" s="22" t="s">
        <v>124</v>
      </c>
      <c r="B240" s="22"/>
      <c r="C240" s="22"/>
      <c r="D240" s="22"/>
      <c r="E240" s="22"/>
      <c r="F240" s="21">
        <v>2150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" customHeight="1" x14ac:dyDescent="0.25">
      <c r="A241" s="22" t="s">
        <v>123</v>
      </c>
      <c r="B241" s="22"/>
      <c r="C241" s="22"/>
      <c r="D241" s="22"/>
      <c r="E241" s="22"/>
      <c r="F241" s="21">
        <v>1251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" customHeight="1" x14ac:dyDescent="0.25">
      <c r="A242" s="22" t="s">
        <v>122</v>
      </c>
      <c r="B242" s="22"/>
      <c r="C242" s="22"/>
      <c r="D242" s="22"/>
      <c r="E242" s="22"/>
      <c r="F242" s="21">
        <v>4850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" customHeight="1" x14ac:dyDescent="0.25">
      <c r="A243" s="22" t="s">
        <v>121</v>
      </c>
      <c r="B243" s="22"/>
      <c r="C243" s="22"/>
      <c r="D243" s="22"/>
      <c r="E243" s="22"/>
      <c r="F243" s="21">
        <v>5717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" customHeight="1" x14ac:dyDescent="0.25">
      <c r="A244" s="22" t="s">
        <v>120</v>
      </c>
      <c r="B244" s="22"/>
      <c r="C244" s="22"/>
      <c r="D244" s="22"/>
      <c r="E244" s="22"/>
      <c r="F244" s="21">
        <v>1886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" customHeight="1" x14ac:dyDescent="0.25">
      <c r="A245" s="22" t="s">
        <v>119</v>
      </c>
      <c r="B245" s="22"/>
      <c r="C245" s="22"/>
      <c r="D245" s="22"/>
      <c r="E245" s="22"/>
      <c r="F245" s="21">
        <v>2645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22" t="s">
        <v>118</v>
      </c>
      <c r="B246" s="22"/>
      <c r="C246" s="22"/>
      <c r="D246" s="22"/>
      <c r="E246" s="22"/>
      <c r="F246" s="21">
        <v>302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2" t="s">
        <v>117</v>
      </c>
      <c r="B247" s="22"/>
      <c r="C247" s="22"/>
      <c r="D247" s="22"/>
      <c r="E247" s="22"/>
      <c r="F247" s="21">
        <v>183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2" t="s">
        <v>116</v>
      </c>
      <c r="B248" s="22"/>
      <c r="C248" s="22"/>
      <c r="D248" s="22"/>
      <c r="E248" s="22"/>
      <c r="F248" s="21">
        <v>310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2" t="s">
        <v>115</v>
      </c>
      <c r="B249" s="22"/>
      <c r="C249" s="22"/>
      <c r="D249" s="22"/>
      <c r="E249" s="22"/>
      <c r="F249" s="21">
        <v>35856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114</v>
      </c>
      <c r="B250" s="22"/>
      <c r="C250" s="22"/>
      <c r="D250" s="22"/>
      <c r="E250" s="22"/>
      <c r="F250" s="21">
        <v>1489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113</v>
      </c>
      <c r="B251" s="22"/>
      <c r="C251" s="22"/>
      <c r="D251" s="22"/>
      <c r="E251" s="22"/>
      <c r="F251" s="21">
        <v>111430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112</v>
      </c>
      <c r="B252" s="22"/>
      <c r="C252" s="22"/>
      <c r="D252" s="22"/>
      <c r="E252" s="22"/>
      <c r="F252" s="21">
        <v>67845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111</v>
      </c>
      <c r="B253" s="22"/>
      <c r="C253" s="22"/>
      <c r="D253" s="22"/>
      <c r="E253" s="22"/>
      <c r="F253" s="21">
        <v>102733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110</v>
      </c>
      <c r="B254" s="22"/>
      <c r="C254" s="22"/>
      <c r="D254" s="22"/>
      <c r="E254" s="22"/>
      <c r="F254" s="21">
        <v>67524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109</v>
      </c>
      <c r="B255" s="22"/>
      <c r="C255" s="22"/>
      <c r="D255" s="22"/>
      <c r="E255" s="22"/>
      <c r="F255" s="21">
        <v>2678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108</v>
      </c>
      <c r="B256" s="22"/>
      <c r="C256" s="22"/>
      <c r="D256" s="22"/>
      <c r="E256" s="22"/>
      <c r="F256" s="21">
        <v>309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107</v>
      </c>
      <c r="B257" s="22"/>
      <c r="C257" s="22"/>
      <c r="D257" s="22"/>
      <c r="E257" s="22"/>
      <c r="F257" s="21">
        <v>895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106</v>
      </c>
      <c r="B258" s="22"/>
      <c r="C258" s="22"/>
      <c r="D258" s="22"/>
      <c r="E258" s="22"/>
      <c r="F258" s="21">
        <v>747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105</v>
      </c>
      <c r="B259" s="22"/>
      <c r="C259" s="22"/>
      <c r="D259" s="22"/>
      <c r="E259" s="22"/>
      <c r="F259" s="21">
        <v>177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104</v>
      </c>
      <c r="B260" s="22"/>
      <c r="C260" s="22"/>
      <c r="D260" s="22"/>
      <c r="E260" s="22"/>
      <c r="F260" s="21">
        <v>550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103</v>
      </c>
      <c r="B261" s="22"/>
      <c r="C261" s="22"/>
      <c r="D261" s="22"/>
      <c r="E261" s="22"/>
      <c r="F261" s="21">
        <v>2104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102</v>
      </c>
      <c r="B262" s="22"/>
      <c r="C262" s="22"/>
      <c r="D262" s="22"/>
      <c r="E262" s="22"/>
      <c r="F262" s="21">
        <v>362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101</v>
      </c>
      <c r="B263" s="22"/>
      <c r="C263" s="22"/>
      <c r="D263" s="22"/>
      <c r="E263" s="22"/>
      <c r="F263" s="21">
        <v>48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100</v>
      </c>
      <c r="B264" s="22"/>
      <c r="C264" s="22"/>
      <c r="D264" s="22"/>
      <c r="E264" s="22"/>
      <c r="F264" s="21">
        <v>8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99</v>
      </c>
      <c r="B265" s="22"/>
      <c r="C265" s="22"/>
      <c r="D265" s="22"/>
      <c r="E265" s="22"/>
      <c r="F265" s="21">
        <v>10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98</v>
      </c>
      <c r="B266" s="22"/>
      <c r="C266" s="22"/>
      <c r="D266" s="22"/>
      <c r="E266" s="22"/>
      <c r="F266" s="21">
        <v>5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97</v>
      </c>
      <c r="B267" s="22"/>
      <c r="C267" s="22"/>
      <c r="D267" s="22"/>
      <c r="E267" s="22"/>
      <c r="F267" s="21">
        <v>61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96</v>
      </c>
      <c r="B268" s="22"/>
      <c r="C268" s="22"/>
      <c r="D268" s="22"/>
      <c r="E268" s="22"/>
      <c r="F268" s="21">
        <v>13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95</v>
      </c>
      <c r="B269" s="22"/>
      <c r="C269" s="22"/>
      <c r="D269" s="22"/>
      <c r="E269" s="22"/>
      <c r="F269" s="21">
        <v>26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94</v>
      </c>
      <c r="B270" s="22"/>
      <c r="C270" s="22"/>
      <c r="D270" s="22"/>
      <c r="E270" s="22"/>
      <c r="F270" s="21">
        <v>6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93</v>
      </c>
      <c r="B271" s="22"/>
      <c r="C271" s="22"/>
      <c r="D271" s="22"/>
      <c r="E271" s="22"/>
      <c r="F271" s="21">
        <v>28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92</v>
      </c>
      <c r="B272" s="22"/>
      <c r="C272" s="22"/>
      <c r="D272" s="22"/>
      <c r="E272" s="22"/>
      <c r="F272" s="21">
        <v>7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0" t="s">
        <v>91</v>
      </c>
      <c r="B273" s="20"/>
      <c r="C273" s="20"/>
      <c r="D273" s="20"/>
      <c r="E273" s="20"/>
      <c r="F273" s="19">
        <v>197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167" t="s">
        <v>2</v>
      </c>
      <c r="B274" s="168"/>
      <c r="C274" s="168"/>
      <c r="D274" s="168"/>
      <c r="E274" s="169"/>
      <c r="F274" s="4">
        <f>SUM(F224:F273)</f>
        <v>837301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3.75" customHeight="1" x14ac:dyDescent="0.25">
      <c r="A275" s="18"/>
      <c r="B275" s="18"/>
      <c r="C275" s="18"/>
      <c r="D275" s="18"/>
      <c r="E275" s="18"/>
      <c r="F275" s="17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 ht="16.5" thickBot="1" x14ac:dyDescent="0.3">
      <c r="A276" s="15" t="s">
        <v>90</v>
      </c>
      <c r="B276" s="14"/>
      <c r="C276" s="14"/>
      <c r="D276" s="14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3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5" t="s">
        <v>89</v>
      </c>
      <c r="B278" s="12" t="s">
        <v>2</v>
      </c>
      <c r="C278" s="12" t="s">
        <v>18</v>
      </c>
      <c r="D278" s="12" t="s">
        <v>19</v>
      </c>
      <c r="E278" s="12" t="s">
        <v>20</v>
      </c>
      <c r="F278" s="12" t="s">
        <v>21</v>
      </c>
      <c r="G278" s="12" t="s">
        <v>22</v>
      </c>
      <c r="H278" s="12" t="s">
        <v>23</v>
      </c>
      <c r="I278" s="12" t="s">
        <v>24</v>
      </c>
      <c r="J278" s="12" t="s">
        <v>25</v>
      </c>
      <c r="K278" s="12" t="s">
        <v>26</v>
      </c>
      <c r="L278" s="12" t="s">
        <v>27</v>
      </c>
      <c r="M278" s="12" t="s">
        <v>28</v>
      </c>
      <c r="N278" s="12" t="s">
        <v>29</v>
      </c>
      <c r="O278" s="2"/>
      <c r="P278" s="2"/>
      <c r="Q278" s="2"/>
    </row>
    <row r="279" spans="1:17" ht="15" customHeight="1" x14ac:dyDescent="0.25">
      <c r="A279" s="11" t="s">
        <v>66</v>
      </c>
      <c r="B279" s="7">
        <f>SUM(C279:N279)</f>
        <v>113764</v>
      </c>
      <c r="C279" s="9">
        <v>9363</v>
      </c>
      <c r="D279" s="9">
        <v>8011</v>
      </c>
      <c r="E279" s="9">
        <v>8807</v>
      </c>
      <c r="F279" s="9">
        <v>8251</v>
      </c>
      <c r="G279" s="9">
        <v>9782</v>
      </c>
      <c r="H279" s="9">
        <v>9477</v>
      </c>
      <c r="I279" s="9">
        <v>10062</v>
      </c>
      <c r="J279" s="9">
        <v>9241</v>
      </c>
      <c r="K279" s="9">
        <v>10233</v>
      </c>
      <c r="L279" s="9">
        <v>10520</v>
      </c>
      <c r="M279" s="9">
        <v>10205</v>
      </c>
      <c r="N279" s="9">
        <v>9812</v>
      </c>
      <c r="O279" s="2"/>
      <c r="P279" s="2"/>
      <c r="Q279" s="2"/>
    </row>
    <row r="280" spans="1:17" ht="15" customHeight="1" x14ac:dyDescent="0.25">
      <c r="A280" s="10" t="s">
        <v>63</v>
      </c>
      <c r="B280" s="7">
        <f>SUM(C280:N280)</f>
        <v>1294515</v>
      </c>
      <c r="C280" s="9">
        <v>98552</v>
      </c>
      <c r="D280" s="9">
        <v>89665</v>
      </c>
      <c r="E280" s="9">
        <v>102185</v>
      </c>
      <c r="F280" s="9">
        <v>102412</v>
      </c>
      <c r="G280" s="9">
        <v>107967</v>
      </c>
      <c r="H280" s="9">
        <v>105547</v>
      </c>
      <c r="I280" s="9">
        <v>114199</v>
      </c>
      <c r="J280" s="9">
        <v>112568</v>
      </c>
      <c r="K280" s="9">
        <v>116648</v>
      </c>
      <c r="L280" s="9">
        <v>118531</v>
      </c>
      <c r="M280" s="9">
        <v>114887</v>
      </c>
      <c r="N280" s="9">
        <v>111354</v>
      </c>
      <c r="O280" s="2"/>
      <c r="P280" s="2"/>
      <c r="Q280" s="2"/>
    </row>
    <row r="281" spans="1:17" ht="15" customHeight="1" x14ac:dyDescent="0.25">
      <c r="A281" s="10" t="s">
        <v>65</v>
      </c>
      <c r="B281" s="7">
        <f>SUM(C281:N281)</f>
        <v>1255758</v>
      </c>
      <c r="C281" s="9">
        <v>96086</v>
      </c>
      <c r="D281" s="9">
        <v>87121</v>
      </c>
      <c r="E281" s="9">
        <v>97753</v>
      </c>
      <c r="F281" s="9">
        <v>97897</v>
      </c>
      <c r="G281" s="9">
        <v>106461</v>
      </c>
      <c r="H281" s="9">
        <v>103484</v>
      </c>
      <c r="I281" s="9">
        <v>110676</v>
      </c>
      <c r="J281" s="9">
        <v>106498</v>
      </c>
      <c r="K281" s="9">
        <v>114679</v>
      </c>
      <c r="L281" s="9">
        <v>116190</v>
      </c>
      <c r="M281" s="9">
        <v>110961</v>
      </c>
      <c r="N281" s="9">
        <v>107952</v>
      </c>
      <c r="O281" s="2"/>
      <c r="P281" s="2"/>
      <c r="Q281" s="2"/>
    </row>
    <row r="282" spans="1:17" ht="15" customHeight="1" x14ac:dyDescent="0.25">
      <c r="A282" s="8" t="s">
        <v>64</v>
      </c>
      <c r="B282" s="7">
        <f>SUM(C282:N282)</f>
        <v>1763999</v>
      </c>
      <c r="C282" s="6">
        <v>132953</v>
      </c>
      <c r="D282" s="6">
        <v>116081</v>
      </c>
      <c r="E282" s="6">
        <v>134865</v>
      </c>
      <c r="F282" s="6">
        <v>136039</v>
      </c>
      <c r="G282" s="6">
        <v>148924</v>
      </c>
      <c r="H282" s="6">
        <v>144050</v>
      </c>
      <c r="I282" s="6">
        <v>157574</v>
      </c>
      <c r="J282" s="6">
        <v>152196</v>
      </c>
      <c r="K282" s="6">
        <v>164718</v>
      </c>
      <c r="L282" s="6">
        <v>164055</v>
      </c>
      <c r="M282" s="6">
        <v>154671</v>
      </c>
      <c r="N282" s="6">
        <v>157873</v>
      </c>
      <c r="O282" s="2"/>
      <c r="P282" s="2"/>
      <c r="Q282" s="2"/>
    </row>
    <row r="283" spans="1:17" ht="15" customHeight="1" x14ac:dyDescent="0.25">
      <c r="A283" s="5" t="s">
        <v>2</v>
      </c>
      <c r="B283" s="4">
        <f>+SUM(C283:N283)</f>
        <v>4428036</v>
      </c>
      <c r="C283" s="4">
        <f t="shared" ref="C283:N283" si="20">+C279+C280+C281+C282</f>
        <v>336954</v>
      </c>
      <c r="D283" s="4">
        <f t="shared" si="20"/>
        <v>300878</v>
      </c>
      <c r="E283" s="4">
        <f t="shared" si="20"/>
        <v>343610</v>
      </c>
      <c r="F283" s="4">
        <f t="shared" si="20"/>
        <v>344599</v>
      </c>
      <c r="G283" s="4">
        <f t="shared" si="20"/>
        <v>373134</v>
      </c>
      <c r="H283" s="4">
        <f t="shared" si="20"/>
        <v>362558</v>
      </c>
      <c r="I283" s="4">
        <f t="shared" si="20"/>
        <v>392511</v>
      </c>
      <c r="J283" s="4">
        <f t="shared" si="20"/>
        <v>380503</v>
      </c>
      <c r="K283" s="4">
        <f t="shared" si="20"/>
        <v>406278</v>
      </c>
      <c r="L283" s="4">
        <f t="shared" si="20"/>
        <v>409296</v>
      </c>
      <c r="M283" s="4">
        <f t="shared" si="20"/>
        <v>390724</v>
      </c>
      <c r="N283" s="4">
        <f t="shared" si="20"/>
        <v>386991</v>
      </c>
      <c r="O283" s="2"/>
      <c r="P283" s="2"/>
      <c r="Q283" s="2"/>
    </row>
    <row r="284" spans="1:17" ht="3.75" customHeight="1" x14ac:dyDescent="0.25">
      <c r="A284" s="2"/>
      <c r="B284" s="2"/>
      <c r="C284" s="2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</sheetData>
  <mergeCells count="51">
    <mergeCell ref="I33:J33"/>
    <mergeCell ref="A2:Q2"/>
    <mergeCell ref="A5:Q5"/>
    <mergeCell ref="A6:Q6"/>
    <mergeCell ref="A7:Q7"/>
    <mergeCell ref="A8:Q8"/>
    <mergeCell ref="K104:L104"/>
    <mergeCell ref="N71:N72"/>
    <mergeCell ref="O71:Q71"/>
    <mergeCell ref="A71:A72"/>
    <mergeCell ref="B71:B72"/>
    <mergeCell ref="C71:C72"/>
    <mergeCell ref="K102:O102"/>
    <mergeCell ref="A104:B104"/>
    <mergeCell ref="J71:J72"/>
    <mergeCell ref="K71:M71"/>
    <mergeCell ref="H88:Q88"/>
    <mergeCell ref="A102:E102"/>
    <mergeCell ref="E71:E72"/>
    <mergeCell ref="F71:F72"/>
    <mergeCell ref="D71:D72"/>
    <mergeCell ref="O179:Q179"/>
    <mergeCell ref="A109:B109"/>
    <mergeCell ref="K109:L109"/>
    <mergeCell ref="A110:B110"/>
    <mergeCell ref="K110:L110"/>
    <mergeCell ref="A143:A144"/>
    <mergeCell ref="B143:B144"/>
    <mergeCell ref="C143:E143"/>
    <mergeCell ref="A107:B107"/>
    <mergeCell ref="A106:B106"/>
    <mergeCell ref="K106:L106"/>
    <mergeCell ref="A105:B105"/>
    <mergeCell ref="K105:L105"/>
    <mergeCell ref="H71:H72"/>
    <mergeCell ref="I71:I72"/>
    <mergeCell ref="K107:L107"/>
    <mergeCell ref="A108:B108"/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  <mergeCell ref="K108:L108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5" manualBreakCount="5">
    <brk id="68" max="16383" man="1"/>
    <brk id="121" max="16383" man="1"/>
    <brk id="122" max="16383" man="1"/>
    <brk id="172" max="16" man="1"/>
    <brk id="2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2020-01-16T00:09:52Z</dcterms:modified>
</cp:coreProperties>
</file>