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2330" tabRatio="950"/>
  </bookViews>
  <sheets>
    <sheet name="Feminicidio" sheetId="2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Feminicidio!$A$1:$T$162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O157" i="25" l="1"/>
  <c r="O156" i="25"/>
  <c r="O155" i="25"/>
  <c r="O154" i="25"/>
  <c r="O153" i="25"/>
  <c r="O152" i="25"/>
  <c r="O151" i="25"/>
  <c r="O150" i="25"/>
  <c r="M157" i="25"/>
  <c r="D154" i="25"/>
  <c r="L145" i="25"/>
  <c r="C147" i="25"/>
  <c r="D144" i="25" s="1"/>
  <c r="D146" i="25"/>
  <c r="D145" i="25"/>
  <c r="D143" i="25"/>
  <c r="D142" i="25"/>
  <c r="M136" i="25"/>
  <c r="F125" i="25"/>
  <c r="L123" i="25"/>
  <c r="L121" i="25"/>
  <c r="C133" i="25" s="1"/>
  <c r="F134" i="25"/>
  <c r="G132" i="25" s="1"/>
  <c r="H145" i="25" l="1"/>
  <c r="D147" i="25"/>
  <c r="G133" i="25"/>
  <c r="G131" i="25"/>
  <c r="H134" i="25" s="1"/>
  <c r="L124" i="25"/>
  <c r="L122" i="25"/>
  <c r="C132" i="25" s="1"/>
  <c r="L119" i="25"/>
  <c r="L120" i="25"/>
  <c r="C96" i="25"/>
  <c r="M81" i="25"/>
  <c r="O78" i="25" s="1"/>
  <c r="M67" i="25"/>
  <c r="O62" i="25" s="1"/>
  <c r="O52" i="25"/>
  <c r="Q48" i="25" s="1"/>
  <c r="K25" i="25"/>
  <c r="L25" i="25"/>
  <c r="M24" i="25"/>
  <c r="M22" i="25"/>
  <c r="M23" i="25"/>
  <c r="M21" i="25"/>
  <c r="M20" i="25"/>
  <c r="M19" i="25"/>
  <c r="M18" i="25"/>
  <c r="D81" i="25"/>
  <c r="F81" i="25"/>
  <c r="H58" i="25"/>
  <c r="H55" i="25"/>
  <c r="K39" i="25"/>
  <c r="K40" i="25" s="1"/>
  <c r="D93" i="25" l="1"/>
  <c r="M142" i="25"/>
  <c r="M144" i="25"/>
  <c r="M143" i="25"/>
  <c r="D94" i="25"/>
  <c r="D95" i="25"/>
  <c r="H96" i="25" s="1"/>
  <c r="C131" i="25"/>
  <c r="C134" i="25" s="1"/>
  <c r="M25" i="25"/>
  <c r="O79" i="25"/>
  <c r="H92" i="25"/>
  <c r="D89" i="25"/>
  <c r="D90" i="25"/>
  <c r="D91" i="25"/>
  <c r="D92" i="25"/>
  <c r="O77" i="25"/>
  <c r="O80" i="25"/>
  <c r="O76" i="25"/>
  <c r="O75" i="25"/>
  <c r="O74" i="25"/>
  <c r="O73" i="25"/>
  <c r="O72" i="25"/>
  <c r="Q49" i="25"/>
  <c r="Q50" i="25"/>
  <c r="O63" i="25"/>
  <c r="Q51" i="25"/>
  <c r="M145" i="25" l="1"/>
  <c r="Q52" i="25"/>
  <c r="D96" i="25"/>
  <c r="H89" i="25"/>
  <c r="O81" i="25"/>
  <c r="O100" i="25" l="1"/>
  <c r="O92" i="25"/>
  <c r="E81" i="25"/>
  <c r="H79" i="25"/>
  <c r="H80" i="25"/>
  <c r="H76" i="25"/>
  <c r="H78" i="25"/>
  <c r="H77" i="25"/>
  <c r="H75" i="25"/>
  <c r="H74" i="25"/>
  <c r="H73" i="25"/>
  <c r="H72" i="25"/>
  <c r="H71" i="25"/>
  <c r="H70" i="25"/>
  <c r="H69" i="25"/>
  <c r="L52" i="25"/>
  <c r="H68" i="25"/>
  <c r="H67" i="25"/>
  <c r="H66" i="25"/>
  <c r="H65" i="25"/>
  <c r="H64" i="25"/>
  <c r="H63" i="25"/>
  <c r="H62" i="25"/>
  <c r="H61" i="25"/>
  <c r="H60" i="25"/>
  <c r="H59" i="25"/>
  <c r="H57" i="25"/>
  <c r="H56" i="25"/>
  <c r="Q90" i="25" l="1"/>
  <c r="Q91" i="25"/>
  <c r="Q89" i="25"/>
  <c r="Q99" i="25"/>
  <c r="Q98" i="25"/>
  <c r="Q97" i="25"/>
  <c r="H81" i="25"/>
  <c r="O61" i="25"/>
  <c r="O60" i="25"/>
  <c r="O59" i="25"/>
  <c r="O58" i="25"/>
  <c r="O66" i="25"/>
  <c r="O65" i="25"/>
  <c r="O64" i="25"/>
  <c r="M51" i="25"/>
  <c r="M49" i="25"/>
  <c r="M48" i="25"/>
  <c r="M50" i="25"/>
  <c r="Q96" i="25"/>
  <c r="L125" i="25"/>
  <c r="M124" i="25" l="1"/>
  <c r="D132" i="25"/>
  <c r="D131" i="25"/>
  <c r="D133" i="25"/>
  <c r="O67" i="25"/>
  <c r="M52" i="25"/>
  <c r="Q92" i="25"/>
  <c r="M121" i="25"/>
  <c r="M119" i="25"/>
  <c r="M120" i="25"/>
  <c r="Q100" i="25"/>
  <c r="M123" i="25"/>
  <c r="M122" i="25"/>
  <c r="D134" i="25" l="1"/>
  <c r="M125" i="25"/>
  <c r="H117" i="25" l="1"/>
  <c r="H103" i="25"/>
  <c r="H114" i="25"/>
  <c r="H107" i="25"/>
  <c r="H106" i="25"/>
  <c r="H112" i="25"/>
  <c r="H109" i="25"/>
  <c r="H115" i="25"/>
  <c r="H122" i="25"/>
  <c r="H104" i="25"/>
  <c r="H118" i="25"/>
  <c r="H119" i="25"/>
  <c r="H123" i="25"/>
  <c r="H111" i="25"/>
  <c r="H120" i="25"/>
  <c r="H105" i="25"/>
  <c r="H108" i="25"/>
  <c r="H124" i="25"/>
  <c r="H110" i="25"/>
  <c r="H113" i="25"/>
  <c r="H116" i="25"/>
  <c r="H121" i="25"/>
  <c r="H102" i="25"/>
  <c r="H125" i="25" l="1"/>
  <c r="O134" i="25"/>
  <c r="O131" i="25"/>
  <c r="O133" i="25"/>
  <c r="O135" i="25"/>
  <c r="O132" i="25"/>
  <c r="O130" i="25"/>
  <c r="O136" i="25" l="1"/>
  <c r="E153" i="25"/>
  <c r="E152" i="25"/>
  <c r="E154" i="25" s="1"/>
</calcChain>
</file>

<file path=xl/sharedStrings.xml><?xml version="1.0" encoding="utf-8"?>
<sst xmlns="http://schemas.openxmlformats.org/spreadsheetml/2006/main" count="239" uniqueCount="171">
  <si>
    <t>%</t>
  </si>
  <si>
    <t>Total</t>
  </si>
  <si>
    <t>Var. %</t>
  </si>
  <si>
    <t>Otros</t>
  </si>
  <si>
    <t>Amazonas</t>
  </si>
  <si>
    <t>Ancash</t>
  </si>
  <si>
    <t>Apurimac</t>
  </si>
  <si>
    <t>Arequipa</t>
  </si>
  <si>
    <t>Ayacucho</t>
  </si>
  <si>
    <t>Cajamarca</t>
  </si>
  <si>
    <t>Cusco</t>
  </si>
  <si>
    <t>Huancavelica</t>
  </si>
  <si>
    <t>Huanuco</t>
  </si>
  <si>
    <t>Ica</t>
  </si>
  <si>
    <t>La Libertad</t>
  </si>
  <si>
    <t>Lambayeque</t>
  </si>
  <si>
    <t>Loreto</t>
  </si>
  <si>
    <t>Madre de Dios</t>
  </si>
  <si>
    <t>Pasco</t>
  </si>
  <si>
    <t>Piura</t>
  </si>
  <si>
    <t>Puno</t>
  </si>
  <si>
    <t>San Martin</t>
  </si>
  <si>
    <t>Tacna</t>
  </si>
  <si>
    <t>Tumbes</t>
  </si>
  <si>
    <t>Ucayali</t>
  </si>
  <si>
    <t>Años</t>
  </si>
  <si>
    <t>Feminicidio</t>
  </si>
  <si>
    <t>Departamento</t>
  </si>
  <si>
    <t>Grupo de edad</t>
  </si>
  <si>
    <t>Enero</t>
  </si>
  <si>
    <t>Febrero</t>
  </si>
  <si>
    <t>Marzo</t>
  </si>
  <si>
    <t>Abril</t>
  </si>
  <si>
    <t>Mayo</t>
  </si>
  <si>
    <t>Junio</t>
  </si>
  <si>
    <t>Julio</t>
  </si>
  <si>
    <t>N°</t>
  </si>
  <si>
    <t>Otro familiar</t>
  </si>
  <si>
    <t>Callao</t>
  </si>
  <si>
    <t>Junín</t>
  </si>
  <si>
    <t>Moquegua</t>
  </si>
  <si>
    <t>SECCIÓN I: MAGNITUD DEL FEMINICIDIO</t>
  </si>
  <si>
    <t>Mes / año</t>
  </si>
  <si>
    <t>2018 *</t>
  </si>
  <si>
    <t>Acumulado
2009 - 2017</t>
  </si>
  <si>
    <t>2018 (*)</t>
  </si>
  <si>
    <t>Lima Metropolitana</t>
  </si>
  <si>
    <t>Lima Provincia</t>
  </si>
  <si>
    <t>Área</t>
  </si>
  <si>
    <t>Urbana</t>
  </si>
  <si>
    <t>Rural</t>
  </si>
  <si>
    <t>Urbana marginal</t>
  </si>
  <si>
    <t>Se desconoce</t>
  </si>
  <si>
    <t>Modalidad</t>
  </si>
  <si>
    <t>Acuchillamiento</t>
  </si>
  <si>
    <t>Asfixia / estrangulamiento</t>
  </si>
  <si>
    <t>Quemadura</t>
  </si>
  <si>
    <t>Lugar del hecho</t>
  </si>
  <si>
    <t>Casa de ambos</t>
  </si>
  <si>
    <t>Casa de familiar</t>
  </si>
  <si>
    <t>SECCIÓN II: PERFIL DE LA VICTIMA DE FEMINICIDIO</t>
  </si>
  <si>
    <t>Niñas y adolescentes</t>
  </si>
  <si>
    <t>Estaba gestando</t>
  </si>
  <si>
    <t>Si</t>
  </si>
  <si>
    <t>No</t>
  </si>
  <si>
    <t>Adultas</t>
  </si>
  <si>
    <t>15 - 17 años</t>
  </si>
  <si>
    <t>18 - 29 años</t>
  </si>
  <si>
    <t>30 - 59 años</t>
  </si>
  <si>
    <t>60 años a más</t>
  </si>
  <si>
    <t>Adultas mayores</t>
  </si>
  <si>
    <t>Número de hijos/as</t>
  </si>
  <si>
    <t>Ninguno</t>
  </si>
  <si>
    <t>1 a 3 hijos/as</t>
  </si>
  <si>
    <t>De 4 hijos/as a más</t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</si>
  <si>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</si>
  <si>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</si>
  <si>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</si>
  <si>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</si>
  <si>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</si>
  <si>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</si>
  <si>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</si>
  <si>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</si>
  <si>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</si>
  <si>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</si>
  <si>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</si>
  <si>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</si>
  <si>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</si>
  <si>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</si>
  <si>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</si>
  <si>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</si>
  <si>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</si>
  <si>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</si>
  <si>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</si>
  <si>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</si>
  <si>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</si>
  <si>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</si>
  <si>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</si>
  <si>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</si>
  <si>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</si>
  <si>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</si>
  <si>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Otro</t>
  </si>
  <si>
    <t>Desconocido</t>
  </si>
  <si>
    <t>Escenario</t>
  </si>
  <si>
    <t>Medidas</t>
  </si>
  <si>
    <t>Intimo</t>
  </si>
  <si>
    <t>Separación</t>
  </si>
  <si>
    <t>Se fue a vivir a otro lugar</t>
  </si>
  <si>
    <t>Logro medidas de protección</t>
  </si>
  <si>
    <t>Alcohol / drogas</t>
  </si>
  <si>
    <t>SI</t>
  </si>
  <si>
    <t>Adulto</t>
  </si>
  <si>
    <t>Situación después del hecho</t>
  </si>
  <si>
    <t>Libre / en investigación</t>
  </si>
  <si>
    <t>Preso</t>
  </si>
  <si>
    <t>Prófugo</t>
  </si>
  <si>
    <t>Se suicidó</t>
  </si>
  <si>
    <t>Sin información</t>
  </si>
  <si>
    <t>Aplastamiento</t>
  </si>
  <si>
    <t>Decapitación</t>
  </si>
  <si>
    <t>Disparo</t>
  </si>
  <si>
    <t>Golpes diversos</t>
  </si>
  <si>
    <t>Casa de persona agresora</t>
  </si>
  <si>
    <t>Casa de víctima</t>
  </si>
  <si>
    <t>Hotel / hostal</t>
  </si>
  <si>
    <t>Lugar desolado (lejano)</t>
  </si>
  <si>
    <t>No intimo</t>
  </si>
  <si>
    <t>Situación laboral</t>
  </si>
  <si>
    <t>Si cuenta con ocupación</t>
  </si>
  <si>
    <t>No cuenta con ocupación</t>
  </si>
  <si>
    <t>Detenido (sin sentencia)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</si>
  <si>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</si>
  <si>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>REPORTE ESTADÍSTICO DE CASOS DE VÍCTIMAS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CENTROS EMERGENCIA MUJER</t>
    </r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</si>
  <si>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</si>
  <si>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</si>
  <si>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de feminicidio según grupo de edad del agresor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</si>
  <si>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</si>
  <si>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fallecida.</t>
    </r>
  </si>
  <si>
    <r>
      <t xml:space="preserve">1/ </t>
    </r>
    <r>
      <rPr>
        <i/>
        <sz val="11"/>
        <color theme="1"/>
        <rFont val="Calibri"/>
        <family val="2"/>
        <scheme val="minor"/>
      </rPr>
      <t>Según Resolución Vice-Ministerial N° 003-2009-MIMDES</t>
    </r>
  </si>
  <si>
    <r>
      <t xml:space="preserve">Fuente: </t>
    </r>
    <r>
      <rPr>
        <sz val="10"/>
        <color theme="1"/>
        <rFont val="Arial"/>
        <family val="2"/>
      </rPr>
      <t>Registro de casos de víctimas de feminicidio atendidos por los CEM / UGIGC / PNCVFS / MIMP</t>
    </r>
  </si>
  <si>
    <t>Periodo: Enero - Julio - 2018</t>
  </si>
  <si>
    <t>Periodo: Enero - Julio 2018</t>
  </si>
  <si>
    <t>(*) Casos reportados al 31 de julio de 2018</t>
  </si>
  <si>
    <r>
      <t xml:space="preserve">Perú: </t>
    </r>
    <r>
      <rPr>
        <sz val="9"/>
        <color theme="1"/>
        <rFont val="Arial"/>
        <family val="2"/>
      </rPr>
      <t>Casos de víctimas de feminicidio atendidos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</si>
  <si>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víctimas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CEM según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</si>
  <si>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víctimas de feminicidio atendidos por los CEM según año</t>
    </r>
  </si>
  <si>
    <r>
      <t xml:space="preserve">Nota: </t>
    </r>
    <r>
      <rPr>
        <i/>
        <sz val="8"/>
        <color theme="1"/>
        <rFont val="Arial"/>
        <family val="2"/>
      </rPr>
      <t>Se cuenta con un caso atendido por un CEM del departamento de Tacna cuyo hecho ocurrio en el año 2016, y que el CEM toma conocimiento en el mes de abril del 2018.</t>
    </r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</si>
  <si>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>: Ranking de los departamentos con mayor casos de víctimas de feminicidio atendidos por los Centros Emergencia Mujer. 2009 - 2018</t>
    </r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</si>
  <si>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</si>
  <si>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rPr>
        <b/>
        <sz val="9"/>
        <color theme="1"/>
        <rFont val="Arial"/>
        <family val="2"/>
      </rPr>
      <t>Cuadro N° 4</t>
    </r>
    <r>
      <rPr>
        <sz val="9"/>
        <color theme="1"/>
        <rFont val="Arial"/>
        <family val="2"/>
      </rPr>
      <t>: Casos de víctimas de feminicidio según área de ocurrencia</t>
    </r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</si>
  <si>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</si>
  <si>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Envenenamiento</t>
  </si>
  <si>
    <t>Calle - vía pública</t>
  </si>
  <si>
    <t>Centro de labores de la víctima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</si>
  <si>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</t>
    </r>
  </si>
  <si>
    <t>0 a 5 años</t>
  </si>
  <si>
    <t>6 a 11 años</t>
  </si>
  <si>
    <t>12 a 14 años</t>
  </si>
  <si>
    <t>15 a 17 años</t>
  </si>
  <si>
    <t>18 a 29 años</t>
  </si>
  <si>
    <t>30 a 59 años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</si>
  <si>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</si>
  <si>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 (menores de edad - vivos)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</si>
  <si>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víctimas de feminicidio según vinculo relacional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</si>
  <si>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</si>
  <si>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r>
      <t xml:space="preserve">Cuadro N° 12: </t>
    </r>
    <r>
      <rPr>
        <sz val="9"/>
        <color indexed="8"/>
        <rFont val="Arial"/>
        <family val="2"/>
      </rPr>
      <t>Casos de víctimas de feminicidio atendidos por los CEM según escenario</t>
    </r>
  </si>
  <si>
    <r>
      <t xml:space="preserve">Cuadro N° 13: </t>
    </r>
    <r>
      <rPr>
        <sz val="9"/>
        <color indexed="8"/>
        <rFont val="Arial"/>
        <family val="2"/>
      </rPr>
      <t>Medidas que tomo la victima de feminicidio previamente antes de que ocurra el hecho</t>
    </r>
  </si>
  <si>
    <t>Denuncia (policial, fiscal, judicial)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</si>
  <si>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</si>
  <si>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</si>
  <si>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Sentenciado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</si>
</sst>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9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C00000"/>
      <name val="Arial"/>
      <family val="2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6"/>
      <color theme="0"/>
      <name val="Arial"/>
      <family val="2"/>
    </font>
    <font>
      <b/>
      <i/>
      <sz val="7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1"/>
      <color rgb="FFC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</cellStyleXfs>
  <cellXfs count="181">
    <xf numFmtId="0" fontId="0" fillId="0" borderId="0" xfId="0"/>
    <xf numFmtId="0" fontId="12" fillId="7" borderId="0" xfId="0" applyFont="1" applyFill="1" applyAlignment="1">
      <alignment vertical="center"/>
    </xf>
    <xf numFmtId="0" fontId="12" fillId="7" borderId="0" xfId="0" applyFont="1" applyFill="1" applyAlignment="1">
      <alignment horizontal="center"/>
    </xf>
    <xf numFmtId="0" fontId="12" fillId="7" borderId="0" xfId="0" applyFont="1" applyFill="1"/>
    <xf numFmtId="0" fontId="7" fillId="0" borderId="0" xfId="0" applyFont="1" applyFill="1" applyBorder="1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1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Fill="1"/>
    <xf numFmtId="0" fontId="6" fillId="0" borderId="0" xfId="0" applyFont="1"/>
    <xf numFmtId="0" fontId="4" fillId="0" borderId="0" xfId="0" applyFont="1" applyFill="1" applyAlignment="1">
      <alignment horizontal="center" vertical="center"/>
    </xf>
    <xf numFmtId="9" fontId="6" fillId="0" borderId="0" xfId="9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9" fontId="6" fillId="0" borderId="0" xfId="9" applyFont="1" applyBorder="1" applyAlignment="1">
      <alignment horizontal="center" vertical="center"/>
    </xf>
    <xf numFmtId="0" fontId="7" fillId="0" borderId="0" xfId="0" applyFont="1" applyBorder="1"/>
    <xf numFmtId="0" fontId="16" fillId="0" borderId="0" xfId="0" applyFont="1"/>
    <xf numFmtId="0" fontId="4" fillId="5" borderId="0" xfId="0" applyFont="1" applyFill="1" applyAlignment="1">
      <alignment horizontal="right"/>
    </xf>
    <xf numFmtId="0" fontId="7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4" fillId="5" borderId="0" xfId="0" applyFont="1" applyFill="1" applyAlignment="1">
      <alignment horizontal="right" vertical="center" wrapText="1"/>
    </xf>
    <xf numFmtId="0" fontId="4" fillId="5" borderId="0" xfId="0" applyFont="1" applyFill="1" applyBorder="1" applyAlignment="1">
      <alignment horizontal="center"/>
    </xf>
    <xf numFmtId="3" fontId="4" fillId="5" borderId="1" xfId="9" applyNumberFormat="1" applyFont="1" applyFill="1" applyBorder="1" applyAlignment="1">
      <alignment horizontal="center"/>
    </xf>
    <xf numFmtId="9" fontId="4" fillId="0" borderId="0" xfId="9" applyFont="1" applyFill="1" applyBorder="1" applyAlignment="1">
      <alignment horizontal="right"/>
    </xf>
    <xf numFmtId="9" fontId="4" fillId="5" borderId="1" xfId="9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9" fontId="7" fillId="0" borderId="0" xfId="9" applyFont="1" applyFill="1" applyBorder="1" applyAlignment="1">
      <alignment horizontal="center"/>
    </xf>
    <xf numFmtId="0" fontId="4" fillId="7" borderId="0" xfId="0" applyFont="1" applyFill="1"/>
    <xf numFmtId="0" fontId="4" fillId="7" borderId="0" xfId="0" applyFont="1" applyFill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4" fillId="5" borderId="0" xfId="0" applyFont="1" applyFill="1"/>
    <xf numFmtId="0" fontId="6" fillId="0" borderId="0" xfId="0" applyFont="1" applyAlignment="1">
      <alignment horizontal="left"/>
    </xf>
    <xf numFmtId="0" fontId="4" fillId="5" borderId="0" xfId="0" applyFont="1" applyFill="1" applyAlignment="1">
      <alignment wrapText="1"/>
    </xf>
    <xf numFmtId="9" fontId="7" fillId="0" borderId="0" xfId="9" applyFont="1" applyAlignment="1">
      <alignment horizontal="center"/>
    </xf>
    <xf numFmtId="9" fontId="7" fillId="0" borderId="0" xfId="9" applyFont="1" applyFill="1" applyAlignment="1">
      <alignment horizontal="center"/>
    </xf>
    <xf numFmtId="9" fontId="18" fillId="0" borderId="0" xfId="0" applyNumberFormat="1" applyFont="1" applyAlignment="1">
      <alignment horizontal="left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/>
    <xf numFmtId="0" fontId="16" fillId="0" borderId="0" xfId="0" applyFont="1" applyFill="1" applyBorder="1" applyAlignment="1">
      <alignment vertical="top"/>
    </xf>
    <xf numFmtId="9" fontId="4" fillId="0" borderId="0" xfId="9" applyFont="1" applyFill="1" applyAlignment="1">
      <alignment horizontal="center"/>
    </xf>
    <xf numFmtId="0" fontId="7" fillId="9" borderId="0" xfId="2" applyFont="1" applyFill="1" applyBorder="1" applyAlignment="1">
      <alignment vertical="center"/>
    </xf>
    <xf numFmtId="0" fontId="7" fillId="9" borderId="0" xfId="2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/>
    </xf>
    <xf numFmtId="9" fontId="7" fillId="9" borderId="0" xfId="9" applyFont="1" applyFill="1" applyAlignment="1">
      <alignment horizontal="center"/>
    </xf>
    <xf numFmtId="0" fontId="7" fillId="10" borderId="0" xfId="2" applyFont="1" applyFill="1" applyBorder="1" applyAlignment="1">
      <alignment vertical="center"/>
    </xf>
    <xf numFmtId="0" fontId="7" fillId="10" borderId="0" xfId="2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/>
    </xf>
    <xf numFmtId="9" fontId="7" fillId="10" borderId="0" xfId="9" applyFont="1" applyFill="1" applyAlignment="1">
      <alignment horizontal="center"/>
    </xf>
    <xf numFmtId="0" fontId="7" fillId="10" borderId="0" xfId="2" applyFont="1" applyFill="1" applyBorder="1" applyAlignment="1">
      <alignment horizontal="left" vertical="center"/>
    </xf>
    <xf numFmtId="0" fontId="7" fillId="3" borderId="0" xfId="2" applyFont="1" applyFill="1" applyBorder="1" applyAlignment="1">
      <alignment vertical="center"/>
    </xf>
    <xf numFmtId="0" fontId="7" fillId="3" borderId="0" xfId="2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9" fontId="7" fillId="3" borderId="0" xfId="9" applyFont="1" applyFill="1" applyAlignment="1">
      <alignment horizontal="center"/>
    </xf>
    <xf numFmtId="9" fontId="7" fillId="0" borderId="0" xfId="2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9" fontId="7" fillId="9" borderId="0" xfId="2" applyNumberFormat="1" applyFont="1" applyFill="1" applyBorder="1" applyAlignment="1">
      <alignment horizontal="center" vertical="center"/>
    </xf>
    <xf numFmtId="0" fontId="7" fillId="11" borderId="0" xfId="2" applyFont="1" applyFill="1" applyBorder="1" applyAlignment="1">
      <alignment vertical="center"/>
    </xf>
    <xf numFmtId="0" fontId="7" fillId="11" borderId="0" xfId="2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/>
    </xf>
    <xf numFmtId="9" fontId="7" fillId="11" borderId="0" xfId="9" applyFont="1" applyFill="1" applyAlignment="1">
      <alignment horizontal="center"/>
    </xf>
    <xf numFmtId="9" fontId="7" fillId="10" borderId="0" xfId="2" applyNumberFormat="1" applyFont="1" applyFill="1" applyBorder="1" applyAlignment="1">
      <alignment horizontal="center" vertical="center"/>
    </xf>
    <xf numFmtId="9" fontId="7" fillId="3" borderId="0" xfId="2" applyNumberFormat="1" applyFont="1" applyFill="1" applyBorder="1" applyAlignment="1">
      <alignment horizontal="center" vertical="center"/>
    </xf>
    <xf numFmtId="9" fontId="7" fillId="0" borderId="0" xfId="0" applyNumberFormat="1" applyFont="1" applyFill="1"/>
    <xf numFmtId="9" fontId="7" fillId="11" borderId="0" xfId="2" applyNumberFormat="1" applyFont="1" applyFill="1" applyBorder="1" applyAlignment="1">
      <alignment horizontal="center" vertical="center"/>
    </xf>
    <xf numFmtId="0" fontId="7" fillId="2" borderId="0" xfId="2" applyFont="1" applyFill="1" applyBorder="1" applyAlignment="1">
      <alignment vertical="center"/>
    </xf>
    <xf numFmtId="0" fontId="7" fillId="8" borderId="0" xfId="2" applyFont="1" applyFill="1" applyBorder="1" applyAlignment="1">
      <alignment vertical="center"/>
    </xf>
    <xf numFmtId="0" fontId="7" fillId="8" borderId="0" xfId="0" applyFont="1" applyFill="1" applyAlignment="1">
      <alignment horizontal="center"/>
    </xf>
    <xf numFmtId="9" fontId="7" fillId="8" borderId="0" xfId="0" applyNumberFormat="1" applyFont="1" applyFill="1" applyAlignment="1">
      <alignment horizontal="center"/>
    </xf>
    <xf numFmtId="9" fontId="4" fillId="0" borderId="0" xfId="0" applyNumberFormat="1" applyFont="1" applyFill="1" applyAlignment="1"/>
    <xf numFmtId="0" fontId="7" fillId="8" borderId="0" xfId="2" applyFont="1" applyFill="1" applyBorder="1" applyAlignment="1">
      <alignment horizontal="center" vertical="center"/>
    </xf>
    <xf numFmtId="9" fontId="7" fillId="8" borderId="0" xfId="9" applyFont="1" applyFill="1" applyAlignment="1">
      <alignment horizontal="center"/>
    </xf>
    <xf numFmtId="0" fontId="7" fillId="0" borderId="0" xfId="2" applyFont="1" applyFill="1" applyBorder="1" applyAlignment="1">
      <alignment vertical="center"/>
    </xf>
    <xf numFmtId="9" fontId="7" fillId="0" borderId="0" xfId="0" applyNumberFormat="1" applyFont="1" applyFill="1" applyAlignment="1">
      <alignment horizontal="center"/>
    </xf>
    <xf numFmtId="9" fontId="4" fillId="5" borderId="1" xfId="0" applyNumberFormat="1" applyFont="1" applyFill="1" applyBorder="1" applyAlignment="1">
      <alignment horizontal="center"/>
    </xf>
    <xf numFmtId="0" fontId="6" fillId="2" borderId="0" xfId="2" applyFont="1" applyFill="1" applyBorder="1" applyAlignment="1">
      <alignment wrapText="1"/>
    </xf>
    <xf numFmtId="0" fontId="4" fillId="0" borderId="0" xfId="0" applyFont="1" applyFill="1" applyBorder="1" applyAlignment="1"/>
    <xf numFmtId="0" fontId="4" fillId="0" borderId="0" xfId="0" applyFont="1" applyFill="1" applyAlignment="1">
      <alignment vertical="center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7" fillId="0" borderId="0" xfId="2" applyNumberFormat="1" applyFont="1" applyFill="1" applyBorder="1" applyAlignment="1">
      <alignment horizontal="center" vertical="center"/>
    </xf>
    <xf numFmtId="9" fontId="6" fillId="0" borderId="0" xfId="9" applyFont="1" applyFill="1" applyBorder="1" applyAlignment="1"/>
    <xf numFmtId="1" fontId="7" fillId="0" borderId="0" xfId="0" applyNumberFormat="1" applyFont="1" applyFill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1" fontId="4" fillId="5" borderId="1" xfId="9" applyNumberFormat="1" applyFont="1" applyFill="1" applyBorder="1" applyAlignment="1">
      <alignment horizontal="center"/>
    </xf>
    <xf numFmtId="0" fontId="14" fillId="0" borderId="0" xfId="0" applyFont="1"/>
    <xf numFmtId="0" fontId="7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4" fillId="5" borderId="1" xfId="0" applyFont="1" applyFill="1" applyBorder="1" applyAlignment="1">
      <alignment horizontal="center"/>
    </xf>
    <xf numFmtId="9" fontId="4" fillId="5" borderId="1" xfId="9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4" fillId="5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2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5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top" wrapText="1"/>
    </xf>
    <xf numFmtId="0" fontId="23" fillId="0" borderId="0" xfId="0" applyFont="1" applyAlignment="1">
      <alignment horizontal="left" vertical="top"/>
    </xf>
    <xf numFmtId="9" fontId="4" fillId="5" borderId="0" xfId="9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5" borderId="1" xfId="0" applyFont="1" applyFill="1" applyBorder="1"/>
    <xf numFmtId="0" fontId="8" fillId="0" borderId="0" xfId="0" applyFont="1"/>
    <xf numFmtId="0" fontId="6" fillId="2" borderId="0" xfId="2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9" fontId="7" fillId="0" borderId="0" xfId="9" applyFont="1" applyAlignment="1">
      <alignment horizontal="center" vertical="center"/>
    </xf>
    <xf numFmtId="1" fontId="7" fillId="0" borderId="0" xfId="9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9" applyNumberFormat="1" applyFont="1" applyBorder="1" applyAlignment="1">
      <alignment horizontal="center" vertical="center"/>
    </xf>
    <xf numFmtId="9" fontId="7" fillId="0" borderId="0" xfId="9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3" fontId="7" fillId="0" borderId="0" xfId="9" applyNumberFormat="1" applyFont="1" applyFill="1" applyBorder="1" applyAlignment="1">
      <alignment horizontal="center" vertical="center"/>
    </xf>
    <xf numFmtId="9" fontId="7" fillId="0" borderId="0" xfId="9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9" fontId="7" fillId="0" borderId="2" xfId="9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11" fillId="5" borderId="1" xfId="0" applyFont="1" applyFill="1" applyBorder="1" applyAlignment="1">
      <alignment vertical="center"/>
    </xf>
    <xf numFmtId="0" fontId="16" fillId="5" borderId="1" xfId="0" applyFont="1" applyFill="1" applyBorder="1" applyAlignment="1">
      <alignment vertical="center"/>
    </xf>
    <xf numFmtId="9" fontId="4" fillId="5" borderId="1" xfId="9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9" fontId="27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right"/>
    </xf>
    <xf numFmtId="0" fontId="4" fillId="5" borderId="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3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left" wrapText="1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9" fontId="7" fillId="0" borderId="0" xfId="9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9" fontId="4" fillId="5" borderId="1" xfId="9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2" borderId="0" xfId="2" applyFont="1" applyFill="1" applyBorder="1" applyAlignment="1">
      <alignment horizontal="left" wrapText="1"/>
    </xf>
    <xf numFmtId="0" fontId="7" fillId="0" borderId="0" xfId="0" applyFont="1" applyFill="1" applyAlignment="1">
      <alignment horizontal="left" vertical="center"/>
    </xf>
    <xf numFmtId="9" fontId="6" fillId="0" borderId="0" xfId="9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9" fontId="7" fillId="0" borderId="0" xfId="9" applyFont="1" applyFill="1" applyAlignment="1">
      <alignment horizontal="center" vertical="center"/>
    </xf>
    <xf numFmtId="9" fontId="4" fillId="5" borderId="1" xfId="9" applyFont="1" applyFill="1" applyBorder="1" applyAlignment="1">
      <alignment horizontal="center"/>
    </xf>
    <xf numFmtId="0" fontId="0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</cellXfs>
  <cellStyles count="15">
    <cellStyle name="Millares 2" xfId="1"/>
    <cellStyle name="Normal" xfId="0" builtinId="0"/>
    <cellStyle name="Normal 2" xfId="5"/>
    <cellStyle name="Normal 2 2" xfId="2"/>
    <cellStyle name="Normal 2 2 3" xfId="6"/>
    <cellStyle name="Normal 2 3" xfId="13"/>
    <cellStyle name="Normal 2 3 2" xfId="10"/>
    <cellStyle name="Normal 3 2" xfId="14"/>
    <cellStyle name="Porcentaje" xfId="9" builtinId="5"/>
    <cellStyle name="Porcentaje 10" xfId="7"/>
    <cellStyle name="Porcentaje 2" xfId="4"/>
    <cellStyle name="Porcentaje 3" xfId="3"/>
    <cellStyle name="Porcentaje 3 2" xfId="8"/>
    <cellStyle name="Porcentual 2" xfId="12"/>
    <cellStyle name="Porcentual 2 2" xfId="11"/>
  </cellStyles>
  <dxfs count="0"/>
  <tableStyles count="0" defaultTableStyle="TableStyleMedium2" defaultPivotStyle="PivotStyleLight16"/>
  <colors>
    <mruColors>
      <color rgb="FFFFF9E7"/>
      <color rgb="FFFFF5D9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víctimas de feminicidio atendidos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364662546766007"/>
          <c:y val="5.721343655572434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8833469179394688E-2"/>
          <c:y val="0.16241981523689292"/>
          <c:w val="0.92564657969948327"/>
          <c:h val="0.75691345798054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Feminicidio!$K$29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528960549437423E-3"/>
                  <c:y val="-1.3078642075477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8AD-430B-AD89-4E7E117A134F}"/>
                </c:ext>
              </c:extLst>
            </c:dLbl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8AD-430B-AD89-4E7E117A134F}"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8AD-430B-AD89-4E7E117A134F}"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8AD-430B-AD89-4E7E117A134F}"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8AD-430B-AD89-4E7E117A134F}"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8AD-430B-AD89-4E7E117A134F}"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8AD-430B-AD89-4E7E117A134F}"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8AD-430B-AD89-4E7E117A134F}"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8AD-430B-AD89-4E7E117A134F}"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8AD-430B-AD89-4E7E117A13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Feminicidio!$I$30:$I$39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Feminicidio!$K$30:$K$39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AD-430B-AD89-4E7E117A1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388471560"/>
        <c:axId val="388471952"/>
        <c:axId val="0"/>
      </c:bar3DChart>
      <c:catAx>
        <c:axId val="38847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88471952"/>
        <c:crosses val="autoZero"/>
        <c:auto val="1"/>
        <c:lblAlgn val="ctr"/>
        <c:lblOffset val="100"/>
        <c:noMultiLvlLbl val="0"/>
      </c:catAx>
      <c:valAx>
        <c:axId val="3884719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88471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28589822498604"/>
          <c:y val="0.29267505618454354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6F9-44D0-80CD-124CAB702E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6F9-44D0-80CD-124CAB702E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6F9-44D0-80CD-124CAB702E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16F9-44D0-80CD-124CAB702E5F}"/>
              </c:ext>
            </c:extLst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F9-44D0-80CD-124CAB702E5F}"/>
                </c:ext>
              </c:extLst>
            </c:dLbl>
            <c:dLbl>
              <c:idx val="1"/>
              <c:layout>
                <c:manualLayout>
                  <c:x val="7.0061177244570727E-2"/>
                  <c:y val="-3.393795251747280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F9-44D0-80CD-124CAB702E5F}"/>
                </c:ext>
              </c:extLst>
            </c:dLbl>
            <c:dLbl>
              <c:idx val="2"/>
              <c:layout>
                <c:manualLayout>
                  <c:x val="-5.0769502868745181E-2"/>
                  <c:y val="-0.100351076037888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6F9-44D0-80CD-124CAB702E5F}"/>
                </c:ext>
              </c:extLst>
            </c:dLbl>
            <c:dLbl>
              <c:idx val="3"/>
              <c:layout>
                <c:manualLayout>
                  <c:x val="-2.515723270440251E-2"/>
                  <c:y val="-4.55709422212106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6F9-44D0-80CD-124CAB702E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Feminicidio!$B$102:$B$105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Feminicidio!$F$102:$F$105</c:f>
              <c:numCache>
                <c:formatCode>General</c:formatCode>
                <c:ptCount val="4"/>
                <c:pt idx="0">
                  <c:v>8</c:v>
                </c:pt>
                <c:pt idx="1">
                  <c:v>24</c:v>
                </c:pt>
                <c:pt idx="2">
                  <c:v>10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F9-44D0-80CD-124CAB702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62472196036"/>
          <c:y val="0.35068960825731232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118-42FB-A84B-9253588EA14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118-42FB-A84B-9253588EA14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118-42FB-A84B-9253588EA14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118-42FB-A84B-9253588EA14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118-42FB-A84B-9253588EA14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118-42FB-A84B-9253588EA144}"/>
              </c:ext>
            </c:extLst>
          </c:dPt>
          <c:dLbls>
            <c:dLbl>
              <c:idx val="0"/>
              <c:layout>
                <c:manualLayout>
                  <c:x val="-0.12810240082878047"/>
                  <c:y val="-0.222403299163782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64531678747"/>
                      <c:h val="0.1571366354436956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118-42FB-A84B-9253588EA144}"/>
                </c:ext>
              </c:extLst>
            </c:dLbl>
            <c:dLbl>
              <c:idx val="1"/>
              <c:layout>
                <c:manualLayout>
                  <c:x val="2.2976777624713371E-3"/>
                  <c:y val="-0.11265710752897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118-42FB-A84B-9253588EA144}"/>
                </c:ext>
              </c:extLst>
            </c:dLbl>
            <c:dLbl>
              <c:idx val="2"/>
              <c:layout>
                <c:manualLayout>
                  <c:x val="-7.1597970023689006E-2"/>
                  <c:y val="-0.167730040781389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118-42FB-A84B-9253588EA144}"/>
                </c:ext>
              </c:extLst>
            </c:dLbl>
            <c:dLbl>
              <c:idx val="3"/>
              <c:layout>
                <c:manualLayout>
                  <c:x val="0.11493568690316971"/>
                  <c:y val="-0.183703290863049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21920484407898"/>
                      <c:h val="0.188214792767367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118-42FB-A84B-9253588EA144}"/>
                </c:ext>
              </c:extLst>
            </c:dLbl>
            <c:dLbl>
              <c:idx val="4"/>
              <c:layout>
                <c:manualLayout>
                  <c:x val="7.3155729012005261E-2"/>
                  <c:y val="-0.164698386962891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788015727181182"/>
                      <c:h val="0.204413078935652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118-42FB-A84B-9253588EA144}"/>
                </c:ext>
              </c:extLst>
            </c:dLbl>
            <c:dLbl>
              <c:idx val="5"/>
              <c:layout>
                <c:manualLayout>
                  <c:x val="-4.5993743957739342E-4"/>
                  <c:y val="-6.91558802064187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083152670204761"/>
                      <c:h val="9.56303651567598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118-42FB-A84B-9253588EA1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Feminicidio!$K$119:$K$124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Feminicidio!$L$119:$L$124</c:f>
              <c:numCache>
                <c:formatCode>General</c:formatCode>
                <c:ptCount val="6"/>
                <c:pt idx="0">
                  <c:v>48</c:v>
                </c:pt>
                <c:pt idx="1">
                  <c:v>11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118-42FB-A84B-9253588EA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873004921012187E-2"/>
          <c:y val="0.20101303597591513"/>
          <c:w val="0.88599260576932348"/>
          <c:h val="0.79445786270054575"/>
        </c:manualLayout>
      </c:layout>
      <c:pie3DChart>
        <c:varyColors val="1"/>
        <c:ser>
          <c:idx val="0"/>
          <c:order val="0"/>
          <c:tx>
            <c:strRef>
              <c:f>Feminicidio!$L$141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ED1-4D7F-9E56-D0A89956DBD0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ED1-4D7F-9E56-D0A89956DBD0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ED1-4D7F-9E56-D0A89956DBD0}"/>
              </c:ext>
            </c:extLst>
          </c:dPt>
          <c:dLbls>
            <c:dLbl>
              <c:idx val="0"/>
              <c:layout>
                <c:manualLayout>
                  <c:x val="-2.9144262895848655E-3"/>
                  <c:y val="-0.110737759050871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023728341"/>
                      <c:h val="0.163376684923054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ED1-4D7F-9E56-D0A89956DBD0}"/>
                </c:ext>
              </c:extLst>
            </c:dLbl>
            <c:dLbl>
              <c:idx val="1"/>
              <c:layout>
                <c:manualLayout>
                  <c:x val="-0.18741293104884277"/>
                  <c:y val="-0.228316678142892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ED1-4D7F-9E56-D0A89956DBD0}"/>
                </c:ext>
              </c:extLst>
            </c:dLbl>
            <c:dLbl>
              <c:idx val="2"/>
              <c:layout>
                <c:manualLayout>
                  <c:x val="5.1104224098772674E-2"/>
                  <c:y val="-0.273233035755512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394268375329"/>
                      <c:h val="0.288075360679986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ED1-4D7F-9E56-D0A89956DB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Feminicidio!$K$142:$K$144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Feminicidio!$L$142:$L$144</c:f>
              <c:numCache>
                <c:formatCode>General</c:formatCode>
                <c:ptCount val="3"/>
                <c:pt idx="0">
                  <c:v>13</c:v>
                </c:pt>
                <c:pt idx="1">
                  <c:v>35</c:v>
                </c:pt>
                <c:pt idx="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D1-4D7F-9E56-D0A89956D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hart" Target="../charts/chart4.xml"/><Relationship Id="rId3" Type="http://schemas.openxmlformats.org/officeDocument/2006/relationships/chart" Target="../charts/chart1.xml"/><Relationship Id="rId7" Type="http://schemas.microsoft.com/office/2007/relationships/hdphoto" Target="../media/hdphoto3.wdp"/><Relationship Id="rId12" Type="http://schemas.microsoft.com/office/2007/relationships/hdphoto" Target="../media/hdphoto4.wdp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11" Type="http://schemas.openxmlformats.org/officeDocument/2006/relationships/image" Target="../media/image5.png"/><Relationship Id="rId5" Type="http://schemas.microsoft.com/office/2007/relationships/hdphoto" Target="../media/hdphoto2.wdp"/><Relationship Id="rId15" Type="http://schemas.microsoft.com/office/2007/relationships/hdphoto" Target="../media/hdphoto5.wdp"/><Relationship Id="rId10" Type="http://schemas.openxmlformats.org/officeDocument/2006/relationships/chart" Target="../charts/chart3.xml"/><Relationship Id="rId4" Type="http://schemas.openxmlformats.org/officeDocument/2006/relationships/image" Target="../media/image2.png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114</xdr:row>
      <xdr:rowOff>104775</xdr:rowOff>
    </xdr:from>
    <xdr:to>
      <xdr:col>19</xdr:col>
      <xdr:colOff>0</xdr:colOff>
      <xdr:row>125</xdr:row>
      <xdr:rowOff>95250</xdr:rowOff>
    </xdr:to>
    <xdr:sp macro="" textlink="">
      <xdr:nvSpPr>
        <xdr:cNvPr id="2" name="Rectángulo 1"/>
        <xdr:cNvSpPr/>
      </xdr:nvSpPr>
      <xdr:spPr>
        <a:xfrm>
          <a:off x="4663441" y="21257895"/>
          <a:ext cx="5135879" cy="203263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1</xdr:col>
      <xdr:colOff>23284</xdr:colOff>
      <xdr:row>0</xdr:row>
      <xdr:rowOff>43393</xdr:rowOff>
    </xdr:from>
    <xdr:to>
      <xdr:col>3</xdr:col>
      <xdr:colOff>613522</xdr:colOff>
      <xdr:row>3</xdr:row>
      <xdr:rowOff>70527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6" y="43393"/>
          <a:ext cx="2310341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4" name="Rectángulo 3"/>
        <xdr:cNvSpPr/>
      </xdr:nvSpPr>
      <xdr:spPr>
        <a:xfrm>
          <a:off x="2360083" y="15874"/>
          <a:ext cx="7191375" cy="523875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111125</xdr:colOff>
      <xdr:row>26</xdr:row>
      <xdr:rowOff>37041</xdr:rowOff>
    </xdr:from>
    <xdr:to>
      <xdr:col>19</xdr:col>
      <xdr:colOff>2</xdr:colOff>
      <xdr:row>41</xdr:row>
      <xdr:rowOff>100541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61381</xdr:colOff>
      <xdr:row>41</xdr:row>
      <xdr:rowOff>153459</xdr:rowOff>
    </xdr:from>
    <xdr:to>
      <xdr:col>7</xdr:col>
      <xdr:colOff>359833</xdr:colOff>
      <xdr:row>49</xdr:row>
      <xdr:rowOff>109010</xdr:rowOff>
    </xdr:to>
    <xdr:sp macro="" textlink="">
      <xdr:nvSpPr>
        <xdr:cNvPr id="6" name="27 Rectángulo"/>
        <xdr:cNvSpPr/>
      </xdr:nvSpPr>
      <xdr:spPr bwMode="auto">
        <a:xfrm>
          <a:off x="98423" y="7963959"/>
          <a:ext cx="3616327" cy="147955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número de casos de víctimas de feminicidio atendidos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5 casos en el año 2018)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De Enero a Julio, 2018</a:t>
          </a:r>
          <a:r>
            <a:rPr lang="es-PE" sz="1050" b="0" baseline="0">
              <a:latin typeface="+mn-lt"/>
            </a:rPr>
            <a:t>: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Lima Metropolitana, Cusco, Arequipa, La Libertad y Lima Provincia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2018)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(2009 - Julio 2018): </a:t>
          </a:r>
          <a:r>
            <a:rPr lang="es-PE" sz="1100" b="0" baseline="0">
              <a:solidFill>
                <a:sysClr val="windowText" lastClr="000000"/>
              </a:solidFill>
              <a:latin typeface="+mn-lt"/>
            </a:rPr>
            <a:t>Lima Metropolitana, Arequipa, Junín,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Cusco, Ayacucho y Puno.</a:t>
          </a:r>
          <a:endParaRPr lang="es-PE" sz="1100" b="0" baseline="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>
    <xdr:from>
      <xdr:col>5</xdr:col>
      <xdr:colOff>200025</xdr:colOff>
      <xdr:row>85</xdr:row>
      <xdr:rowOff>180983</xdr:rowOff>
    </xdr:from>
    <xdr:to>
      <xdr:col>10</xdr:col>
      <xdr:colOff>85725</xdr:colOff>
      <xdr:row>96</xdr:row>
      <xdr:rowOff>171209</xdr:rowOff>
    </xdr:to>
    <xdr:grpSp>
      <xdr:nvGrpSpPr>
        <xdr:cNvPr id="7" name="Grupo 6"/>
        <xdr:cNvGrpSpPr/>
      </xdr:nvGrpSpPr>
      <xdr:grpSpPr>
        <a:xfrm>
          <a:off x="2805393" y="15813189"/>
          <a:ext cx="1912097" cy="2063314"/>
          <a:chOff x="2762250" y="15849600"/>
          <a:chExt cx="1952625" cy="2086142"/>
        </a:xfrm>
      </xdr:grpSpPr>
      <xdr:pic>
        <xdr:nvPicPr>
          <xdr:cNvPr id="8" name="Imagen 7"/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2977178" y="15893405"/>
            <a:ext cx="354145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904876</xdr:colOff>
      <xdr:row>85</xdr:row>
      <xdr:rowOff>100543</xdr:rowOff>
    </xdr:from>
    <xdr:to>
      <xdr:col>11</xdr:col>
      <xdr:colOff>729192</xdr:colOff>
      <xdr:row>91</xdr:row>
      <xdr:rowOff>179920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545668" y="15991418"/>
          <a:ext cx="776816" cy="123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15874</xdr:colOff>
      <xdr:row>100</xdr:row>
      <xdr:rowOff>164041</xdr:rowOff>
    </xdr:from>
    <xdr:to>
      <xdr:col>11</xdr:col>
      <xdr:colOff>259291</xdr:colOff>
      <xdr:row>104</xdr:row>
      <xdr:rowOff>153458</xdr:rowOff>
    </xdr:to>
    <xdr:sp macro="" textlink="">
      <xdr:nvSpPr>
        <xdr:cNvPr id="11" name="Flecha a la derecha con bandas 10"/>
        <xdr:cNvSpPr/>
      </xdr:nvSpPr>
      <xdr:spPr bwMode="auto">
        <a:xfrm>
          <a:off x="4487332" y="18933583"/>
          <a:ext cx="1365251" cy="75141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 b="1"/>
            <a:t>48 </a:t>
          </a:r>
          <a:r>
            <a:rPr lang="es-PE" sz="1400" b="1" baseline="0">
              <a:solidFill>
                <a:srgbClr val="C00000"/>
              </a:solidFill>
            </a:rPr>
            <a:t>(59%)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21166</xdr:colOff>
      <xdr:row>100</xdr:row>
      <xdr:rowOff>142874</xdr:rowOff>
    </xdr:from>
    <xdr:to>
      <xdr:col>8</xdr:col>
      <xdr:colOff>592666</xdr:colOff>
      <xdr:row>104</xdr:row>
      <xdr:rowOff>185208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8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852333" y="18912416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101</xdr:row>
      <xdr:rowOff>19050</xdr:rowOff>
    </xdr:from>
    <xdr:to>
      <xdr:col>19</xdr:col>
      <xdr:colOff>0</xdr:colOff>
      <xdr:row>103</xdr:row>
      <xdr:rowOff>66676</xdr:rowOff>
    </xdr:to>
    <xdr:sp macro="" textlink="">
      <xdr:nvSpPr>
        <xdr:cNvPr id="13" name="29 CuadroTexto"/>
        <xdr:cNvSpPr txBox="1"/>
      </xdr:nvSpPr>
      <xdr:spPr>
        <a:xfrm>
          <a:off x="6040754" y="18771870"/>
          <a:ext cx="3758566" cy="41338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103</xdr:row>
      <xdr:rowOff>100012</xdr:rowOff>
    </xdr:from>
    <xdr:to>
      <xdr:col>18</xdr:col>
      <xdr:colOff>371474</xdr:colOff>
      <xdr:row>113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914399</xdr:colOff>
      <xdr:row>115</xdr:row>
      <xdr:rowOff>123825</xdr:rowOff>
    </xdr:from>
    <xdr:to>
      <xdr:col>18</xdr:col>
      <xdr:colOff>100542</xdr:colOff>
      <xdr:row>125</xdr:row>
      <xdr:rowOff>52917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4</xdr:col>
      <xdr:colOff>47621</xdr:colOff>
      <xdr:row>139</xdr:row>
      <xdr:rowOff>71438</xdr:rowOff>
    </xdr:from>
    <xdr:to>
      <xdr:col>7</xdr:col>
      <xdr:colOff>103187</xdr:colOff>
      <xdr:row>147</xdr:row>
      <xdr:rowOff>79375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2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6" y="26416001"/>
          <a:ext cx="881066" cy="1547812"/>
        </a:xfrm>
        <a:prstGeom prst="rect">
          <a:avLst/>
        </a:prstGeom>
        <a:noFill/>
      </xdr:spPr>
    </xdr:pic>
    <xdr:clientData/>
  </xdr:twoCellAnchor>
  <xdr:twoCellAnchor>
    <xdr:from>
      <xdr:col>13</xdr:col>
      <xdr:colOff>28575</xdr:colOff>
      <xdr:row>138</xdr:row>
      <xdr:rowOff>57151</xdr:rowOff>
    </xdr:from>
    <xdr:to>
      <xdr:col>19</xdr:col>
      <xdr:colOff>0</xdr:colOff>
      <xdr:row>147</xdr:row>
      <xdr:rowOff>15875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0</xdr:col>
      <xdr:colOff>28453</xdr:colOff>
      <xdr:row>16</xdr:row>
      <xdr:rowOff>4015</xdr:rowOff>
    </xdr:from>
    <xdr:to>
      <xdr:col>7</xdr:col>
      <xdr:colOff>364403</xdr:colOff>
      <xdr:row>38</xdr:row>
      <xdr:rowOff>189877</xdr:rowOff>
    </xdr:to>
    <xdr:pic>
      <xdr:nvPicPr>
        <xdr:cNvPr id="20" name="Imagen 19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rcRect l="34743" t="15468" r="31183" b="9175"/>
        <a:stretch/>
      </xdr:blipFill>
      <xdr:spPr>
        <a:xfrm>
          <a:off x="28453" y="2844197"/>
          <a:ext cx="3682660" cy="4576643"/>
        </a:xfrm>
        <a:prstGeom prst="rect">
          <a:avLst/>
        </a:prstGeom>
      </xdr:spPr>
    </xdr:pic>
    <xdr:clientData/>
  </xdr:twoCellAnchor>
  <xdr:twoCellAnchor>
    <xdr:from>
      <xdr:col>11</xdr:col>
      <xdr:colOff>301623</xdr:colOff>
      <xdr:row>101</xdr:row>
      <xdr:rowOff>10583</xdr:rowOff>
    </xdr:from>
    <xdr:to>
      <xdr:col>18</xdr:col>
      <xdr:colOff>142874</xdr:colOff>
      <xdr:row>114</xdr:row>
      <xdr:rowOff>47625</xdr:rowOff>
    </xdr:to>
    <xdr:sp macro="" textlink="">
      <xdr:nvSpPr>
        <xdr:cNvPr id="21" name="Rectángulo 20"/>
        <xdr:cNvSpPr/>
      </xdr:nvSpPr>
      <xdr:spPr>
        <a:xfrm>
          <a:off x="5894915" y="18970625"/>
          <a:ext cx="3645959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62"/>
  <sheetViews>
    <sheetView showGridLines="0" tabSelected="1" view="pageBreakPreview" zoomScale="102" zoomScaleNormal="100" zoomScaleSheetLayoutView="102" workbookViewId="0">
      <selection activeCell="K24" sqref="K24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5" customWidth="1"/>
    <col min="7" max="7" width="1.7109375" style="5" customWidth="1"/>
    <col min="8" max="8" width="7.140625" style="5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57" t="s">
        <v>132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</row>
    <row r="6" spans="2:19" ht="22.5" customHeight="1" x14ac:dyDescent="0.25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</row>
    <row r="7" spans="2:19" ht="7.5" customHeight="1" x14ac:dyDescent="0.2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2:19" ht="18" customHeight="1" x14ac:dyDescent="0.3">
      <c r="B8" s="158" t="s">
        <v>140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</row>
    <row r="9" spans="2:19" ht="7.5" customHeight="1" x14ac:dyDescent="0.25"/>
    <row r="10" spans="2:19" x14ac:dyDescent="0.25">
      <c r="B10" s="159" t="s">
        <v>148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</row>
    <row r="11" spans="2:19" ht="30.75" customHeight="1" x14ac:dyDescent="0.25"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</row>
    <row r="12" spans="2:19" ht="7.5" customHeight="1" x14ac:dyDescent="0.25"/>
    <row r="13" spans="2:19" s="7" customFormat="1" ht="17.25" customHeight="1" x14ac:dyDescent="0.25">
      <c r="B13" s="1" t="s">
        <v>41</v>
      </c>
      <c r="C13" s="3"/>
      <c r="D13" s="3"/>
      <c r="E13" s="3"/>
      <c r="F13" s="2"/>
      <c r="G13" s="2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2:19" ht="7.5" customHeight="1" x14ac:dyDescent="0.25"/>
    <row r="15" spans="2:19" ht="12.75" customHeight="1" x14ac:dyDescent="0.25">
      <c r="B15" s="8" t="s">
        <v>143</v>
      </c>
      <c r="C15" s="9"/>
      <c r="D15" s="9"/>
      <c r="E15" s="9"/>
      <c r="F15" s="103"/>
      <c r="G15" s="103"/>
      <c r="H15" s="103"/>
      <c r="I15" s="160" t="s">
        <v>144</v>
      </c>
      <c r="J15" s="160"/>
      <c r="K15" s="160"/>
      <c r="L15" s="160"/>
      <c r="M15" s="160"/>
      <c r="N15" s="101"/>
      <c r="O15" s="10"/>
      <c r="P15" s="10"/>
      <c r="Q15" s="89"/>
      <c r="R15" s="89"/>
      <c r="S15" s="9"/>
    </row>
    <row r="16" spans="2:19" ht="11.25" customHeight="1" x14ac:dyDescent="0.25">
      <c r="B16" s="11" t="s">
        <v>141</v>
      </c>
      <c r="C16" s="9"/>
      <c r="D16" s="9"/>
      <c r="E16" s="9"/>
      <c r="F16" s="103"/>
      <c r="G16" s="103"/>
      <c r="H16" s="103"/>
      <c r="I16" s="160"/>
      <c r="J16" s="160"/>
      <c r="K16" s="160"/>
      <c r="L16" s="160"/>
      <c r="M16" s="160"/>
      <c r="N16" s="101"/>
      <c r="O16" s="12"/>
      <c r="P16" s="12"/>
      <c r="Q16" s="89"/>
      <c r="R16" s="89"/>
      <c r="S16" s="9"/>
    </row>
    <row r="17" spans="2:19" x14ac:dyDescent="0.25">
      <c r="B17" s="9"/>
      <c r="C17" s="9"/>
      <c r="D17" s="9"/>
      <c r="E17" s="9"/>
      <c r="F17" s="103"/>
      <c r="G17" s="103"/>
      <c r="H17" s="103"/>
      <c r="I17" s="113" t="s">
        <v>42</v>
      </c>
      <c r="J17" s="113"/>
      <c r="K17" s="113">
        <v>2018</v>
      </c>
      <c r="L17" s="113">
        <v>2017</v>
      </c>
      <c r="M17" s="113" t="s">
        <v>2</v>
      </c>
      <c r="N17" s="12"/>
      <c r="O17" s="13"/>
      <c r="P17" s="13"/>
      <c r="Q17" s="90"/>
      <c r="R17" s="90"/>
      <c r="S17" s="12"/>
    </row>
    <row r="18" spans="2:19" x14ac:dyDescent="0.25">
      <c r="B18" s="9"/>
      <c r="C18" s="9"/>
      <c r="D18" s="9"/>
      <c r="E18" s="9"/>
      <c r="F18" s="103"/>
      <c r="G18" s="103"/>
      <c r="H18" s="103"/>
      <c r="I18" s="140" t="s">
        <v>29</v>
      </c>
      <c r="J18" s="14"/>
      <c r="K18" s="14">
        <v>10</v>
      </c>
      <c r="L18" s="14">
        <v>8</v>
      </c>
      <c r="M18" s="15">
        <f t="shared" ref="M18:M25" si="0">K18/L18-1</f>
        <v>0.25</v>
      </c>
      <c r="N18" s="13"/>
      <c r="O18" s="103"/>
      <c r="P18" s="103"/>
      <c r="Q18" s="91"/>
      <c r="R18" s="92"/>
      <c r="S18" s="13"/>
    </row>
    <row r="19" spans="2:19" x14ac:dyDescent="0.25">
      <c r="B19" s="9"/>
      <c r="C19" s="9"/>
      <c r="D19" s="9"/>
      <c r="E19" s="9"/>
      <c r="F19" s="103"/>
      <c r="G19" s="103"/>
      <c r="H19" s="103"/>
      <c r="I19" s="140" t="s">
        <v>30</v>
      </c>
      <c r="J19" s="14"/>
      <c r="K19" s="14">
        <v>12</v>
      </c>
      <c r="L19" s="14">
        <v>12</v>
      </c>
      <c r="M19" s="15">
        <f t="shared" si="0"/>
        <v>0</v>
      </c>
      <c r="N19" s="9"/>
      <c r="O19" s="9"/>
      <c r="P19" s="9"/>
      <c r="Q19" s="93"/>
      <c r="R19" s="93"/>
      <c r="S19" s="16"/>
    </row>
    <row r="20" spans="2:19" x14ac:dyDescent="0.25">
      <c r="B20" s="9"/>
      <c r="C20" s="9"/>
      <c r="D20" s="9"/>
      <c r="E20" s="9"/>
      <c r="F20" s="103"/>
      <c r="G20" s="103"/>
      <c r="H20" s="103"/>
      <c r="I20" s="140" t="s">
        <v>31</v>
      </c>
      <c r="J20" s="14"/>
      <c r="K20" s="14">
        <v>11</v>
      </c>
      <c r="L20" s="14">
        <v>9</v>
      </c>
      <c r="M20" s="15">
        <f t="shared" si="0"/>
        <v>0.22222222222222232</v>
      </c>
      <c r="N20" s="9"/>
      <c r="O20" s="9"/>
      <c r="P20" s="9"/>
      <c r="Q20" s="9"/>
      <c r="R20" s="16"/>
      <c r="S20" s="16"/>
    </row>
    <row r="21" spans="2:19" x14ac:dyDescent="0.25">
      <c r="B21" s="9"/>
      <c r="C21" s="9"/>
      <c r="D21" s="9"/>
      <c r="E21" s="9"/>
      <c r="F21" s="103"/>
      <c r="G21" s="103"/>
      <c r="H21" s="103"/>
      <c r="I21" s="140" t="s">
        <v>32</v>
      </c>
      <c r="J21" s="14"/>
      <c r="K21" s="14">
        <v>10</v>
      </c>
      <c r="L21" s="14">
        <v>5</v>
      </c>
      <c r="M21" s="15">
        <f t="shared" si="0"/>
        <v>1</v>
      </c>
      <c r="N21" s="9"/>
      <c r="O21" s="9"/>
      <c r="P21" s="9"/>
      <c r="Q21" s="9"/>
      <c r="R21" s="16"/>
      <c r="S21" s="16"/>
    </row>
    <row r="22" spans="2:19" x14ac:dyDescent="0.25">
      <c r="B22" s="9"/>
      <c r="C22" s="9"/>
      <c r="D22" s="9"/>
      <c r="E22" s="9"/>
      <c r="F22" s="103"/>
      <c r="G22" s="103"/>
      <c r="H22" s="103"/>
      <c r="I22" s="140" t="s">
        <v>33</v>
      </c>
      <c r="J22" s="14"/>
      <c r="K22" s="14">
        <v>19</v>
      </c>
      <c r="L22" s="14">
        <v>10</v>
      </c>
      <c r="M22" s="15">
        <f t="shared" si="0"/>
        <v>0.89999999999999991</v>
      </c>
      <c r="N22" s="9"/>
      <c r="O22" s="9"/>
      <c r="P22" s="9"/>
      <c r="Q22" s="9"/>
      <c r="R22" s="16"/>
      <c r="S22" s="16"/>
    </row>
    <row r="23" spans="2:19" x14ac:dyDescent="0.25">
      <c r="B23" s="9"/>
      <c r="C23" s="9"/>
      <c r="D23" s="9"/>
      <c r="E23" s="9"/>
      <c r="F23" s="107"/>
      <c r="G23" s="107"/>
      <c r="H23" s="107"/>
      <c r="I23" s="140" t="s">
        <v>34</v>
      </c>
      <c r="J23" s="14"/>
      <c r="K23" s="14">
        <v>8</v>
      </c>
      <c r="L23" s="14">
        <v>14</v>
      </c>
      <c r="M23" s="15">
        <f t="shared" si="0"/>
        <v>-0.4285714285714286</v>
      </c>
      <c r="N23" s="9"/>
      <c r="O23" s="9"/>
      <c r="P23" s="9"/>
      <c r="Q23" s="9"/>
      <c r="R23" s="16"/>
      <c r="S23" s="16"/>
    </row>
    <row r="24" spans="2:19" ht="15.75" thickBot="1" x14ac:dyDescent="0.3">
      <c r="B24" s="9"/>
      <c r="C24" s="9"/>
      <c r="D24" s="9"/>
      <c r="E24" s="9"/>
      <c r="F24" s="103"/>
      <c r="G24" s="103"/>
      <c r="H24" s="103"/>
      <c r="I24" s="140" t="s">
        <v>35</v>
      </c>
      <c r="J24" s="14"/>
      <c r="K24" s="14">
        <v>12</v>
      </c>
      <c r="L24" s="14">
        <v>13</v>
      </c>
      <c r="M24" s="15">
        <f t="shared" si="0"/>
        <v>-7.6923076923076872E-2</v>
      </c>
      <c r="N24" s="9"/>
      <c r="O24" s="9"/>
      <c r="P24" s="9"/>
      <c r="Q24" s="9"/>
      <c r="R24" s="16"/>
      <c r="S24" s="16"/>
    </row>
    <row r="25" spans="2:19" x14ac:dyDescent="0.25">
      <c r="B25" s="9"/>
      <c r="C25" s="9"/>
      <c r="D25" s="9"/>
      <c r="E25" s="9"/>
      <c r="F25" s="103"/>
      <c r="G25" s="103"/>
      <c r="H25" s="103"/>
      <c r="I25" s="141" t="s">
        <v>1</v>
      </c>
      <c r="J25" s="142"/>
      <c r="K25" s="112">
        <f>SUM(K18:K24)</f>
        <v>82</v>
      </c>
      <c r="L25" s="112">
        <f>SUM(L18:L24)</f>
        <v>71</v>
      </c>
      <c r="M25" s="143">
        <f t="shared" si="0"/>
        <v>0.15492957746478875</v>
      </c>
      <c r="N25" s="9"/>
      <c r="O25" s="12"/>
      <c r="P25" s="12"/>
      <c r="Q25" s="12"/>
      <c r="R25" s="12"/>
      <c r="S25" s="12"/>
    </row>
    <row r="26" spans="2:19" x14ac:dyDescent="0.25">
      <c r="B26" s="9"/>
      <c r="C26" s="9"/>
      <c r="D26" s="9"/>
      <c r="E26" s="9"/>
      <c r="F26" s="103"/>
      <c r="G26" s="103"/>
      <c r="H26" s="103"/>
      <c r="L26" s="9"/>
      <c r="M26" s="9"/>
      <c r="N26" s="9"/>
      <c r="O26" s="9"/>
      <c r="P26" s="9"/>
      <c r="Q26" s="9"/>
      <c r="R26" s="9"/>
      <c r="S26" s="9"/>
    </row>
    <row r="27" spans="2:19" ht="22.5" customHeight="1" x14ac:dyDescent="0.25">
      <c r="B27" s="9"/>
      <c r="C27" s="9"/>
      <c r="D27" s="9"/>
      <c r="E27" s="9"/>
      <c r="F27" s="103"/>
      <c r="G27" s="103"/>
      <c r="H27" s="103"/>
      <c r="I27" s="153" t="s">
        <v>145</v>
      </c>
      <c r="J27" s="153"/>
      <c r="K27" s="153"/>
      <c r="L27" s="103"/>
      <c r="M27" s="103"/>
      <c r="N27" s="103"/>
      <c r="O27" s="103"/>
      <c r="P27" s="103"/>
      <c r="Q27" s="103"/>
      <c r="R27" s="103"/>
      <c r="S27" s="103"/>
    </row>
    <row r="28" spans="2:19" ht="22.5" customHeight="1" x14ac:dyDescent="0.25">
      <c r="B28" s="9"/>
      <c r="C28" s="9"/>
      <c r="D28" s="9"/>
      <c r="E28" s="9"/>
      <c r="F28" s="103"/>
      <c r="G28" s="103"/>
      <c r="H28" s="103"/>
      <c r="I28" s="153"/>
      <c r="J28" s="153"/>
      <c r="K28" s="153"/>
      <c r="L28" s="103"/>
      <c r="M28" s="103"/>
      <c r="N28" s="103"/>
      <c r="O28" s="103"/>
      <c r="P28" s="103"/>
      <c r="Q28" s="103"/>
      <c r="R28" s="103"/>
      <c r="S28" s="103"/>
    </row>
    <row r="29" spans="2:19" x14ac:dyDescent="0.25">
      <c r="B29" s="9"/>
      <c r="C29" s="9"/>
      <c r="D29" s="9"/>
      <c r="E29" s="9"/>
      <c r="F29" s="103"/>
      <c r="G29" s="103"/>
      <c r="H29" s="103"/>
      <c r="I29" s="96" t="s">
        <v>25</v>
      </c>
      <c r="J29" s="96"/>
      <c r="K29" s="18" t="s">
        <v>26</v>
      </c>
      <c r="L29" s="103"/>
      <c r="M29" s="103"/>
      <c r="N29" s="103"/>
      <c r="O29" s="103"/>
      <c r="P29" s="103"/>
      <c r="Q29" s="103"/>
      <c r="R29" s="103"/>
      <c r="S29" s="103"/>
    </row>
    <row r="30" spans="2:19" x14ac:dyDescent="0.25">
      <c r="B30" s="9"/>
      <c r="C30" s="9"/>
      <c r="D30" s="9"/>
      <c r="E30" s="9"/>
      <c r="F30" s="103"/>
      <c r="G30" s="103"/>
      <c r="H30" s="103"/>
      <c r="I30" s="124">
        <v>2009</v>
      </c>
      <c r="J30" s="124"/>
      <c r="K30" s="123">
        <v>139</v>
      </c>
      <c r="L30" s="103"/>
      <c r="M30" s="103"/>
      <c r="N30" s="103"/>
      <c r="O30" s="103"/>
      <c r="P30" s="103"/>
      <c r="Q30" s="103"/>
      <c r="R30" s="103"/>
      <c r="S30" s="103"/>
    </row>
    <row r="31" spans="2:19" x14ac:dyDescent="0.25">
      <c r="B31" s="9"/>
      <c r="C31" s="9"/>
      <c r="D31" s="9"/>
      <c r="E31" s="9"/>
      <c r="F31" s="103"/>
      <c r="G31" s="103"/>
      <c r="H31" s="103"/>
      <c r="I31" s="124">
        <v>2010</v>
      </c>
      <c r="J31" s="124"/>
      <c r="K31" s="123">
        <v>121</v>
      </c>
      <c r="L31" s="103"/>
      <c r="M31" s="103"/>
      <c r="N31" s="103"/>
      <c r="O31" s="103"/>
      <c r="P31" s="103"/>
      <c r="Q31" s="103"/>
      <c r="R31" s="103"/>
      <c r="S31" s="103"/>
    </row>
    <row r="32" spans="2:19" x14ac:dyDescent="0.25">
      <c r="B32" s="9"/>
      <c r="C32" s="9"/>
      <c r="D32" s="9"/>
      <c r="E32" s="9"/>
      <c r="F32" s="103"/>
      <c r="G32" s="103"/>
      <c r="H32" s="103"/>
      <c r="I32" s="124">
        <v>2011</v>
      </c>
      <c r="J32" s="124"/>
      <c r="K32" s="123">
        <v>93</v>
      </c>
      <c r="L32" s="103"/>
      <c r="M32" s="103"/>
      <c r="N32" s="103"/>
      <c r="O32" s="103"/>
      <c r="P32" s="103"/>
      <c r="Q32" s="103"/>
      <c r="R32" s="103"/>
      <c r="S32" s="103"/>
    </row>
    <row r="33" spans="2:19" x14ac:dyDescent="0.25">
      <c r="B33" s="9"/>
      <c r="C33" s="9"/>
      <c r="D33" s="9"/>
      <c r="E33" s="9"/>
      <c r="F33" s="103"/>
      <c r="G33" s="103"/>
      <c r="H33" s="103"/>
      <c r="I33" s="124">
        <v>2012</v>
      </c>
      <c r="J33" s="124"/>
      <c r="K33" s="123">
        <v>83</v>
      </c>
      <c r="L33" s="9"/>
      <c r="M33" s="9"/>
      <c r="N33" s="9"/>
      <c r="O33" s="9"/>
      <c r="P33" s="9"/>
      <c r="Q33" s="9"/>
      <c r="R33" s="9"/>
      <c r="S33" s="9"/>
    </row>
    <row r="34" spans="2:19" x14ac:dyDescent="0.25">
      <c r="B34" s="9"/>
      <c r="C34" s="9"/>
      <c r="D34" s="9"/>
      <c r="E34" s="9"/>
      <c r="F34" s="103"/>
      <c r="G34" s="103"/>
      <c r="H34" s="103"/>
      <c r="I34" s="124">
        <v>2013</v>
      </c>
      <c r="J34" s="124"/>
      <c r="K34" s="123">
        <v>131</v>
      </c>
      <c r="L34" s="9"/>
      <c r="M34" s="9"/>
      <c r="N34" s="9"/>
      <c r="O34" s="9"/>
      <c r="P34" s="9"/>
      <c r="Q34" s="9"/>
      <c r="R34" s="9"/>
      <c r="S34" s="9"/>
    </row>
    <row r="35" spans="2:19" x14ac:dyDescent="0.25">
      <c r="B35" s="9"/>
      <c r="C35" s="9"/>
      <c r="D35" s="9"/>
      <c r="E35" s="9"/>
      <c r="F35" s="103"/>
      <c r="G35" s="103"/>
      <c r="H35" s="103"/>
      <c r="I35" s="124">
        <v>2014</v>
      </c>
      <c r="J35" s="124"/>
      <c r="K35" s="123">
        <v>96</v>
      </c>
      <c r="L35" s="9"/>
      <c r="M35" s="9"/>
      <c r="N35" s="9"/>
      <c r="O35" s="9"/>
      <c r="P35" s="9"/>
      <c r="Q35" s="9"/>
      <c r="R35" s="9"/>
      <c r="S35" s="9"/>
    </row>
    <row r="36" spans="2:19" x14ac:dyDescent="0.25">
      <c r="B36" s="9"/>
      <c r="C36" s="9"/>
      <c r="D36" s="9"/>
      <c r="E36" s="9"/>
      <c r="F36" s="103"/>
      <c r="G36" s="103"/>
      <c r="H36" s="103"/>
      <c r="I36" s="124">
        <v>2015</v>
      </c>
      <c r="J36" s="124"/>
      <c r="K36" s="123">
        <v>95</v>
      </c>
      <c r="L36" s="9"/>
      <c r="M36" s="9"/>
      <c r="N36" s="9"/>
      <c r="O36" s="9"/>
      <c r="P36" s="9"/>
      <c r="Q36" s="9"/>
      <c r="R36" s="9"/>
      <c r="S36" s="9"/>
    </row>
    <row r="37" spans="2:19" x14ac:dyDescent="0.25">
      <c r="B37" s="9"/>
      <c r="C37" s="9"/>
      <c r="D37" s="9"/>
      <c r="E37" s="9"/>
      <c r="F37" s="103"/>
      <c r="G37" s="103"/>
      <c r="H37" s="103"/>
      <c r="I37" s="124">
        <v>2016</v>
      </c>
      <c r="J37" s="124"/>
      <c r="K37" s="123">
        <v>124</v>
      </c>
      <c r="L37" s="9"/>
      <c r="M37" s="9"/>
      <c r="N37" s="9"/>
      <c r="O37" s="9"/>
      <c r="P37" s="9"/>
      <c r="Q37" s="9"/>
      <c r="R37" s="9"/>
      <c r="S37" s="9"/>
    </row>
    <row r="38" spans="2:19" x14ac:dyDescent="0.25">
      <c r="B38" s="9"/>
      <c r="C38" s="9"/>
      <c r="D38" s="9"/>
      <c r="E38" s="9"/>
      <c r="F38" s="103"/>
      <c r="G38" s="103"/>
      <c r="H38" s="103"/>
      <c r="I38" s="124">
        <v>2017</v>
      </c>
      <c r="J38" s="124"/>
      <c r="K38" s="123">
        <v>121</v>
      </c>
      <c r="L38" s="9"/>
      <c r="M38" s="9"/>
      <c r="N38" s="9"/>
      <c r="O38" s="9"/>
      <c r="P38" s="9"/>
      <c r="Q38" s="9"/>
      <c r="R38" s="9"/>
      <c r="S38" s="9"/>
    </row>
    <row r="39" spans="2:19" ht="15.75" customHeight="1" thickBot="1" x14ac:dyDescent="0.3">
      <c r="C39" s="115"/>
      <c r="D39" s="115"/>
      <c r="E39" s="115"/>
      <c r="F39" s="115"/>
      <c r="G39" s="115"/>
      <c r="H39" s="114"/>
      <c r="I39" s="14" t="s">
        <v>43</v>
      </c>
      <c r="J39" s="14"/>
      <c r="K39" s="138">
        <f>K25</f>
        <v>82</v>
      </c>
      <c r="L39" s="9"/>
      <c r="M39" s="9"/>
      <c r="N39" s="9"/>
      <c r="O39" s="9"/>
      <c r="P39" s="9"/>
      <c r="Q39" s="9"/>
      <c r="R39" s="9"/>
      <c r="S39" s="9"/>
    </row>
    <row r="40" spans="2:19" x14ac:dyDescent="0.25">
      <c r="B40" s="154" t="s">
        <v>146</v>
      </c>
      <c r="C40" s="154"/>
      <c r="D40" s="154"/>
      <c r="E40" s="154"/>
      <c r="F40" s="154"/>
      <c r="G40" s="154"/>
      <c r="H40" s="114"/>
      <c r="I40" s="112" t="s">
        <v>1</v>
      </c>
      <c r="J40" s="112"/>
      <c r="K40" s="139">
        <f>SUM(K30:K39)</f>
        <v>1085</v>
      </c>
      <c r="L40" s="9"/>
      <c r="M40" s="9"/>
      <c r="N40" s="9"/>
      <c r="O40" s="9"/>
      <c r="P40" s="9"/>
      <c r="Q40" s="9"/>
      <c r="R40" s="9"/>
      <c r="S40" s="9"/>
    </row>
    <row r="41" spans="2:19" x14ac:dyDescent="0.25">
      <c r="B41" s="154"/>
      <c r="C41" s="154"/>
      <c r="D41" s="154"/>
      <c r="E41" s="154"/>
      <c r="F41" s="154"/>
      <c r="G41" s="154"/>
      <c r="H41" s="103"/>
      <c r="I41" s="110" t="s">
        <v>142</v>
      </c>
      <c r="J41" s="20"/>
      <c r="K41" s="9"/>
      <c r="L41" s="9"/>
      <c r="M41" s="9"/>
      <c r="N41" s="9"/>
      <c r="O41" s="9"/>
      <c r="P41" s="9"/>
      <c r="Q41" s="9"/>
      <c r="R41" s="9"/>
      <c r="S41" s="9"/>
    </row>
    <row r="42" spans="2:19" x14ac:dyDescent="0.25">
      <c r="B42" s="154"/>
      <c r="C42" s="154"/>
      <c r="D42" s="154"/>
      <c r="E42" s="154"/>
      <c r="F42" s="154"/>
      <c r="G42" s="154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</row>
    <row r="43" spans="2:19" x14ac:dyDescent="0.25">
      <c r="I43" s="9"/>
      <c r="J43" s="9"/>
      <c r="K43" s="9"/>
      <c r="L43" s="9"/>
      <c r="M43" s="116" t="s">
        <v>142</v>
      </c>
      <c r="N43" s="9"/>
      <c r="O43" s="9"/>
      <c r="P43" s="9"/>
      <c r="Q43" s="9"/>
      <c r="R43" s="9"/>
      <c r="S43" s="9"/>
    </row>
    <row r="44" spans="2:19" x14ac:dyDescent="0.25">
      <c r="I44" s="9"/>
      <c r="J44" s="9"/>
      <c r="K44" s="9"/>
      <c r="L44" s="9"/>
      <c r="M44" s="116"/>
      <c r="N44" s="9"/>
      <c r="O44" s="9"/>
      <c r="P44" s="9"/>
      <c r="Q44" s="9"/>
      <c r="R44" s="9"/>
      <c r="S44" s="9"/>
    </row>
    <row r="45" spans="2:19" x14ac:dyDescent="0.25">
      <c r="I45" s="9"/>
      <c r="J45" s="9"/>
      <c r="K45" s="153" t="s">
        <v>149</v>
      </c>
      <c r="L45" s="153"/>
      <c r="M45" s="153"/>
      <c r="N45" s="153"/>
      <c r="O45" s="153"/>
      <c r="P45" s="153"/>
      <c r="Q45" s="153"/>
      <c r="R45" s="9"/>
      <c r="S45" s="9"/>
    </row>
    <row r="46" spans="2:19" ht="15" customHeight="1" thickBot="1" x14ac:dyDescent="0.3">
      <c r="I46" s="9"/>
      <c r="J46" s="9"/>
      <c r="K46" s="151" t="s">
        <v>48</v>
      </c>
      <c r="L46" s="152" t="s">
        <v>45</v>
      </c>
      <c r="M46" s="152"/>
      <c r="N46" s="109"/>
      <c r="O46" s="152">
        <v>2017</v>
      </c>
      <c r="P46" s="152"/>
      <c r="Q46" s="152"/>
      <c r="R46" s="9"/>
      <c r="S46" s="9"/>
    </row>
    <row r="47" spans="2:19" ht="15" customHeight="1" x14ac:dyDescent="0.25">
      <c r="I47" s="9"/>
      <c r="J47" s="9"/>
      <c r="K47" s="151"/>
      <c r="L47" s="109" t="s">
        <v>36</v>
      </c>
      <c r="M47" s="109" t="s">
        <v>0</v>
      </c>
      <c r="N47" s="109"/>
      <c r="O47" s="109" t="s">
        <v>36</v>
      </c>
      <c r="P47" s="109"/>
      <c r="Q47" s="109" t="s">
        <v>0</v>
      </c>
      <c r="R47" s="9"/>
      <c r="S47" s="9"/>
    </row>
    <row r="48" spans="2:19" x14ac:dyDescent="0.25">
      <c r="I48" s="9"/>
      <c r="J48" s="9"/>
      <c r="K48" s="128" t="s">
        <v>49</v>
      </c>
      <c r="L48" s="14">
        <v>43</v>
      </c>
      <c r="M48" s="130">
        <f>L48/$L$52</f>
        <v>0.52439024390243905</v>
      </c>
      <c r="N48" s="130"/>
      <c r="O48" s="14">
        <v>78</v>
      </c>
      <c r="P48" s="14"/>
      <c r="Q48" s="130">
        <f>O48/$O$52</f>
        <v>0.64462809917355368</v>
      </c>
      <c r="R48" s="9"/>
      <c r="S48" s="9"/>
    </row>
    <row r="49" spans="2:19" x14ac:dyDescent="0.25">
      <c r="I49" s="9"/>
      <c r="J49" s="9"/>
      <c r="K49" s="128" t="s">
        <v>50</v>
      </c>
      <c r="L49" s="14">
        <v>21</v>
      </c>
      <c r="M49" s="130">
        <f>L49/$L$52</f>
        <v>0.25609756097560976</v>
      </c>
      <c r="N49" s="130"/>
      <c r="O49" s="14">
        <v>20</v>
      </c>
      <c r="P49" s="14"/>
      <c r="Q49" s="130">
        <f>O49/$O$52</f>
        <v>0.16528925619834711</v>
      </c>
      <c r="R49" s="9"/>
      <c r="S49" s="9"/>
    </row>
    <row r="50" spans="2:19" x14ac:dyDescent="0.25">
      <c r="I50" s="9"/>
      <c r="J50" s="9"/>
      <c r="K50" s="128" t="s">
        <v>51</v>
      </c>
      <c r="L50" s="14">
        <v>15</v>
      </c>
      <c r="M50" s="130">
        <f>L50/$L$52</f>
        <v>0.18292682926829268</v>
      </c>
      <c r="N50" s="130"/>
      <c r="O50" s="14">
        <v>23</v>
      </c>
      <c r="P50" s="14"/>
      <c r="Q50" s="130">
        <f>O50/$O$52</f>
        <v>0.19008264462809918</v>
      </c>
      <c r="R50" s="9"/>
      <c r="S50" s="9"/>
    </row>
    <row r="51" spans="2:19" ht="15" customHeight="1" thickBot="1" x14ac:dyDescent="0.3">
      <c r="B51" s="153" t="s">
        <v>147</v>
      </c>
      <c r="C51" s="153"/>
      <c r="D51" s="153"/>
      <c r="E51" s="153"/>
      <c r="F51" s="153"/>
      <c r="G51" s="153"/>
      <c r="H51" s="153"/>
      <c r="I51" s="9"/>
      <c r="J51" s="9"/>
      <c r="K51" s="135" t="s">
        <v>52</v>
      </c>
      <c r="L51" s="136">
        <v>3</v>
      </c>
      <c r="M51" s="137">
        <f>L51/$L$52</f>
        <v>3.6585365853658534E-2</v>
      </c>
      <c r="N51" s="137"/>
      <c r="O51" s="136">
        <v>0</v>
      </c>
      <c r="P51" s="136"/>
      <c r="Q51" s="137">
        <f>O51/$O$52</f>
        <v>0</v>
      </c>
      <c r="R51" s="9"/>
      <c r="S51" s="9"/>
    </row>
    <row r="52" spans="2:19" x14ac:dyDescent="0.25">
      <c r="B52" s="153"/>
      <c r="C52" s="153"/>
      <c r="D52" s="153"/>
      <c r="E52" s="153"/>
      <c r="F52" s="153"/>
      <c r="G52" s="153"/>
      <c r="H52" s="153"/>
      <c r="I52" s="9"/>
      <c r="J52" s="9"/>
      <c r="K52" s="108" t="s">
        <v>1</v>
      </c>
      <c r="L52" s="108">
        <f>SUM(L48:L51)</f>
        <v>82</v>
      </c>
      <c r="M52" s="117">
        <f>SUM(M48:M51)</f>
        <v>1</v>
      </c>
      <c r="N52" s="117"/>
      <c r="O52" s="108">
        <f>SUM(O48:O51)</f>
        <v>121</v>
      </c>
      <c r="P52" s="108"/>
      <c r="Q52" s="117">
        <f>SUM(Q48:Q51)</f>
        <v>1</v>
      </c>
      <c r="R52" s="9"/>
      <c r="S52" s="9"/>
    </row>
    <row r="53" spans="2:19" ht="15" customHeight="1" x14ac:dyDescent="0.25">
      <c r="B53" s="155" t="s">
        <v>27</v>
      </c>
      <c r="C53" s="155"/>
      <c r="D53" s="156" t="s">
        <v>44</v>
      </c>
      <c r="E53" s="21"/>
      <c r="F53" s="155" t="s">
        <v>45</v>
      </c>
      <c r="G53" s="99"/>
      <c r="H53" s="155" t="s">
        <v>1</v>
      </c>
      <c r="I53" s="9"/>
      <c r="J53" s="9"/>
      <c r="K53" s="118" t="s">
        <v>142</v>
      </c>
      <c r="L53" s="9"/>
      <c r="M53" s="9"/>
      <c r="N53" s="9"/>
      <c r="O53" s="9"/>
      <c r="P53" s="9"/>
      <c r="Q53" s="9"/>
      <c r="R53" s="9"/>
      <c r="S53" s="9"/>
    </row>
    <row r="54" spans="2:19" ht="15" customHeight="1" x14ac:dyDescent="0.25">
      <c r="B54" s="155"/>
      <c r="C54" s="155"/>
      <c r="D54" s="156"/>
      <c r="E54" s="21"/>
      <c r="F54" s="155"/>
      <c r="G54" s="104"/>
      <c r="H54" s="155"/>
      <c r="I54" s="9"/>
      <c r="J54" s="9"/>
      <c r="R54" s="9"/>
      <c r="S54" s="9"/>
    </row>
    <row r="55" spans="2:19" x14ac:dyDescent="0.25">
      <c r="B55" s="144" t="s">
        <v>46</v>
      </c>
      <c r="C55" s="144"/>
      <c r="D55" s="148">
        <v>320</v>
      </c>
      <c r="E55" s="148"/>
      <c r="F55" s="148">
        <v>19</v>
      </c>
      <c r="G55" s="145"/>
      <c r="H55" s="145">
        <f t="shared" ref="H55:H80" si="1">D55+F55</f>
        <v>339</v>
      </c>
      <c r="I55" s="9"/>
      <c r="J55" s="9"/>
      <c r="K55" s="153" t="s">
        <v>150</v>
      </c>
      <c r="L55" s="153"/>
      <c r="M55" s="153"/>
      <c r="N55" s="153"/>
      <c r="O55" s="153"/>
      <c r="R55" s="9"/>
      <c r="S55" s="9"/>
    </row>
    <row r="56" spans="2:19" ht="15.75" thickBot="1" x14ac:dyDescent="0.3">
      <c r="B56" s="144" t="s">
        <v>7</v>
      </c>
      <c r="C56" s="144"/>
      <c r="D56" s="148">
        <v>75</v>
      </c>
      <c r="E56" s="148"/>
      <c r="F56" s="148">
        <v>7</v>
      </c>
      <c r="G56" s="145"/>
      <c r="H56" s="145">
        <f t="shared" si="1"/>
        <v>82</v>
      </c>
      <c r="I56" s="9"/>
      <c r="J56" s="9"/>
      <c r="K56" s="151" t="s">
        <v>53</v>
      </c>
      <c r="L56" s="151"/>
      <c r="M56" s="152" t="s">
        <v>26</v>
      </c>
      <c r="N56" s="152"/>
      <c r="O56" s="152"/>
      <c r="P56" s="9"/>
      <c r="Q56" s="9"/>
      <c r="R56" s="9"/>
      <c r="S56" s="9"/>
    </row>
    <row r="57" spans="2:19" x14ac:dyDescent="0.25">
      <c r="B57" s="144" t="s">
        <v>39</v>
      </c>
      <c r="C57" s="144"/>
      <c r="D57" s="148">
        <v>58</v>
      </c>
      <c r="E57" s="148"/>
      <c r="F57" s="148">
        <v>2</v>
      </c>
      <c r="G57" s="145"/>
      <c r="H57" s="145">
        <f t="shared" si="1"/>
        <v>60</v>
      </c>
      <c r="I57" s="9"/>
      <c r="J57" s="9"/>
      <c r="K57" s="151"/>
      <c r="L57" s="151"/>
      <c r="M57" s="108" t="s">
        <v>36</v>
      </c>
      <c r="N57" s="108"/>
      <c r="O57" s="108" t="s">
        <v>0</v>
      </c>
      <c r="P57" s="33"/>
      <c r="Q57" s="33"/>
      <c r="R57" s="9"/>
      <c r="S57" s="9"/>
    </row>
    <row r="58" spans="2:19" ht="15" customHeight="1" x14ac:dyDescent="0.25">
      <c r="B58" s="144" t="s">
        <v>10</v>
      </c>
      <c r="C58" s="144"/>
      <c r="D58" s="148">
        <v>44</v>
      </c>
      <c r="E58" s="148"/>
      <c r="F58" s="148">
        <v>12</v>
      </c>
      <c r="G58" s="145"/>
      <c r="H58" s="145">
        <f t="shared" si="1"/>
        <v>56</v>
      </c>
      <c r="I58" s="9"/>
      <c r="J58" s="9"/>
      <c r="K58" s="128" t="s">
        <v>54</v>
      </c>
      <c r="L58" s="14"/>
      <c r="M58" s="129">
        <v>17</v>
      </c>
      <c r="N58" s="129"/>
      <c r="O58" s="130">
        <f t="shared" ref="O58:O66" si="2">M58/$M$67</f>
        <v>0.2073170731707317</v>
      </c>
      <c r="P58" s="33"/>
      <c r="Q58" s="33"/>
      <c r="R58" s="33"/>
      <c r="S58" s="9"/>
    </row>
    <row r="59" spans="2:19" ht="15" customHeight="1" x14ac:dyDescent="0.25">
      <c r="B59" s="144" t="s">
        <v>8</v>
      </c>
      <c r="C59" s="144"/>
      <c r="D59" s="148">
        <v>51</v>
      </c>
      <c r="E59" s="148"/>
      <c r="F59" s="148">
        <v>3</v>
      </c>
      <c r="G59" s="145"/>
      <c r="H59" s="145">
        <f t="shared" si="1"/>
        <v>54</v>
      </c>
      <c r="I59" s="9"/>
      <c r="J59" s="9"/>
      <c r="K59" s="128" t="s">
        <v>118</v>
      </c>
      <c r="L59" s="14"/>
      <c r="M59" s="129">
        <v>1</v>
      </c>
      <c r="N59" s="129"/>
      <c r="O59" s="130">
        <f t="shared" si="2"/>
        <v>1.2195121951219513E-2</v>
      </c>
      <c r="P59" s="9"/>
    </row>
    <row r="60" spans="2:19" x14ac:dyDescent="0.25">
      <c r="B60" s="144" t="s">
        <v>20</v>
      </c>
      <c r="C60" s="144"/>
      <c r="D60" s="148">
        <v>50</v>
      </c>
      <c r="E60" s="148"/>
      <c r="F60" s="148">
        <v>1</v>
      </c>
      <c r="G60" s="145"/>
      <c r="H60" s="145">
        <f t="shared" si="1"/>
        <v>51</v>
      </c>
      <c r="I60" s="9"/>
      <c r="J60" s="9"/>
      <c r="K60" s="128" t="s">
        <v>55</v>
      </c>
      <c r="L60" s="14"/>
      <c r="M60" s="129">
        <v>33</v>
      </c>
      <c r="N60" s="129"/>
      <c r="O60" s="130">
        <f t="shared" si="2"/>
        <v>0.40243902439024393</v>
      </c>
      <c r="P60" s="9"/>
    </row>
    <row r="61" spans="2:19" x14ac:dyDescent="0.25">
      <c r="B61" s="127" t="s">
        <v>14</v>
      </c>
      <c r="C61" s="127"/>
      <c r="D61" s="124">
        <v>38</v>
      </c>
      <c r="E61" s="124"/>
      <c r="F61" s="124">
        <v>7</v>
      </c>
      <c r="G61" s="124"/>
      <c r="H61" s="146">
        <f t="shared" si="1"/>
        <v>45</v>
      </c>
      <c r="I61" s="9"/>
      <c r="J61" s="9"/>
      <c r="K61" s="128" t="s">
        <v>119</v>
      </c>
      <c r="L61" s="14"/>
      <c r="M61" s="129">
        <v>1</v>
      </c>
      <c r="N61" s="129"/>
      <c r="O61" s="130">
        <f t="shared" si="2"/>
        <v>1.2195121951219513E-2</v>
      </c>
      <c r="P61" s="9"/>
    </row>
    <row r="62" spans="2:19" x14ac:dyDescent="0.25">
      <c r="B62" s="127" t="s">
        <v>47</v>
      </c>
      <c r="C62" s="127"/>
      <c r="D62" s="124">
        <v>36</v>
      </c>
      <c r="E62" s="124"/>
      <c r="F62" s="124">
        <v>5</v>
      </c>
      <c r="G62" s="124"/>
      <c r="H62" s="146">
        <f t="shared" si="1"/>
        <v>41</v>
      </c>
      <c r="I62" s="9"/>
      <c r="J62" s="9"/>
      <c r="K62" s="128" t="s">
        <v>120</v>
      </c>
      <c r="L62" s="14"/>
      <c r="M62" s="129">
        <v>5</v>
      </c>
      <c r="N62" s="129"/>
      <c r="O62" s="130">
        <f t="shared" si="2"/>
        <v>6.097560975609756E-2</v>
      </c>
      <c r="P62" s="9"/>
    </row>
    <row r="63" spans="2:19" ht="15.75" customHeight="1" x14ac:dyDescent="0.25">
      <c r="B63" s="127" t="s">
        <v>5</v>
      </c>
      <c r="C63" s="127"/>
      <c r="D63" s="124">
        <v>40</v>
      </c>
      <c r="E63" s="124"/>
      <c r="F63" s="124">
        <v>0</v>
      </c>
      <c r="G63" s="124"/>
      <c r="H63" s="146">
        <f t="shared" si="1"/>
        <v>40</v>
      </c>
      <c r="I63" s="9"/>
      <c r="J63" s="9"/>
      <c r="K63" s="131" t="s">
        <v>151</v>
      </c>
      <c r="L63" s="132"/>
      <c r="M63" s="133">
        <v>1</v>
      </c>
      <c r="N63" s="132"/>
      <c r="O63" s="134">
        <f t="shared" si="2"/>
        <v>1.2195121951219513E-2</v>
      </c>
      <c r="P63" s="9"/>
    </row>
    <row r="64" spans="2:19" x14ac:dyDescent="0.25">
      <c r="B64" s="127" t="s">
        <v>12</v>
      </c>
      <c r="C64" s="127"/>
      <c r="D64" s="124">
        <v>29</v>
      </c>
      <c r="E64" s="124"/>
      <c r="F64" s="124">
        <v>4</v>
      </c>
      <c r="G64" s="124"/>
      <c r="H64" s="146">
        <f t="shared" si="1"/>
        <v>33</v>
      </c>
      <c r="I64" s="9"/>
      <c r="J64" s="9"/>
      <c r="K64" s="128" t="s">
        <v>121</v>
      </c>
      <c r="L64" s="14"/>
      <c r="M64" s="129">
        <v>8</v>
      </c>
      <c r="N64" s="129"/>
      <c r="O64" s="130">
        <f t="shared" si="2"/>
        <v>9.7560975609756101E-2</v>
      </c>
      <c r="P64" s="9"/>
    </row>
    <row r="65" spans="2:16" ht="15" customHeight="1" x14ac:dyDescent="0.25">
      <c r="B65" s="127" t="s">
        <v>15</v>
      </c>
      <c r="C65" s="127"/>
      <c r="D65" s="124">
        <v>29</v>
      </c>
      <c r="E65" s="124"/>
      <c r="F65" s="124">
        <v>2</v>
      </c>
      <c r="G65" s="124"/>
      <c r="H65" s="146">
        <f t="shared" si="1"/>
        <v>31</v>
      </c>
      <c r="I65" s="9"/>
      <c r="J65" s="9"/>
      <c r="K65" s="128" t="s">
        <v>101</v>
      </c>
      <c r="L65" s="14"/>
      <c r="M65" s="129">
        <v>11</v>
      </c>
      <c r="N65" s="129"/>
      <c r="O65" s="130">
        <f t="shared" si="2"/>
        <v>0.13414634146341464</v>
      </c>
      <c r="P65" s="9"/>
    </row>
    <row r="66" spans="2:16" ht="15" customHeight="1" thickBot="1" x14ac:dyDescent="0.3">
      <c r="B66" s="127" t="s">
        <v>19</v>
      </c>
      <c r="C66" s="127"/>
      <c r="D66" s="124">
        <v>28</v>
      </c>
      <c r="E66" s="124"/>
      <c r="F66" s="124">
        <v>2</v>
      </c>
      <c r="G66" s="124"/>
      <c r="H66" s="146">
        <f t="shared" si="1"/>
        <v>30</v>
      </c>
      <c r="I66" s="9"/>
      <c r="J66" s="9"/>
      <c r="K66" s="128" t="s">
        <v>56</v>
      </c>
      <c r="L66" s="14"/>
      <c r="M66" s="129">
        <v>5</v>
      </c>
      <c r="N66" s="129"/>
      <c r="O66" s="130">
        <f t="shared" si="2"/>
        <v>6.097560975609756E-2</v>
      </c>
      <c r="P66" s="9"/>
    </row>
    <row r="67" spans="2:16" ht="15" customHeight="1" x14ac:dyDescent="0.25">
      <c r="B67" s="127" t="s">
        <v>22</v>
      </c>
      <c r="C67" s="127"/>
      <c r="D67" s="124">
        <v>26</v>
      </c>
      <c r="E67" s="124"/>
      <c r="F67" s="124">
        <v>2</v>
      </c>
      <c r="G67" s="124"/>
      <c r="H67" s="146">
        <f t="shared" si="1"/>
        <v>28</v>
      </c>
      <c r="I67" s="10"/>
      <c r="J67" s="9"/>
      <c r="K67" s="94" t="s">
        <v>1</v>
      </c>
      <c r="L67" s="94"/>
      <c r="M67" s="23">
        <f>SUM(M58:M66)</f>
        <v>82</v>
      </c>
      <c r="N67" s="23"/>
      <c r="O67" s="25">
        <f>SUM(O58:O66)</f>
        <v>1</v>
      </c>
      <c r="P67" s="9"/>
    </row>
    <row r="68" spans="2:16" ht="15" customHeight="1" x14ac:dyDescent="0.25">
      <c r="B68" s="127" t="s">
        <v>38</v>
      </c>
      <c r="C68" s="127"/>
      <c r="D68" s="124">
        <v>26</v>
      </c>
      <c r="E68" s="124"/>
      <c r="F68" s="124">
        <v>1</v>
      </c>
      <c r="G68" s="124"/>
      <c r="H68" s="146">
        <f t="shared" si="1"/>
        <v>27</v>
      </c>
      <c r="I68" s="24"/>
      <c r="J68" s="9"/>
    </row>
    <row r="69" spans="2:16" ht="14.25" customHeight="1" x14ac:dyDescent="0.25">
      <c r="B69" s="127" t="s">
        <v>9</v>
      </c>
      <c r="C69" s="127"/>
      <c r="D69" s="124">
        <v>24</v>
      </c>
      <c r="E69" s="124"/>
      <c r="F69" s="124">
        <v>2</v>
      </c>
      <c r="G69" s="124"/>
      <c r="H69" s="146">
        <f t="shared" si="1"/>
        <v>26</v>
      </c>
      <c r="I69" s="10"/>
      <c r="J69" s="9"/>
      <c r="K69" s="153" t="s">
        <v>133</v>
      </c>
      <c r="L69" s="153"/>
      <c r="M69" s="153"/>
      <c r="N69" s="153"/>
      <c r="O69" s="153"/>
      <c r="P69" s="9"/>
    </row>
    <row r="70" spans="2:16" ht="15.75" thickBot="1" x14ac:dyDescent="0.3">
      <c r="B70" s="127" t="s">
        <v>13</v>
      </c>
      <c r="C70" s="127"/>
      <c r="D70" s="124">
        <v>19</v>
      </c>
      <c r="E70" s="124"/>
      <c r="F70" s="124">
        <v>2</v>
      </c>
      <c r="G70" s="124"/>
      <c r="H70" s="146">
        <f t="shared" si="1"/>
        <v>21</v>
      </c>
      <c r="J70" s="98"/>
      <c r="K70" s="151" t="s">
        <v>57</v>
      </c>
      <c r="L70" s="151"/>
      <c r="M70" s="161" t="s">
        <v>26</v>
      </c>
      <c r="N70" s="161"/>
      <c r="O70" s="161"/>
      <c r="P70" s="9"/>
    </row>
    <row r="71" spans="2:16" ht="15" customHeight="1" x14ac:dyDescent="0.25">
      <c r="B71" s="127" t="s">
        <v>21</v>
      </c>
      <c r="C71" s="127"/>
      <c r="D71" s="124">
        <v>16</v>
      </c>
      <c r="E71" s="124"/>
      <c r="F71" s="124">
        <v>2</v>
      </c>
      <c r="G71" s="124"/>
      <c r="H71" s="146">
        <f t="shared" si="1"/>
        <v>18</v>
      </c>
      <c r="I71" s="31"/>
      <c r="J71" s="26"/>
      <c r="K71" s="151"/>
      <c r="L71" s="151"/>
      <c r="M71" s="162" t="s">
        <v>36</v>
      </c>
      <c r="N71" s="162"/>
      <c r="O71" s="22" t="s">
        <v>0</v>
      </c>
    </row>
    <row r="72" spans="2:16" ht="14.25" customHeight="1" x14ac:dyDescent="0.25">
      <c r="B72" s="127" t="s">
        <v>18</v>
      </c>
      <c r="C72" s="127"/>
      <c r="D72" s="124">
        <v>15</v>
      </c>
      <c r="E72" s="124"/>
      <c r="F72" s="124">
        <v>0</v>
      </c>
      <c r="G72" s="124"/>
      <c r="H72" s="146">
        <f t="shared" si="1"/>
        <v>15</v>
      </c>
      <c r="K72" s="128" t="s">
        <v>152</v>
      </c>
      <c r="L72" s="14"/>
      <c r="M72" s="129">
        <v>4</v>
      </c>
      <c r="N72" s="129"/>
      <c r="O72" s="130">
        <f t="shared" ref="O72:O80" si="3">M72/$M$81</f>
        <v>4.878048780487805E-2</v>
      </c>
      <c r="P72" s="9"/>
    </row>
    <row r="73" spans="2:16" ht="14.25" customHeight="1" x14ac:dyDescent="0.25">
      <c r="B73" s="127" t="s">
        <v>11</v>
      </c>
      <c r="C73" s="127"/>
      <c r="D73" s="124">
        <v>13</v>
      </c>
      <c r="E73" s="124"/>
      <c r="F73" s="124">
        <v>1</v>
      </c>
      <c r="G73" s="124"/>
      <c r="H73" s="146">
        <f t="shared" si="1"/>
        <v>14</v>
      </c>
      <c r="K73" s="128" t="s">
        <v>58</v>
      </c>
      <c r="L73" s="14"/>
      <c r="M73" s="129">
        <v>17</v>
      </c>
      <c r="N73" s="129"/>
      <c r="O73" s="130">
        <f t="shared" si="3"/>
        <v>0.2073170731707317</v>
      </c>
      <c r="P73" s="9"/>
    </row>
    <row r="74" spans="2:16" ht="14.25" customHeight="1" x14ac:dyDescent="0.25">
      <c r="B74" s="127" t="s">
        <v>16</v>
      </c>
      <c r="C74" s="127"/>
      <c r="D74" s="124">
        <v>12</v>
      </c>
      <c r="E74" s="124"/>
      <c r="F74" s="124">
        <v>2</v>
      </c>
      <c r="G74" s="124"/>
      <c r="H74" s="146">
        <f t="shared" si="1"/>
        <v>14</v>
      </c>
      <c r="K74" s="128" t="s">
        <v>59</v>
      </c>
      <c r="L74" s="14"/>
      <c r="M74" s="129">
        <v>6</v>
      </c>
      <c r="N74" s="129"/>
      <c r="O74" s="130">
        <f t="shared" si="3"/>
        <v>7.3170731707317069E-2</v>
      </c>
      <c r="P74" s="9"/>
    </row>
    <row r="75" spans="2:16" ht="14.25" customHeight="1" x14ac:dyDescent="0.25">
      <c r="B75" s="127" t="s">
        <v>24</v>
      </c>
      <c r="C75" s="127"/>
      <c r="D75" s="124">
        <v>12</v>
      </c>
      <c r="E75" s="124"/>
      <c r="F75" s="124">
        <v>0</v>
      </c>
      <c r="G75" s="124"/>
      <c r="H75" s="146">
        <f t="shared" si="1"/>
        <v>12</v>
      </c>
      <c r="K75" s="128" t="s">
        <v>122</v>
      </c>
      <c r="L75" s="14"/>
      <c r="M75" s="129">
        <v>7</v>
      </c>
      <c r="N75" s="129"/>
      <c r="O75" s="130">
        <f t="shared" si="3"/>
        <v>8.5365853658536592E-2</v>
      </c>
      <c r="P75" s="9"/>
    </row>
    <row r="76" spans="2:16" ht="14.25" customHeight="1" x14ac:dyDescent="0.25">
      <c r="B76" s="128" t="s">
        <v>4</v>
      </c>
      <c r="C76" s="128"/>
      <c r="D76" s="14">
        <v>8</v>
      </c>
      <c r="E76" s="14"/>
      <c r="F76" s="14">
        <v>3</v>
      </c>
      <c r="G76" s="14"/>
      <c r="H76" s="147">
        <f t="shared" si="1"/>
        <v>11</v>
      </c>
      <c r="K76" s="128" t="s">
        <v>123</v>
      </c>
      <c r="L76" s="14"/>
      <c r="M76" s="129">
        <v>20</v>
      </c>
      <c r="N76" s="129"/>
      <c r="O76" s="130">
        <f t="shared" si="3"/>
        <v>0.24390243902439024</v>
      </c>
      <c r="P76" s="9"/>
    </row>
    <row r="77" spans="2:16" ht="14.25" customHeight="1" x14ac:dyDescent="0.25">
      <c r="B77" s="127" t="s">
        <v>6</v>
      </c>
      <c r="C77" s="127"/>
      <c r="D77" s="124">
        <v>9</v>
      </c>
      <c r="E77" s="124"/>
      <c r="F77" s="124">
        <v>2</v>
      </c>
      <c r="G77" s="124"/>
      <c r="H77" s="146">
        <f t="shared" si="1"/>
        <v>11</v>
      </c>
      <c r="K77" s="131" t="s">
        <v>153</v>
      </c>
      <c r="L77" s="132"/>
      <c r="M77" s="133">
        <v>1</v>
      </c>
      <c r="N77" s="132"/>
      <c r="O77" s="130">
        <f t="shared" si="3"/>
        <v>1.2195121951219513E-2</v>
      </c>
      <c r="P77" s="9"/>
    </row>
    <row r="78" spans="2:16" ht="14.25" customHeight="1" x14ac:dyDescent="0.25">
      <c r="B78" s="127" t="s">
        <v>17</v>
      </c>
      <c r="C78" s="127"/>
      <c r="D78" s="124">
        <v>9</v>
      </c>
      <c r="E78" s="124"/>
      <c r="F78" s="124">
        <v>1</v>
      </c>
      <c r="G78" s="124"/>
      <c r="H78" s="146">
        <f t="shared" si="1"/>
        <v>10</v>
      </c>
      <c r="K78" s="128" t="s">
        <v>124</v>
      </c>
      <c r="L78" s="14"/>
      <c r="M78" s="129">
        <v>4</v>
      </c>
      <c r="N78" s="129"/>
      <c r="O78" s="130">
        <f t="shared" si="3"/>
        <v>4.878048780487805E-2</v>
      </c>
      <c r="P78" s="9"/>
    </row>
    <row r="79" spans="2:16" ht="14.25" customHeight="1" x14ac:dyDescent="0.25">
      <c r="B79" s="127" t="s">
        <v>40</v>
      </c>
      <c r="C79" s="127"/>
      <c r="D79" s="124">
        <v>8</v>
      </c>
      <c r="E79" s="124"/>
      <c r="F79" s="124">
        <v>0</v>
      </c>
      <c r="G79" s="124"/>
      <c r="H79" s="146">
        <f t="shared" si="1"/>
        <v>8</v>
      </c>
      <c r="K79" s="128" t="s">
        <v>125</v>
      </c>
      <c r="L79" s="14"/>
      <c r="M79" s="129">
        <v>16</v>
      </c>
      <c r="N79" s="129"/>
      <c r="O79" s="130">
        <f t="shared" si="3"/>
        <v>0.1951219512195122</v>
      </c>
      <c r="P79" s="9"/>
    </row>
    <row r="80" spans="2:16" ht="14.25" customHeight="1" thickBot="1" x14ac:dyDescent="0.3">
      <c r="B80" s="127" t="s">
        <v>23</v>
      </c>
      <c r="C80" s="127"/>
      <c r="D80" s="124">
        <v>8</v>
      </c>
      <c r="E80" s="124"/>
      <c r="F80" s="124">
        <v>0</v>
      </c>
      <c r="G80" s="124"/>
      <c r="H80" s="146">
        <f t="shared" si="1"/>
        <v>8</v>
      </c>
      <c r="K80" s="128" t="s">
        <v>3</v>
      </c>
      <c r="L80" s="14"/>
      <c r="M80" s="129">
        <v>7</v>
      </c>
      <c r="N80" s="129"/>
      <c r="O80" s="130">
        <f t="shared" si="3"/>
        <v>8.5365853658536592E-2</v>
      </c>
      <c r="P80" s="9"/>
    </row>
    <row r="81" spans="2:19" ht="14.25" customHeight="1" x14ac:dyDescent="0.25">
      <c r="B81" s="94" t="s">
        <v>1</v>
      </c>
      <c r="C81" s="94"/>
      <c r="D81" s="23">
        <f>SUM(D55:D80)</f>
        <v>1003</v>
      </c>
      <c r="E81" s="23">
        <f>SUM(E55:E80)</f>
        <v>0</v>
      </c>
      <c r="F81" s="23">
        <f>SUM(F55:F80)</f>
        <v>82</v>
      </c>
      <c r="G81" s="23"/>
      <c r="H81" s="23">
        <f>SUM(H55:H80)</f>
        <v>1085</v>
      </c>
      <c r="K81" s="94" t="s">
        <v>1</v>
      </c>
      <c r="L81" s="94"/>
      <c r="M81" s="23">
        <f>SUM(M72:M80)</f>
        <v>82</v>
      </c>
      <c r="N81" s="23"/>
      <c r="O81" s="25">
        <f>SUM(O72:O80)</f>
        <v>1.0000000000000002</v>
      </c>
      <c r="P81" s="9"/>
    </row>
    <row r="82" spans="2:19" ht="12.75" customHeight="1" x14ac:dyDescent="0.25">
      <c r="B82" s="110" t="s">
        <v>142</v>
      </c>
      <c r="C82" s="9"/>
      <c r="D82" s="9"/>
      <c r="E82" s="9"/>
      <c r="F82" s="103"/>
      <c r="G82" s="103"/>
      <c r="H82" s="103"/>
      <c r="P82" s="9"/>
    </row>
    <row r="83" spans="2:19" ht="7.5" customHeight="1" x14ac:dyDescent="0.25">
      <c r="B83" s="17"/>
      <c r="C83" s="9"/>
      <c r="D83" s="9"/>
      <c r="E83" s="9"/>
      <c r="F83" s="103"/>
      <c r="G83" s="103"/>
      <c r="H83" s="103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</row>
    <row r="84" spans="2:19" ht="7.5" customHeight="1" x14ac:dyDescent="0.25">
      <c r="B84" s="9"/>
      <c r="C84" s="9"/>
      <c r="D84" s="9"/>
      <c r="E84" s="9"/>
      <c r="F84" s="103"/>
      <c r="G84" s="103"/>
      <c r="H84" s="103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</row>
    <row r="85" spans="2:19" x14ac:dyDescent="0.25">
      <c r="B85" s="1" t="s">
        <v>60</v>
      </c>
      <c r="C85" s="28"/>
      <c r="D85" s="28"/>
      <c r="E85" s="28"/>
      <c r="F85" s="29"/>
      <c r="G85" s="29"/>
      <c r="H85" s="29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</row>
    <row r="86" spans="2:19" ht="15" customHeight="1" x14ac:dyDescent="0.25">
      <c r="B86" s="160" t="s">
        <v>154</v>
      </c>
      <c r="C86" s="160"/>
      <c r="D86" s="160"/>
      <c r="E86" s="101"/>
      <c r="F86" s="30"/>
      <c r="G86" s="30"/>
      <c r="H86" s="30"/>
      <c r="I86" s="31"/>
      <c r="J86" s="31"/>
      <c r="K86" s="9"/>
      <c r="L86" s="9"/>
      <c r="M86" s="160" t="s">
        <v>161</v>
      </c>
      <c r="N86" s="160"/>
      <c r="O86" s="160"/>
      <c r="P86" s="160"/>
      <c r="Q86" s="160"/>
      <c r="R86" s="160"/>
      <c r="S86" s="9"/>
    </row>
    <row r="87" spans="2:19" ht="15" customHeight="1" x14ac:dyDescent="0.25">
      <c r="B87" s="160"/>
      <c r="C87" s="160"/>
      <c r="D87" s="160"/>
      <c r="E87" s="101"/>
      <c r="F87" s="30"/>
      <c r="G87" s="30"/>
      <c r="H87" s="30"/>
      <c r="I87" s="31"/>
      <c r="J87" s="31"/>
      <c r="K87" s="9"/>
      <c r="L87" s="9"/>
      <c r="M87" s="160"/>
      <c r="N87" s="160"/>
      <c r="O87" s="160"/>
      <c r="P87" s="160"/>
      <c r="Q87" s="160"/>
      <c r="R87" s="160"/>
      <c r="S87" s="9"/>
    </row>
    <row r="88" spans="2:19" x14ac:dyDescent="0.25">
      <c r="B88" s="104" t="s">
        <v>28</v>
      </c>
      <c r="C88" s="96" t="s">
        <v>36</v>
      </c>
      <c r="D88" s="96" t="s">
        <v>0</v>
      </c>
      <c r="E88" s="100"/>
      <c r="F88" s="103"/>
      <c r="G88" s="103"/>
      <c r="H88" s="35" t="s">
        <v>61</v>
      </c>
      <c r="I88" s="9"/>
      <c r="J88" s="9"/>
      <c r="K88" s="9"/>
      <c r="L88" s="9"/>
      <c r="M88" s="106" t="s">
        <v>62</v>
      </c>
      <c r="N88" s="36"/>
      <c r="O88" s="165" t="s">
        <v>36</v>
      </c>
      <c r="P88" s="165"/>
      <c r="Q88" s="165" t="s">
        <v>0</v>
      </c>
      <c r="R88" s="165"/>
      <c r="S88" s="9"/>
    </row>
    <row r="89" spans="2:19" x14ac:dyDescent="0.25">
      <c r="B89" s="119" t="s">
        <v>155</v>
      </c>
      <c r="C89" s="103">
        <v>0</v>
      </c>
      <c r="D89" s="37">
        <f t="shared" ref="D89:D95" si="4">C89/$C$96</f>
        <v>0</v>
      </c>
      <c r="E89" s="38"/>
      <c r="F89" s="103"/>
      <c r="G89" s="103"/>
      <c r="H89" s="39">
        <f>SUM(D89:D92)</f>
        <v>0.12195121951219512</v>
      </c>
      <c r="I89" s="9"/>
      <c r="J89" s="9"/>
      <c r="K89" s="9"/>
      <c r="L89" s="9"/>
      <c r="M89" s="127" t="s">
        <v>63</v>
      </c>
      <c r="N89" s="127"/>
      <c r="O89" s="163">
        <v>4</v>
      </c>
      <c r="P89" s="163"/>
      <c r="Q89" s="164">
        <f>O89/$O$92</f>
        <v>4.878048780487805E-2</v>
      </c>
      <c r="R89" s="164"/>
      <c r="S89" s="9"/>
    </row>
    <row r="90" spans="2:19" x14ac:dyDescent="0.25">
      <c r="B90" s="119" t="s">
        <v>156</v>
      </c>
      <c r="C90" s="103">
        <v>2</v>
      </c>
      <c r="D90" s="37">
        <f t="shared" si="4"/>
        <v>2.4390243902439025E-2</v>
      </c>
      <c r="E90" s="38"/>
      <c r="F90" s="103"/>
      <c r="G90" s="103"/>
      <c r="H90" s="35"/>
      <c r="I90" s="9"/>
      <c r="J90" s="9"/>
      <c r="K90" s="9"/>
      <c r="L90" s="9"/>
      <c r="M90" s="127" t="s">
        <v>64</v>
      </c>
      <c r="N90" s="127"/>
      <c r="O90" s="163">
        <v>68</v>
      </c>
      <c r="P90" s="163"/>
      <c r="Q90" s="164">
        <f>O90/$O$92</f>
        <v>0.82926829268292679</v>
      </c>
      <c r="R90" s="164"/>
      <c r="S90" s="9"/>
    </row>
    <row r="91" spans="2:19" ht="15.75" thickBot="1" x14ac:dyDescent="0.3">
      <c r="B91" s="119" t="s">
        <v>157</v>
      </c>
      <c r="C91" s="103">
        <v>2</v>
      </c>
      <c r="D91" s="37">
        <f t="shared" si="4"/>
        <v>2.4390243902439025E-2</v>
      </c>
      <c r="E91" s="38"/>
      <c r="F91" s="103"/>
      <c r="G91" s="103"/>
      <c r="H91" s="35" t="s">
        <v>65</v>
      </c>
      <c r="I91" s="9"/>
      <c r="J91" s="9"/>
      <c r="K91" s="9"/>
      <c r="L91" s="9"/>
      <c r="M91" s="127" t="s">
        <v>117</v>
      </c>
      <c r="N91" s="127"/>
      <c r="O91" s="163">
        <v>10</v>
      </c>
      <c r="P91" s="163"/>
      <c r="Q91" s="164">
        <f>O91/$O$92</f>
        <v>0.12195121951219512</v>
      </c>
      <c r="R91" s="164"/>
      <c r="S91" s="9"/>
    </row>
    <row r="92" spans="2:19" x14ac:dyDescent="0.25">
      <c r="B92" s="119" t="s">
        <v>158</v>
      </c>
      <c r="C92" s="103">
        <v>6</v>
      </c>
      <c r="D92" s="37">
        <f t="shared" si="4"/>
        <v>7.3170731707317069E-2</v>
      </c>
      <c r="E92" s="38"/>
      <c r="F92" s="103"/>
      <c r="G92" s="103"/>
      <c r="H92" s="39">
        <f>SUM(D93:D94)</f>
        <v>0.85365853658536583</v>
      </c>
      <c r="I92" s="9"/>
      <c r="J92" s="9"/>
      <c r="K92" s="9"/>
      <c r="L92" s="9"/>
      <c r="M92" s="105" t="s">
        <v>1</v>
      </c>
      <c r="N92" s="41"/>
      <c r="O92" s="166">
        <f>SUM(O89:P91)</f>
        <v>82</v>
      </c>
      <c r="P92" s="166"/>
      <c r="Q92" s="167">
        <f>SUM(Q89:R91)</f>
        <v>1</v>
      </c>
      <c r="R92" s="167"/>
      <c r="S92" s="9"/>
    </row>
    <row r="93" spans="2:19" x14ac:dyDescent="0.25">
      <c r="B93" s="119" t="s">
        <v>159</v>
      </c>
      <c r="C93" s="103">
        <v>36</v>
      </c>
      <c r="D93" s="37">
        <f t="shared" si="4"/>
        <v>0.43902439024390244</v>
      </c>
      <c r="E93" s="38"/>
      <c r="F93" s="103"/>
      <c r="G93" s="103"/>
      <c r="H93" s="35"/>
      <c r="I93" s="9"/>
      <c r="J93" s="9"/>
      <c r="K93" s="9"/>
      <c r="L93" s="9"/>
      <c r="M93" s="42"/>
      <c r="N93" s="9"/>
      <c r="O93" s="9"/>
      <c r="P93" s="9"/>
      <c r="Q93" s="9"/>
      <c r="R93" s="9"/>
      <c r="S93" s="9"/>
    </row>
    <row r="94" spans="2:19" x14ac:dyDescent="0.25">
      <c r="B94" s="119" t="s">
        <v>160</v>
      </c>
      <c r="C94" s="103">
        <v>34</v>
      </c>
      <c r="D94" s="37">
        <f t="shared" si="4"/>
        <v>0.41463414634146339</v>
      </c>
      <c r="E94" s="38"/>
      <c r="F94" s="103"/>
      <c r="G94" s="103"/>
      <c r="H94" s="35"/>
      <c r="I94" s="9"/>
      <c r="J94" s="9"/>
      <c r="K94" s="9"/>
      <c r="L94" s="9"/>
      <c r="M94" s="32" t="s">
        <v>162</v>
      </c>
      <c r="N94" s="33"/>
      <c r="O94" s="33"/>
      <c r="P94" s="9"/>
      <c r="Q94" s="9"/>
      <c r="R94" s="9"/>
      <c r="S94" s="9"/>
    </row>
    <row r="95" spans="2:19" ht="15.75" thickBot="1" x14ac:dyDescent="0.3">
      <c r="B95" s="119" t="s">
        <v>69</v>
      </c>
      <c r="C95" s="103">
        <v>2</v>
      </c>
      <c r="D95" s="37">
        <f t="shared" si="4"/>
        <v>2.4390243902439025E-2</v>
      </c>
      <c r="E95" s="38"/>
      <c r="F95" s="103"/>
      <c r="G95" s="103"/>
      <c r="H95" s="35" t="s">
        <v>70</v>
      </c>
      <c r="I95" s="9"/>
      <c r="J95" s="9"/>
      <c r="K95" s="9"/>
      <c r="L95" s="9"/>
      <c r="M95" s="106" t="s">
        <v>71</v>
      </c>
      <c r="N95" s="36"/>
      <c r="O95" s="165" t="s">
        <v>36</v>
      </c>
      <c r="P95" s="165"/>
      <c r="Q95" s="165" t="s">
        <v>0</v>
      </c>
      <c r="R95" s="165"/>
      <c r="S95" s="9"/>
    </row>
    <row r="96" spans="2:19" x14ac:dyDescent="0.25">
      <c r="B96" s="94" t="s">
        <v>1</v>
      </c>
      <c r="C96" s="94">
        <f>SUM(C89:C95)</f>
        <v>82</v>
      </c>
      <c r="D96" s="95">
        <f>SUM(D89:D95)</f>
        <v>1</v>
      </c>
      <c r="E96" s="43"/>
      <c r="F96" s="103"/>
      <c r="G96" s="103"/>
      <c r="H96" s="39">
        <f>D95</f>
        <v>2.4390243902439025E-2</v>
      </c>
      <c r="I96" s="9"/>
      <c r="J96" s="9"/>
      <c r="K96" s="9"/>
      <c r="L96" s="9"/>
      <c r="M96" s="127" t="s">
        <v>72</v>
      </c>
      <c r="N96" s="127"/>
      <c r="O96" s="163">
        <v>34</v>
      </c>
      <c r="P96" s="163"/>
      <c r="Q96" s="164">
        <f>O96/$O$100</f>
        <v>0.41463414634146339</v>
      </c>
      <c r="R96" s="164"/>
      <c r="S96" s="9"/>
    </row>
    <row r="97" spans="2:19" x14ac:dyDescent="0.25">
      <c r="B97" s="9"/>
      <c r="C97" s="9"/>
      <c r="D97" s="9"/>
      <c r="E97" s="9"/>
      <c r="F97" s="103"/>
      <c r="G97" s="103"/>
      <c r="H97" s="103"/>
      <c r="I97" s="9"/>
      <c r="J97" s="9"/>
      <c r="K97" s="9"/>
      <c r="L97" s="9"/>
      <c r="M97" s="127" t="s">
        <v>73</v>
      </c>
      <c r="N97" s="127"/>
      <c r="O97" s="163">
        <v>33</v>
      </c>
      <c r="P97" s="163"/>
      <c r="Q97" s="164">
        <f>O97/$O$100</f>
        <v>0.40243902439024393</v>
      </c>
      <c r="R97" s="164"/>
      <c r="S97" s="9"/>
    </row>
    <row r="98" spans="2:19" x14ac:dyDescent="0.25">
      <c r="B98" s="9"/>
      <c r="C98" s="9"/>
      <c r="D98" s="9"/>
      <c r="E98" s="9"/>
      <c r="F98" s="103"/>
      <c r="G98" s="103"/>
      <c r="H98" s="103"/>
      <c r="I98" s="9"/>
      <c r="J98" s="9"/>
      <c r="K98" s="9"/>
      <c r="L98" s="9"/>
      <c r="M98" s="127" t="s">
        <v>74</v>
      </c>
      <c r="N98" s="127"/>
      <c r="O98" s="163">
        <v>12</v>
      </c>
      <c r="P98" s="163"/>
      <c r="Q98" s="164">
        <f>O98/$O$100</f>
        <v>0.14634146341463414</v>
      </c>
      <c r="R98" s="164"/>
      <c r="S98" s="9"/>
    </row>
    <row r="99" spans="2:19" ht="15.75" thickBot="1" x14ac:dyDescent="0.3">
      <c r="C99" s="33"/>
      <c r="D99" s="33"/>
      <c r="E99" s="33"/>
      <c r="F99" s="33"/>
      <c r="G99" s="33"/>
      <c r="H99" s="33"/>
      <c r="I99" s="9"/>
      <c r="J99" s="9"/>
      <c r="K99" s="9"/>
      <c r="L99" s="9"/>
      <c r="M99" s="127" t="s">
        <v>117</v>
      </c>
      <c r="N99" s="127"/>
      <c r="O99" s="168">
        <v>3</v>
      </c>
      <c r="P99" s="168"/>
      <c r="Q99" s="164">
        <f>O99/$O$100</f>
        <v>3.6585365853658534E-2</v>
      </c>
      <c r="R99" s="164"/>
      <c r="S99" s="9"/>
    </row>
    <row r="100" spans="2:19" x14ac:dyDescent="0.25">
      <c r="B100" s="153" t="s">
        <v>163</v>
      </c>
      <c r="C100" s="153"/>
      <c r="D100" s="153"/>
      <c r="E100" s="153"/>
      <c r="F100" s="153"/>
      <c r="G100" s="153"/>
      <c r="H100" s="153"/>
      <c r="I100" s="9"/>
      <c r="J100" s="9"/>
      <c r="K100" s="9"/>
      <c r="L100" s="9"/>
      <c r="M100" s="105" t="s">
        <v>1</v>
      </c>
      <c r="N100" s="120"/>
      <c r="O100" s="166">
        <f>SUM(O96:P99)</f>
        <v>82</v>
      </c>
      <c r="P100" s="166"/>
      <c r="Q100" s="167">
        <f>SUM(Q96:R99)</f>
        <v>1</v>
      </c>
      <c r="R100" s="167"/>
      <c r="S100" s="9"/>
    </row>
    <row r="101" spans="2:19" x14ac:dyDescent="0.25">
      <c r="B101" s="155" t="s">
        <v>75</v>
      </c>
      <c r="C101" s="155"/>
      <c r="D101" s="155"/>
      <c r="E101" s="99"/>
      <c r="F101" s="96" t="s">
        <v>36</v>
      </c>
      <c r="G101" s="170" t="s">
        <v>0</v>
      </c>
      <c r="H101" s="170"/>
      <c r="I101" s="171"/>
      <c r="J101" s="171"/>
      <c r="K101" s="171"/>
      <c r="L101" s="9"/>
      <c r="M101" s="42"/>
      <c r="N101" s="9"/>
      <c r="O101" s="9"/>
      <c r="P101" s="9"/>
      <c r="Q101" s="9"/>
      <c r="R101" s="9"/>
      <c r="S101" s="9"/>
    </row>
    <row r="102" spans="2:19" x14ac:dyDescent="0.25">
      <c r="B102" s="44" t="s">
        <v>76</v>
      </c>
      <c r="C102" s="44"/>
      <c r="D102" s="44"/>
      <c r="E102" s="44"/>
      <c r="F102" s="45">
        <v>8</v>
      </c>
      <c r="G102" s="46"/>
      <c r="H102" s="47">
        <f t="shared" ref="H102:H124" si="5">F102/$F$125</f>
        <v>9.7560975609756101E-2</v>
      </c>
      <c r="I102" s="10"/>
      <c r="J102" s="10"/>
      <c r="K102" s="10"/>
      <c r="L102" s="9"/>
      <c r="M102" s="9"/>
      <c r="N102" s="9"/>
      <c r="O102" s="9"/>
      <c r="P102" s="9"/>
      <c r="Q102" s="9"/>
      <c r="R102" s="9"/>
      <c r="S102" s="9"/>
    </row>
    <row r="103" spans="2:19" x14ac:dyDescent="0.25">
      <c r="B103" s="44" t="s">
        <v>77</v>
      </c>
      <c r="C103" s="44"/>
      <c r="D103" s="44"/>
      <c r="E103" s="44"/>
      <c r="F103" s="45">
        <v>24</v>
      </c>
      <c r="G103" s="46"/>
      <c r="H103" s="47">
        <f t="shared" si="5"/>
        <v>0.29268292682926828</v>
      </c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</row>
    <row r="104" spans="2:19" x14ac:dyDescent="0.25">
      <c r="B104" s="44" t="s">
        <v>78</v>
      </c>
      <c r="C104" s="44"/>
      <c r="D104" s="44"/>
      <c r="E104" s="44"/>
      <c r="F104" s="45">
        <v>10</v>
      </c>
      <c r="G104" s="46"/>
      <c r="H104" s="47">
        <f t="shared" si="5"/>
        <v>0.12195121951219512</v>
      </c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</row>
    <row r="105" spans="2:19" x14ac:dyDescent="0.25">
      <c r="B105" s="44" t="s">
        <v>79</v>
      </c>
      <c r="C105" s="44"/>
      <c r="D105" s="44"/>
      <c r="E105" s="44"/>
      <c r="F105" s="45">
        <v>6</v>
      </c>
      <c r="G105" s="46"/>
      <c r="H105" s="47">
        <f t="shared" si="5"/>
        <v>7.3170731707317069E-2</v>
      </c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2:19" x14ac:dyDescent="0.25">
      <c r="B106" s="48" t="s">
        <v>80</v>
      </c>
      <c r="C106" s="48"/>
      <c r="D106" s="48"/>
      <c r="E106" s="48"/>
      <c r="F106" s="49">
        <v>3</v>
      </c>
      <c r="G106" s="50"/>
      <c r="H106" s="51">
        <f t="shared" si="5"/>
        <v>3.6585365853658534E-2</v>
      </c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2:19" x14ac:dyDescent="0.25">
      <c r="B107" s="48" t="s">
        <v>81</v>
      </c>
      <c r="C107" s="48"/>
      <c r="D107" s="48"/>
      <c r="E107" s="48"/>
      <c r="F107" s="49">
        <v>8</v>
      </c>
      <c r="G107" s="50"/>
      <c r="H107" s="51">
        <f t="shared" si="5"/>
        <v>9.7560975609756101E-2</v>
      </c>
      <c r="I107" s="9"/>
      <c r="J107" s="9"/>
      <c r="K107" s="121"/>
      <c r="L107" s="9"/>
      <c r="M107" s="9"/>
      <c r="N107" s="9"/>
      <c r="O107" s="9"/>
      <c r="P107" s="9"/>
      <c r="Q107" s="9"/>
      <c r="R107" s="9"/>
      <c r="S107" s="9"/>
    </row>
    <row r="108" spans="2:19" x14ac:dyDescent="0.25">
      <c r="B108" s="52" t="s">
        <v>82</v>
      </c>
      <c r="C108" s="52"/>
      <c r="D108" s="52"/>
      <c r="E108" s="52"/>
      <c r="F108" s="49">
        <v>0</v>
      </c>
      <c r="G108" s="50"/>
      <c r="H108" s="51">
        <f t="shared" si="5"/>
        <v>0</v>
      </c>
      <c r="I108" s="9"/>
      <c r="J108" s="9"/>
      <c r="K108" s="121"/>
      <c r="L108" s="9"/>
      <c r="M108" s="9"/>
      <c r="N108" s="9"/>
      <c r="O108" s="9"/>
      <c r="P108" s="9"/>
      <c r="Q108" s="9"/>
      <c r="R108" s="9"/>
      <c r="S108" s="9"/>
    </row>
    <row r="109" spans="2:19" x14ac:dyDescent="0.25">
      <c r="B109" s="48" t="s">
        <v>83</v>
      </c>
      <c r="C109" s="48"/>
      <c r="D109" s="48"/>
      <c r="E109" s="48"/>
      <c r="F109" s="49">
        <v>0</v>
      </c>
      <c r="G109" s="50"/>
      <c r="H109" s="51">
        <f t="shared" si="5"/>
        <v>0</v>
      </c>
      <c r="I109" s="9"/>
      <c r="J109" s="9"/>
      <c r="K109" s="121"/>
      <c r="L109" s="9"/>
      <c r="M109" s="9"/>
      <c r="N109" s="9"/>
      <c r="O109" s="9"/>
      <c r="P109" s="9"/>
      <c r="Q109" s="9"/>
      <c r="R109" s="9"/>
      <c r="S109" s="9"/>
    </row>
    <row r="110" spans="2:19" x14ac:dyDescent="0.25">
      <c r="B110" s="53" t="s">
        <v>84</v>
      </c>
      <c r="C110" s="53"/>
      <c r="D110" s="53"/>
      <c r="E110" s="53"/>
      <c r="F110" s="54">
        <v>0</v>
      </c>
      <c r="G110" s="55"/>
      <c r="H110" s="56">
        <f t="shared" si="5"/>
        <v>0</v>
      </c>
      <c r="I110" s="9"/>
      <c r="J110" s="9"/>
      <c r="K110" s="121"/>
      <c r="L110" s="9"/>
      <c r="M110" s="9"/>
      <c r="N110" s="9"/>
      <c r="O110" s="9"/>
      <c r="P110" s="9"/>
      <c r="Q110" s="9"/>
      <c r="R110" s="9"/>
      <c r="S110" s="9"/>
    </row>
    <row r="111" spans="2:19" x14ac:dyDescent="0.25">
      <c r="B111" s="53" t="s">
        <v>85</v>
      </c>
      <c r="C111" s="53"/>
      <c r="D111" s="53"/>
      <c r="E111" s="53"/>
      <c r="F111" s="54">
        <v>1</v>
      </c>
      <c r="G111" s="55"/>
      <c r="H111" s="56">
        <f t="shared" si="5"/>
        <v>1.2195121951219513E-2</v>
      </c>
      <c r="I111" s="9"/>
      <c r="J111" s="9"/>
      <c r="K111" s="121"/>
      <c r="L111" s="9"/>
      <c r="M111" s="9"/>
      <c r="N111" s="9"/>
      <c r="O111" s="9"/>
      <c r="P111" s="9"/>
      <c r="Q111" s="9"/>
      <c r="R111" s="9"/>
      <c r="S111" s="9"/>
    </row>
    <row r="112" spans="2:19" x14ac:dyDescent="0.25">
      <c r="B112" s="53" t="s">
        <v>86</v>
      </c>
      <c r="C112" s="53"/>
      <c r="D112" s="53"/>
      <c r="E112" s="53"/>
      <c r="F112" s="54">
        <v>0</v>
      </c>
      <c r="G112" s="55"/>
      <c r="H112" s="56">
        <f t="shared" si="5"/>
        <v>0</v>
      </c>
      <c r="I112" s="9"/>
      <c r="J112" s="9"/>
      <c r="K112" s="121"/>
      <c r="L112" s="9"/>
      <c r="M112" s="9"/>
      <c r="N112" s="9"/>
      <c r="O112" s="9"/>
      <c r="P112" s="9"/>
      <c r="Q112" s="9"/>
      <c r="R112" s="9"/>
      <c r="S112" s="9"/>
    </row>
    <row r="113" spans="2:19" x14ac:dyDescent="0.25">
      <c r="B113" s="53" t="s">
        <v>87</v>
      </c>
      <c r="C113" s="53"/>
      <c r="D113" s="53"/>
      <c r="E113" s="53"/>
      <c r="F113" s="54">
        <v>0</v>
      </c>
      <c r="G113" s="55"/>
      <c r="H113" s="56">
        <f t="shared" si="5"/>
        <v>0</v>
      </c>
      <c r="I113" s="9"/>
      <c r="J113" s="9"/>
      <c r="K113" s="121"/>
      <c r="L113" s="9"/>
      <c r="M113" s="9"/>
      <c r="N113" s="9"/>
      <c r="O113" s="9"/>
      <c r="P113" s="9"/>
      <c r="Q113" s="9"/>
      <c r="R113" s="9"/>
      <c r="S113" s="9"/>
    </row>
    <row r="114" spans="2:19" x14ac:dyDescent="0.25">
      <c r="B114" s="53" t="s">
        <v>88</v>
      </c>
      <c r="C114" s="53"/>
      <c r="D114" s="53"/>
      <c r="E114" s="53"/>
      <c r="F114" s="54">
        <v>0</v>
      </c>
      <c r="G114" s="55"/>
      <c r="H114" s="56">
        <f t="shared" si="5"/>
        <v>0</v>
      </c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</row>
    <row r="115" spans="2:19" x14ac:dyDescent="0.25">
      <c r="B115" s="53" t="s">
        <v>89</v>
      </c>
      <c r="C115" s="53"/>
      <c r="D115" s="53"/>
      <c r="E115" s="53"/>
      <c r="F115" s="54">
        <v>0</v>
      </c>
      <c r="G115" s="55"/>
      <c r="H115" s="56">
        <f t="shared" si="5"/>
        <v>0</v>
      </c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</row>
    <row r="116" spans="2:19" x14ac:dyDescent="0.25">
      <c r="B116" s="53" t="s">
        <v>90</v>
      </c>
      <c r="C116" s="53"/>
      <c r="D116" s="53"/>
      <c r="E116" s="53"/>
      <c r="F116" s="54">
        <v>1</v>
      </c>
      <c r="G116" s="55"/>
      <c r="H116" s="56">
        <f t="shared" si="5"/>
        <v>1.2195121951219513E-2</v>
      </c>
      <c r="I116" s="9"/>
      <c r="J116" s="9"/>
      <c r="K116" s="153" t="s">
        <v>164</v>
      </c>
      <c r="L116" s="153"/>
      <c r="M116" s="153"/>
      <c r="N116" s="31"/>
      <c r="O116" s="33"/>
      <c r="P116" s="33"/>
      <c r="Q116" s="9"/>
      <c r="R116" s="9"/>
      <c r="S116" s="9"/>
    </row>
    <row r="117" spans="2:19" x14ac:dyDescent="0.25">
      <c r="B117" s="53" t="s">
        <v>91</v>
      </c>
      <c r="C117" s="53"/>
      <c r="D117" s="53"/>
      <c r="E117" s="53"/>
      <c r="F117" s="54">
        <v>0</v>
      </c>
      <c r="G117" s="55"/>
      <c r="H117" s="56">
        <f t="shared" si="5"/>
        <v>0</v>
      </c>
      <c r="I117" s="9"/>
      <c r="J117" s="9"/>
      <c r="K117" s="153"/>
      <c r="L117" s="153"/>
      <c r="M117" s="153"/>
      <c r="N117" s="31"/>
      <c r="O117" s="33"/>
      <c r="P117" s="33"/>
      <c r="Q117" s="9"/>
      <c r="R117" s="9"/>
      <c r="S117" s="9"/>
    </row>
    <row r="118" spans="2:19" x14ac:dyDescent="0.25">
      <c r="B118" s="53" t="s">
        <v>92</v>
      </c>
      <c r="C118" s="53"/>
      <c r="D118" s="53"/>
      <c r="E118" s="53"/>
      <c r="F118" s="54">
        <v>0</v>
      </c>
      <c r="G118" s="55"/>
      <c r="H118" s="56">
        <f t="shared" si="5"/>
        <v>0</v>
      </c>
      <c r="I118" s="9"/>
      <c r="J118" s="9"/>
      <c r="K118" s="99" t="s">
        <v>93</v>
      </c>
      <c r="L118" s="96" t="s">
        <v>36</v>
      </c>
      <c r="M118" s="96" t="s">
        <v>0</v>
      </c>
      <c r="N118" s="57"/>
      <c r="O118" s="58"/>
      <c r="P118" s="38"/>
      <c r="Q118" s="9"/>
      <c r="R118" s="9"/>
      <c r="S118" s="9"/>
    </row>
    <row r="119" spans="2:19" x14ac:dyDescent="0.25">
      <c r="B119" s="53" t="s">
        <v>37</v>
      </c>
      <c r="C119" s="53"/>
      <c r="D119" s="53"/>
      <c r="E119" s="53"/>
      <c r="F119" s="54">
        <v>2</v>
      </c>
      <c r="G119" s="55"/>
      <c r="H119" s="56">
        <f t="shared" si="5"/>
        <v>2.4390243902439025E-2</v>
      </c>
      <c r="I119" s="9"/>
      <c r="J119" s="9"/>
      <c r="K119" s="44" t="s">
        <v>94</v>
      </c>
      <c r="L119" s="45">
        <f>+F102+F103+F104+F105</f>
        <v>48</v>
      </c>
      <c r="M119" s="59">
        <f t="shared" ref="M119:M124" si="6">L119/$L$125</f>
        <v>0.58536585365853655</v>
      </c>
      <c r="N119" s="57"/>
      <c r="O119" s="58"/>
      <c r="P119" s="38"/>
      <c r="Q119" s="9"/>
      <c r="R119" s="9"/>
      <c r="S119" s="9"/>
    </row>
    <row r="120" spans="2:19" x14ac:dyDescent="0.25">
      <c r="B120" s="60" t="s">
        <v>95</v>
      </c>
      <c r="C120" s="60"/>
      <c r="D120" s="60"/>
      <c r="E120" s="60"/>
      <c r="F120" s="61">
        <v>1</v>
      </c>
      <c r="G120" s="62"/>
      <c r="H120" s="63">
        <f t="shared" si="5"/>
        <v>1.2195121951219513E-2</v>
      </c>
      <c r="I120" s="9"/>
      <c r="J120" s="9"/>
      <c r="K120" s="48" t="s">
        <v>96</v>
      </c>
      <c r="L120" s="49">
        <f>+F106+F107+F108+F109</f>
        <v>11</v>
      </c>
      <c r="M120" s="64">
        <f t="shared" si="6"/>
        <v>0.13414634146341464</v>
      </c>
      <c r="N120" s="57"/>
      <c r="O120" s="58"/>
      <c r="P120" s="38"/>
      <c r="Q120" s="9"/>
      <c r="R120" s="9"/>
      <c r="S120" s="9"/>
    </row>
    <row r="121" spans="2:19" x14ac:dyDescent="0.25">
      <c r="B121" s="60" t="s">
        <v>97</v>
      </c>
      <c r="C121" s="60"/>
      <c r="D121" s="60"/>
      <c r="E121" s="60"/>
      <c r="F121" s="61">
        <v>4</v>
      </c>
      <c r="G121" s="62"/>
      <c r="H121" s="63">
        <f t="shared" si="5"/>
        <v>4.878048780487805E-2</v>
      </c>
      <c r="I121" s="9"/>
      <c r="J121" s="9"/>
      <c r="K121" s="53" t="s">
        <v>98</v>
      </c>
      <c r="L121" s="54">
        <f>+SUM(F110:F119)</f>
        <v>4</v>
      </c>
      <c r="M121" s="65">
        <f t="shared" si="6"/>
        <v>4.878048780487805E-2</v>
      </c>
      <c r="N121" s="66"/>
      <c r="O121" s="10"/>
      <c r="P121" s="10"/>
      <c r="Q121" s="9"/>
      <c r="R121" s="9"/>
      <c r="S121" s="9"/>
    </row>
    <row r="122" spans="2:19" x14ac:dyDescent="0.25">
      <c r="B122" s="60" t="s">
        <v>99</v>
      </c>
      <c r="C122" s="60"/>
      <c r="D122" s="60"/>
      <c r="E122" s="60"/>
      <c r="F122" s="61">
        <v>0</v>
      </c>
      <c r="G122" s="62"/>
      <c r="H122" s="63">
        <f t="shared" si="5"/>
        <v>0</v>
      </c>
      <c r="I122" s="9"/>
      <c r="J122" s="9"/>
      <c r="K122" s="60" t="s">
        <v>100</v>
      </c>
      <c r="L122" s="61">
        <f>+F120+F121+F122</f>
        <v>5</v>
      </c>
      <c r="M122" s="67">
        <f t="shared" si="6"/>
        <v>6.097560975609756E-2</v>
      </c>
      <c r="N122" s="66"/>
      <c r="O122" s="10"/>
      <c r="P122" s="10"/>
      <c r="Q122" s="9"/>
      <c r="R122" s="9"/>
      <c r="S122" s="9"/>
    </row>
    <row r="123" spans="2:19" x14ac:dyDescent="0.25">
      <c r="B123" s="68" t="s">
        <v>101</v>
      </c>
      <c r="C123" s="68"/>
      <c r="D123" s="68"/>
      <c r="E123" s="68"/>
      <c r="F123" s="102">
        <v>6</v>
      </c>
      <c r="G123" s="103"/>
      <c r="H123" s="37">
        <f t="shared" si="5"/>
        <v>7.3170731707317069E-2</v>
      </c>
      <c r="I123" s="9"/>
      <c r="J123" s="9"/>
      <c r="K123" s="69" t="s">
        <v>102</v>
      </c>
      <c r="L123" s="70">
        <f>F124</f>
        <v>8</v>
      </c>
      <c r="M123" s="71">
        <f t="shared" si="6"/>
        <v>9.7560975609756101E-2</v>
      </c>
      <c r="N123" s="72"/>
      <c r="O123" s="10"/>
      <c r="P123" s="10"/>
      <c r="Q123" s="9"/>
      <c r="R123" s="9"/>
      <c r="S123" s="9"/>
    </row>
    <row r="124" spans="2:19" ht="15.75" thickBot="1" x14ac:dyDescent="0.3">
      <c r="B124" s="69" t="s">
        <v>102</v>
      </c>
      <c r="C124" s="69"/>
      <c r="D124" s="69"/>
      <c r="E124" s="69"/>
      <c r="F124" s="73">
        <v>8</v>
      </c>
      <c r="G124" s="70"/>
      <c r="H124" s="74">
        <f t="shared" si="5"/>
        <v>9.7560975609756101E-2</v>
      </c>
      <c r="I124" s="9"/>
      <c r="J124" s="9"/>
      <c r="K124" s="75" t="s">
        <v>101</v>
      </c>
      <c r="L124" s="58">
        <f>+F123</f>
        <v>6</v>
      </c>
      <c r="M124" s="76">
        <f t="shared" si="6"/>
        <v>7.3170731707317069E-2</v>
      </c>
      <c r="N124" s="9"/>
      <c r="O124" s="9"/>
      <c r="P124" s="9"/>
      <c r="Q124" s="9"/>
      <c r="R124" s="9"/>
      <c r="S124" s="9"/>
    </row>
    <row r="125" spans="2:19" x14ac:dyDescent="0.25">
      <c r="B125" s="172" t="s">
        <v>1</v>
      </c>
      <c r="C125" s="172"/>
      <c r="D125" s="172"/>
      <c r="E125" s="94"/>
      <c r="F125" s="94">
        <f>SUM(F102:F124)</f>
        <v>82</v>
      </c>
      <c r="G125" s="40"/>
      <c r="H125" s="95">
        <f>SUM(H102:H124)</f>
        <v>1</v>
      </c>
      <c r="I125" s="9"/>
      <c r="J125" s="9"/>
      <c r="K125" s="97" t="s">
        <v>1</v>
      </c>
      <c r="L125" s="94">
        <f>SUM(L119:L124)</f>
        <v>82</v>
      </c>
      <c r="M125" s="77">
        <f>SUM(M119:M124)</f>
        <v>1</v>
      </c>
      <c r="N125" s="9"/>
      <c r="O125" s="9"/>
      <c r="P125" s="9"/>
      <c r="Q125" s="9"/>
      <c r="R125" s="9"/>
      <c r="S125" s="9"/>
    </row>
    <row r="126" spans="2:19" ht="22.5" customHeight="1" x14ac:dyDescent="0.25"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</row>
    <row r="127" spans="2:19" x14ac:dyDescent="0.25">
      <c r="B127" s="173" t="s">
        <v>165</v>
      </c>
      <c r="C127" s="173"/>
      <c r="D127" s="173"/>
      <c r="E127" s="173"/>
      <c r="F127" s="173"/>
      <c r="G127" s="173"/>
      <c r="H127" s="173"/>
      <c r="I127" s="78"/>
      <c r="J127" s="78"/>
      <c r="K127" s="169" t="s">
        <v>166</v>
      </c>
      <c r="L127" s="169"/>
      <c r="M127" s="169"/>
      <c r="N127" s="169"/>
      <c r="O127" s="169"/>
      <c r="P127" s="122"/>
      <c r="Q127" s="122"/>
      <c r="R127" s="9"/>
      <c r="S127" s="9"/>
    </row>
    <row r="128" spans="2:19" x14ac:dyDescent="0.25">
      <c r="B128" s="173"/>
      <c r="C128" s="173"/>
      <c r="D128" s="173"/>
      <c r="E128" s="173"/>
      <c r="F128" s="173"/>
      <c r="G128" s="173"/>
      <c r="H128" s="173"/>
      <c r="I128" s="78"/>
      <c r="J128" s="78"/>
      <c r="K128" s="169"/>
      <c r="L128" s="169"/>
      <c r="M128" s="169"/>
      <c r="N128" s="169"/>
      <c r="O128" s="169"/>
      <c r="P128" s="122"/>
      <c r="Q128" s="122"/>
      <c r="R128" s="9"/>
      <c r="S128" s="9"/>
    </row>
    <row r="129" spans="2:19" ht="15.75" thickBot="1" x14ac:dyDescent="0.3">
      <c r="B129" s="155" t="s">
        <v>103</v>
      </c>
      <c r="C129" s="152" t="s">
        <v>45</v>
      </c>
      <c r="D129" s="152"/>
      <c r="E129" s="108"/>
      <c r="F129" s="152">
        <v>2017</v>
      </c>
      <c r="G129" s="152"/>
      <c r="H129" s="152"/>
      <c r="I129" s="9"/>
      <c r="J129" s="9"/>
      <c r="K129" s="155" t="s">
        <v>104</v>
      </c>
      <c r="L129" s="155"/>
      <c r="M129" s="22" t="s">
        <v>36</v>
      </c>
      <c r="N129" s="22"/>
      <c r="O129" s="22" t="s">
        <v>0</v>
      </c>
      <c r="P129" s="79"/>
      <c r="Q129" s="79"/>
      <c r="R129" s="9"/>
      <c r="S129" s="9"/>
    </row>
    <row r="130" spans="2:19" x14ac:dyDescent="0.25">
      <c r="B130" s="155"/>
      <c r="C130" s="113" t="s">
        <v>36</v>
      </c>
      <c r="D130" s="113" t="s">
        <v>0</v>
      </c>
      <c r="E130" s="113"/>
      <c r="F130" s="113" t="s">
        <v>36</v>
      </c>
      <c r="G130" s="155" t="s">
        <v>0</v>
      </c>
      <c r="H130" s="155"/>
      <c r="I130" s="9"/>
      <c r="J130" s="9"/>
      <c r="K130" s="75" t="s">
        <v>72</v>
      </c>
      <c r="L130" s="80"/>
      <c r="M130" s="81">
        <v>64</v>
      </c>
      <c r="N130" s="82"/>
      <c r="O130" s="27">
        <f t="shared" ref="O130:O135" si="7">M130/$M$136</f>
        <v>0.78048780487804881</v>
      </c>
      <c r="P130" s="79"/>
      <c r="Q130" s="79"/>
      <c r="R130" s="9"/>
      <c r="S130" s="9"/>
    </row>
    <row r="131" spans="2:19" x14ac:dyDescent="0.25">
      <c r="B131" s="75" t="s">
        <v>105</v>
      </c>
      <c r="C131" s="102">
        <f>L119+L120</f>
        <v>59</v>
      </c>
      <c r="D131" s="57">
        <f>C131/$L$125</f>
        <v>0.71951219512195119</v>
      </c>
      <c r="E131" s="57"/>
      <c r="F131" s="102">
        <v>99</v>
      </c>
      <c r="G131" s="175">
        <f>F131/$F$134</f>
        <v>0.81818181818181823</v>
      </c>
      <c r="H131" s="175"/>
      <c r="I131" s="9"/>
      <c r="J131" s="9"/>
      <c r="K131" s="75" t="s">
        <v>167</v>
      </c>
      <c r="L131" s="102"/>
      <c r="M131" s="83">
        <v>7</v>
      </c>
      <c r="N131" s="57"/>
      <c r="O131" s="27">
        <f t="shared" si="7"/>
        <v>8.5365853658536592E-2</v>
      </c>
      <c r="P131" s="84"/>
      <c r="Q131" s="84"/>
      <c r="R131" s="9"/>
      <c r="S131" s="9"/>
    </row>
    <row r="132" spans="2:19" x14ac:dyDescent="0.25">
      <c r="B132" s="75" t="s">
        <v>126</v>
      </c>
      <c r="C132" s="102">
        <f>L122+L123+L124</f>
        <v>19</v>
      </c>
      <c r="D132" s="57">
        <f>C132/$L$125</f>
        <v>0.23170731707317074</v>
      </c>
      <c r="E132" s="57"/>
      <c r="F132" s="102">
        <v>15</v>
      </c>
      <c r="G132" s="175">
        <f>F132/$F$134</f>
        <v>0.12396694214876033</v>
      </c>
      <c r="H132" s="175"/>
      <c r="I132" s="9"/>
      <c r="J132" s="9"/>
      <c r="K132" s="75" t="s">
        <v>106</v>
      </c>
      <c r="L132" s="102"/>
      <c r="M132" s="83">
        <v>2</v>
      </c>
      <c r="N132" s="57"/>
      <c r="O132" s="27">
        <f t="shared" si="7"/>
        <v>2.4390243902439025E-2</v>
      </c>
      <c r="P132" s="84"/>
      <c r="Q132" s="84"/>
      <c r="R132" s="9"/>
      <c r="S132" s="9"/>
    </row>
    <row r="133" spans="2:19" ht="15.75" thickBot="1" x14ac:dyDescent="0.3">
      <c r="B133" s="75" t="s">
        <v>98</v>
      </c>
      <c r="C133" s="102">
        <f>L121</f>
        <v>4</v>
      </c>
      <c r="D133" s="57">
        <f>C133/$L$125</f>
        <v>4.878048780487805E-2</v>
      </c>
      <c r="E133" s="57"/>
      <c r="F133" s="102">
        <v>7</v>
      </c>
      <c r="G133" s="175">
        <f>F133/$F$134</f>
        <v>5.7851239669421489E-2</v>
      </c>
      <c r="H133" s="175"/>
      <c r="I133" s="9"/>
      <c r="J133" s="9"/>
      <c r="K133" s="75" t="s">
        <v>107</v>
      </c>
      <c r="L133" s="102"/>
      <c r="M133" s="83">
        <v>1</v>
      </c>
      <c r="N133" s="57"/>
      <c r="O133" s="27">
        <f t="shared" si="7"/>
        <v>1.2195121951219513E-2</v>
      </c>
      <c r="P133" s="84"/>
      <c r="Q133" s="84"/>
      <c r="R133" s="9"/>
      <c r="S133" s="9"/>
    </row>
    <row r="134" spans="2:19" x14ac:dyDescent="0.25">
      <c r="B134" s="97" t="s">
        <v>1</v>
      </c>
      <c r="C134" s="94">
        <f>SUM(C131:C133)</f>
        <v>82</v>
      </c>
      <c r="D134" s="77">
        <f>SUM(D131:D133)</f>
        <v>1</v>
      </c>
      <c r="E134" s="77"/>
      <c r="F134" s="111">
        <f>SUM(F131:F133)</f>
        <v>121</v>
      </c>
      <c r="G134" s="94"/>
      <c r="H134" s="95">
        <f>SUM(G131:H133)</f>
        <v>1</v>
      </c>
      <c r="I134" s="9"/>
      <c r="J134" s="9"/>
      <c r="K134" s="75" t="s">
        <v>108</v>
      </c>
      <c r="L134" s="102"/>
      <c r="M134" s="83">
        <v>2</v>
      </c>
      <c r="N134" s="57"/>
      <c r="O134" s="27">
        <f t="shared" si="7"/>
        <v>2.4390243902439025E-2</v>
      </c>
      <c r="P134" s="84"/>
      <c r="Q134" s="84"/>
      <c r="R134" s="9"/>
      <c r="S134" s="9"/>
    </row>
    <row r="135" spans="2:19" ht="15.75" thickBot="1" x14ac:dyDescent="0.3">
      <c r="B135" s="110" t="s">
        <v>142</v>
      </c>
      <c r="I135" s="9"/>
      <c r="J135" s="9"/>
      <c r="K135" s="75" t="s">
        <v>3</v>
      </c>
      <c r="L135" s="58"/>
      <c r="M135" s="85">
        <v>6</v>
      </c>
      <c r="N135" s="76"/>
      <c r="O135" s="27">
        <f t="shared" si="7"/>
        <v>7.3170731707317069E-2</v>
      </c>
      <c r="P135" s="84"/>
      <c r="Q135" s="84"/>
      <c r="R135" s="9"/>
      <c r="S135" s="9"/>
    </row>
    <row r="136" spans="2:19" x14ac:dyDescent="0.25">
      <c r="C136" s="9"/>
      <c r="D136" s="9"/>
      <c r="E136" s="9"/>
      <c r="F136" s="103"/>
      <c r="G136" s="103"/>
      <c r="H136" s="103"/>
      <c r="I136" s="9"/>
      <c r="J136" s="9"/>
      <c r="K136" s="176" t="s">
        <v>1</v>
      </c>
      <c r="L136" s="176"/>
      <c r="M136" s="86">
        <f>SUM(M130:M135)</f>
        <v>82</v>
      </c>
      <c r="N136" s="77"/>
      <c r="O136" s="95">
        <f>SUM(O130:O135)</f>
        <v>1</v>
      </c>
      <c r="P136" s="4"/>
      <c r="Q136" s="4"/>
      <c r="R136" s="9"/>
      <c r="S136" s="9"/>
    </row>
    <row r="137" spans="2:19" x14ac:dyDescent="0.25">
      <c r="B137" s="9"/>
      <c r="C137" s="9"/>
      <c r="D137" s="9"/>
      <c r="E137" s="9"/>
      <c r="F137" s="103"/>
      <c r="G137" s="103"/>
      <c r="H137" s="103"/>
      <c r="I137" s="9"/>
      <c r="J137" s="9"/>
      <c r="K137" s="42"/>
      <c r="L137" s="9"/>
      <c r="M137" s="9"/>
      <c r="N137" s="9"/>
      <c r="O137" s="103"/>
      <c r="P137" s="103"/>
      <c r="Q137" s="103"/>
      <c r="R137" s="9"/>
      <c r="S137" s="9"/>
    </row>
    <row r="138" spans="2:19" x14ac:dyDescent="0.25">
      <c r="B138" s="1" t="s">
        <v>134</v>
      </c>
      <c r="C138" s="28"/>
      <c r="D138" s="28"/>
      <c r="E138" s="28"/>
      <c r="F138" s="29"/>
      <c r="G138" s="29"/>
      <c r="H138" s="29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</row>
    <row r="139" spans="2:19" x14ac:dyDescent="0.25">
      <c r="B139" s="160" t="s">
        <v>135</v>
      </c>
      <c r="C139" s="160"/>
      <c r="D139" s="160"/>
      <c r="E139" s="31"/>
      <c r="F139" s="31"/>
      <c r="G139" s="103"/>
      <c r="H139" s="103"/>
      <c r="I139" s="9"/>
      <c r="J139" s="9"/>
      <c r="K139" s="160" t="s">
        <v>168</v>
      </c>
      <c r="L139" s="160"/>
      <c r="M139" s="160"/>
      <c r="N139" s="31"/>
      <c r="O139" s="31"/>
      <c r="P139" s="9"/>
      <c r="Q139" s="9"/>
      <c r="R139" s="9"/>
      <c r="S139" s="9"/>
    </row>
    <row r="140" spans="2:19" x14ac:dyDescent="0.25">
      <c r="B140" s="160"/>
      <c r="C140" s="160"/>
      <c r="D140" s="160"/>
      <c r="E140" s="31"/>
      <c r="F140" s="31"/>
      <c r="G140" s="103"/>
      <c r="H140" s="103"/>
      <c r="I140" s="9"/>
      <c r="J140" s="9"/>
      <c r="K140" s="160"/>
      <c r="L140" s="160"/>
      <c r="M140" s="160"/>
      <c r="N140" s="31"/>
      <c r="O140" s="31"/>
      <c r="P140" s="9"/>
      <c r="Q140" s="9"/>
      <c r="R140" s="9"/>
      <c r="S140" s="9"/>
    </row>
    <row r="141" spans="2:19" x14ac:dyDescent="0.25">
      <c r="B141" s="34" t="s">
        <v>28</v>
      </c>
      <c r="C141" s="96" t="s">
        <v>36</v>
      </c>
      <c r="D141" s="96" t="s">
        <v>0</v>
      </c>
      <c r="E141" s="9"/>
      <c r="F141" s="103"/>
      <c r="G141" s="103"/>
      <c r="H141" s="103"/>
      <c r="I141" s="9"/>
      <c r="J141" s="9"/>
      <c r="K141" s="34" t="s">
        <v>109</v>
      </c>
      <c r="L141" s="96" t="s">
        <v>36</v>
      </c>
      <c r="M141" s="96" t="s">
        <v>0</v>
      </c>
      <c r="N141" s="9"/>
      <c r="O141" s="103"/>
      <c r="P141" s="9"/>
      <c r="Q141" s="9"/>
      <c r="R141" s="9"/>
      <c r="S141" s="9"/>
    </row>
    <row r="142" spans="2:19" x14ac:dyDescent="0.25">
      <c r="B142" s="119" t="s">
        <v>66</v>
      </c>
      <c r="C142" s="124">
        <v>0</v>
      </c>
      <c r="D142" s="125">
        <f>C142/$C$147</f>
        <v>0</v>
      </c>
      <c r="E142" s="9"/>
      <c r="F142" s="103"/>
      <c r="G142" s="103"/>
      <c r="H142" s="103"/>
      <c r="I142" s="9"/>
      <c r="J142" s="9"/>
      <c r="K142" s="119" t="s">
        <v>110</v>
      </c>
      <c r="L142" s="124">
        <v>13</v>
      </c>
      <c r="M142" s="125">
        <f>L142/$C$96</f>
        <v>0.15853658536585366</v>
      </c>
      <c r="N142" s="9"/>
      <c r="O142" s="103"/>
      <c r="P142" s="9"/>
      <c r="Q142" s="9"/>
      <c r="R142" s="9"/>
      <c r="S142" s="9"/>
    </row>
    <row r="143" spans="2:19" x14ac:dyDescent="0.25">
      <c r="B143" s="119" t="s">
        <v>67</v>
      </c>
      <c r="C143" s="124">
        <v>30</v>
      </c>
      <c r="D143" s="125">
        <f>C143/$C$147</f>
        <v>0.36585365853658536</v>
      </c>
      <c r="E143" s="9"/>
      <c r="F143" s="103"/>
      <c r="G143" s="103"/>
      <c r="H143" s="103"/>
      <c r="I143" s="9"/>
      <c r="J143" s="9"/>
      <c r="K143" s="119" t="s">
        <v>64</v>
      </c>
      <c r="L143" s="124">
        <v>35</v>
      </c>
      <c r="M143" s="125">
        <f>L143/$C$96</f>
        <v>0.42682926829268292</v>
      </c>
      <c r="N143" s="9"/>
      <c r="O143" s="103"/>
      <c r="P143" s="9"/>
      <c r="Q143" s="9"/>
      <c r="R143" s="9"/>
      <c r="S143" s="9"/>
    </row>
    <row r="144" spans="2:19" ht="15.75" thickBot="1" x14ac:dyDescent="0.3">
      <c r="B144" s="119" t="s">
        <v>68</v>
      </c>
      <c r="C144" s="124">
        <v>40</v>
      </c>
      <c r="D144" s="125">
        <f>C144/$C$147</f>
        <v>0.48780487804878048</v>
      </c>
      <c r="E144" s="9"/>
      <c r="F144" s="103"/>
      <c r="G144" s="103"/>
      <c r="H144" s="150" t="s">
        <v>111</v>
      </c>
      <c r="I144" s="9"/>
      <c r="J144" s="9"/>
      <c r="K144" s="119" t="s">
        <v>117</v>
      </c>
      <c r="L144" s="124">
        <v>34</v>
      </c>
      <c r="M144" s="125">
        <f>L144/$C$96</f>
        <v>0.41463414634146339</v>
      </c>
      <c r="N144" s="9"/>
      <c r="O144" s="103"/>
      <c r="P144" s="9"/>
      <c r="Q144" s="9"/>
      <c r="R144" s="9"/>
      <c r="S144" s="9"/>
    </row>
    <row r="145" spans="2:19" x14ac:dyDescent="0.25">
      <c r="B145" s="119" t="s">
        <v>69</v>
      </c>
      <c r="C145" s="124">
        <v>0</v>
      </c>
      <c r="D145" s="125">
        <f>C145/$C$147</f>
        <v>0</v>
      </c>
      <c r="E145" s="9"/>
      <c r="F145" s="103"/>
      <c r="G145" s="103"/>
      <c r="H145" s="149">
        <f>D143+D144</f>
        <v>0.85365853658536583</v>
      </c>
      <c r="I145" s="9"/>
      <c r="J145" s="9"/>
      <c r="K145" s="94" t="s">
        <v>1</v>
      </c>
      <c r="L145" s="94">
        <f>SUM(L142:L144)</f>
        <v>82</v>
      </c>
      <c r="M145" s="95">
        <f>SUM(M142:M144)</f>
        <v>1</v>
      </c>
      <c r="N145" s="9"/>
      <c r="O145" s="103"/>
      <c r="P145" s="9"/>
      <c r="Q145" s="9"/>
      <c r="R145" s="9"/>
      <c r="S145" s="9"/>
    </row>
    <row r="146" spans="2:19" ht="15.75" thickBot="1" x14ac:dyDescent="0.3">
      <c r="B146" s="119" t="s">
        <v>117</v>
      </c>
      <c r="C146" s="124">
        <v>12</v>
      </c>
      <c r="D146" s="125">
        <f>C146/$C$147</f>
        <v>0.14634146341463414</v>
      </c>
      <c r="E146" s="9"/>
      <c r="F146" s="103"/>
      <c r="G146" s="103"/>
      <c r="H146" s="103"/>
      <c r="I146" s="9"/>
      <c r="J146" s="9"/>
      <c r="K146" s="19"/>
      <c r="L146" s="103"/>
      <c r="M146" s="37"/>
      <c r="N146" s="9"/>
      <c r="O146" s="103"/>
      <c r="P146" s="9"/>
      <c r="Q146" s="9"/>
      <c r="R146" s="9"/>
      <c r="S146" s="9"/>
    </row>
    <row r="147" spans="2:19" x14ac:dyDescent="0.25">
      <c r="B147" s="94" t="s">
        <v>1</v>
      </c>
      <c r="C147" s="94">
        <f>SUM(C142:C146)</f>
        <v>82</v>
      </c>
      <c r="D147" s="95">
        <f>SUM(D142:D146)</f>
        <v>1</v>
      </c>
      <c r="E147" s="9"/>
      <c r="F147" s="103"/>
      <c r="G147" s="103"/>
      <c r="H147" s="103"/>
      <c r="I147" s="9"/>
      <c r="J147" s="9"/>
      <c r="N147" s="9"/>
      <c r="O147" s="103"/>
      <c r="P147" s="9"/>
      <c r="Q147" s="9"/>
      <c r="R147" s="9"/>
      <c r="S147" s="9"/>
    </row>
    <row r="148" spans="2:19" x14ac:dyDescent="0.25">
      <c r="C148" s="33"/>
      <c r="D148" s="33"/>
      <c r="K148" s="153" t="s">
        <v>169</v>
      </c>
      <c r="L148" s="153"/>
      <c r="M148" s="153"/>
      <c r="N148" s="153"/>
      <c r="O148" s="153"/>
    </row>
    <row r="149" spans="2:19" x14ac:dyDescent="0.25">
      <c r="K149" s="170" t="s">
        <v>112</v>
      </c>
      <c r="L149" s="170"/>
      <c r="M149" s="96" t="s">
        <v>36</v>
      </c>
      <c r="N149" s="96"/>
      <c r="O149" s="96" t="s">
        <v>0</v>
      </c>
    </row>
    <row r="150" spans="2:19" x14ac:dyDescent="0.25">
      <c r="B150" s="153" t="s">
        <v>136</v>
      </c>
      <c r="C150" s="153"/>
      <c r="D150" s="153"/>
      <c r="E150" s="153"/>
      <c r="F150" s="153"/>
      <c r="K150" s="174" t="s">
        <v>130</v>
      </c>
      <c r="L150" s="174"/>
      <c r="M150" s="124">
        <v>41</v>
      </c>
      <c r="N150" s="125"/>
      <c r="O150" s="125">
        <f t="shared" ref="O150:O156" si="8">M150/$M$157</f>
        <v>0.5</v>
      </c>
    </row>
    <row r="151" spans="2:19" x14ac:dyDescent="0.25">
      <c r="B151" s="170" t="s">
        <v>127</v>
      </c>
      <c r="C151" s="170"/>
      <c r="D151" s="96" t="s">
        <v>36</v>
      </c>
      <c r="E151" s="170" t="s">
        <v>0</v>
      </c>
      <c r="F151" s="170"/>
      <c r="K151" s="174" t="s">
        <v>113</v>
      </c>
      <c r="L151" s="174"/>
      <c r="M151" s="124">
        <v>8</v>
      </c>
      <c r="N151" s="125"/>
      <c r="O151" s="125">
        <f t="shared" si="8"/>
        <v>9.7560975609756101E-2</v>
      </c>
    </row>
    <row r="152" spans="2:19" x14ac:dyDescent="0.25">
      <c r="B152" s="174" t="s">
        <v>128</v>
      </c>
      <c r="C152" s="174"/>
      <c r="D152" s="126">
        <v>76</v>
      </c>
      <c r="E152" s="177">
        <f>D152/$D$154</f>
        <v>0.92682926829268297</v>
      </c>
      <c r="F152" s="177"/>
      <c r="K152" s="174" t="s">
        <v>114</v>
      </c>
      <c r="L152" s="174"/>
      <c r="M152" s="124">
        <v>2</v>
      </c>
      <c r="N152" s="125"/>
      <c r="O152" s="125">
        <f t="shared" si="8"/>
        <v>2.4390243902439025E-2</v>
      </c>
    </row>
    <row r="153" spans="2:19" ht="15.75" thickBot="1" x14ac:dyDescent="0.3">
      <c r="B153" s="174" t="s">
        <v>129</v>
      </c>
      <c r="C153" s="174"/>
      <c r="D153" s="126">
        <v>6</v>
      </c>
      <c r="E153" s="177">
        <f>D153/$D$154</f>
        <v>7.3170731707317069E-2</v>
      </c>
      <c r="F153" s="177"/>
      <c r="K153" s="174" t="s">
        <v>115</v>
      </c>
      <c r="L153" s="174"/>
      <c r="M153" s="124">
        <v>13</v>
      </c>
      <c r="N153" s="125"/>
      <c r="O153" s="125">
        <f t="shared" si="8"/>
        <v>0.15853658536585366</v>
      </c>
    </row>
    <row r="154" spans="2:19" x14ac:dyDescent="0.25">
      <c r="B154" s="172" t="s">
        <v>1</v>
      </c>
      <c r="C154" s="172"/>
      <c r="D154" s="87">
        <f>SUM(D152:D153)</f>
        <v>82</v>
      </c>
      <c r="E154" s="178">
        <f>SUM(E152:F153)</f>
        <v>1</v>
      </c>
      <c r="F154" s="178"/>
      <c r="K154" s="174" t="s">
        <v>116</v>
      </c>
      <c r="L154" s="174"/>
      <c r="M154" s="124">
        <v>6</v>
      </c>
      <c r="N154" s="125"/>
      <c r="O154" s="125">
        <f t="shared" si="8"/>
        <v>7.3170731707317069E-2</v>
      </c>
    </row>
    <row r="155" spans="2:19" x14ac:dyDescent="0.25">
      <c r="K155" s="174" t="s">
        <v>170</v>
      </c>
      <c r="L155" s="174"/>
      <c r="M155" s="124">
        <v>2</v>
      </c>
      <c r="N155" s="125"/>
      <c r="O155" s="125">
        <f t="shared" si="8"/>
        <v>2.4390243902439025E-2</v>
      </c>
    </row>
    <row r="156" spans="2:19" ht="15.75" thickBot="1" x14ac:dyDescent="0.3">
      <c r="K156" s="174" t="s">
        <v>3</v>
      </c>
      <c r="L156" s="174"/>
      <c r="M156" s="124">
        <v>10</v>
      </c>
      <c r="N156" s="125"/>
      <c r="O156" s="125">
        <f t="shared" si="8"/>
        <v>0.12195121951219512</v>
      </c>
    </row>
    <row r="157" spans="2:19" x14ac:dyDescent="0.25">
      <c r="K157" s="172" t="s">
        <v>1</v>
      </c>
      <c r="L157" s="172"/>
      <c r="M157" s="87">
        <f>SUM(M150:M156)</f>
        <v>82</v>
      </c>
      <c r="N157" s="95"/>
      <c r="O157" s="95">
        <f>SUM(O150:O156)</f>
        <v>1</v>
      </c>
    </row>
    <row r="158" spans="2:19" x14ac:dyDescent="0.25">
      <c r="B158" s="179" t="s">
        <v>137</v>
      </c>
      <c r="C158" s="179"/>
      <c r="D158" s="179"/>
      <c r="E158" s="179"/>
      <c r="F158" s="179"/>
      <c r="G158" s="179"/>
      <c r="H158" s="179"/>
      <c r="I158" s="179"/>
    </row>
    <row r="159" spans="2:19" x14ac:dyDescent="0.25">
      <c r="B159" s="180" t="s">
        <v>138</v>
      </c>
      <c r="C159" s="180"/>
      <c r="D159" s="180"/>
      <c r="E159" s="180"/>
      <c r="F159" s="180"/>
      <c r="G159" s="180"/>
      <c r="H159" s="180"/>
    </row>
    <row r="160" spans="2:19" ht="54.75" customHeight="1" x14ac:dyDescent="0.25"/>
    <row r="161" spans="2:11" x14ac:dyDescent="0.25">
      <c r="B161" s="88" t="s">
        <v>139</v>
      </c>
      <c r="K161" s="88"/>
    </row>
    <row r="162" spans="2:11" x14ac:dyDescent="0.25">
      <c r="B162" s="88" t="s">
        <v>131</v>
      </c>
      <c r="K162" s="88"/>
    </row>
  </sheetData>
  <sortState ref="B55:H79">
    <sortCondition descending="1" ref="H54:H79"/>
  </sortState>
  <mergeCells count="86">
    <mergeCell ref="B158:I158"/>
    <mergeCell ref="K157:L157"/>
    <mergeCell ref="B159:H159"/>
    <mergeCell ref="K156:L156"/>
    <mergeCell ref="K155:L155"/>
    <mergeCell ref="B154:C154"/>
    <mergeCell ref="E154:F154"/>
    <mergeCell ref="K154:L154"/>
    <mergeCell ref="B152:C152"/>
    <mergeCell ref="E152:F152"/>
    <mergeCell ref="K149:L149"/>
    <mergeCell ref="K151:L151"/>
    <mergeCell ref="B153:C153"/>
    <mergeCell ref="E153:F153"/>
    <mergeCell ref="K152:L152"/>
    <mergeCell ref="B151:C151"/>
    <mergeCell ref="E151:F151"/>
    <mergeCell ref="K153:L153"/>
    <mergeCell ref="B139:D140"/>
    <mergeCell ref="K148:O148"/>
    <mergeCell ref="B150:F150"/>
    <mergeCell ref="B125:D125"/>
    <mergeCell ref="B127:H128"/>
    <mergeCell ref="B129:B130"/>
    <mergeCell ref="C129:D129"/>
    <mergeCell ref="F129:H129"/>
    <mergeCell ref="K129:L129"/>
    <mergeCell ref="G130:H130"/>
    <mergeCell ref="K150:L150"/>
    <mergeCell ref="G131:H131"/>
    <mergeCell ref="G132:H132"/>
    <mergeCell ref="G133:H133"/>
    <mergeCell ref="K136:L136"/>
    <mergeCell ref="K139:M140"/>
    <mergeCell ref="K116:M117"/>
    <mergeCell ref="K127:O128"/>
    <mergeCell ref="B101:D101"/>
    <mergeCell ref="G101:H101"/>
    <mergeCell ref="I101:K101"/>
    <mergeCell ref="O96:P96"/>
    <mergeCell ref="Q96:R96"/>
    <mergeCell ref="O97:P97"/>
    <mergeCell ref="Q97:R97"/>
    <mergeCell ref="O98:P98"/>
    <mergeCell ref="Q98:R98"/>
    <mergeCell ref="B100:H100"/>
    <mergeCell ref="O99:P99"/>
    <mergeCell ref="Q99:R99"/>
    <mergeCell ref="O100:P100"/>
    <mergeCell ref="Q100:R100"/>
    <mergeCell ref="O91:P91"/>
    <mergeCell ref="Q91:R91"/>
    <mergeCell ref="O92:P92"/>
    <mergeCell ref="Q92:R92"/>
    <mergeCell ref="O95:P95"/>
    <mergeCell ref="Q95:R95"/>
    <mergeCell ref="Q90:R90"/>
    <mergeCell ref="B86:D87"/>
    <mergeCell ref="O88:P88"/>
    <mergeCell ref="Q88:R88"/>
    <mergeCell ref="O89:P89"/>
    <mergeCell ref="Q89:R89"/>
    <mergeCell ref="M86:R87"/>
    <mergeCell ref="K70:L71"/>
    <mergeCell ref="M70:O70"/>
    <mergeCell ref="M71:N71"/>
    <mergeCell ref="K69:O69"/>
    <mergeCell ref="O90:P90"/>
    <mergeCell ref="B5:S6"/>
    <mergeCell ref="B8:S8"/>
    <mergeCell ref="B10:S11"/>
    <mergeCell ref="I15:M16"/>
    <mergeCell ref="I27:K28"/>
    <mergeCell ref="K56:L57"/>
    <mergeCell ref="M56:O56"/>
    <mergeCell ref="B51:H52"/>
    <mergeCell ref="B40:G42"/>
    <mergeCell ref="B53:C54"/>
    <mergeCell ref="D53:D54"/>
    <mergeCell ref="F53:F54"/>
    <mergeCell ref="H53:H54"/>
    <mergeCell ref="K45:Q45"/>
    <mergeCell ref="K46:K47"/>
    <mergeCell ref="O46:Q46"/>
    <mergeCell ref="L46:M46"/>
    <mergeCell ref="K55:O55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64" orientation="portrait" r:id="rId1"/>
  <rowBreaks count="1" manualBreakCount="1">
    <brk id="83" max="19" man="1"/>
  </rowBreaks>
  <ignoredErrors>
    <ignoredError sqref="L1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2017-08-10T19:37:03Z</dcterms:created>
  <dcterms:modified xsi:type="dcterms:W3CDTF">2018-08-16T15:09:02Z</dcterms:modified>
</cp:coreProperties>
</file>