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Tentativ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Tentativa!$A$1:$T$140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7" i="1" l="1"/>
  <c r="M137" i="1"/>
  <c r="O136" i="1"/>
  <c r="O135" i="1"/>
  <c r="O134" i="1"/>
  <c r="C134" i="1"/>
  <c r="D132" i="1" s="1"/>
  <c r="O133" i="1"/>
  <c r="D133" i="1"/>
  <c r="O132" i="1"/>
  <c r="O131" i="1"/>
  <c r="C127" i="1"/>
  <c r="L126" i="1"/>
  <c r="M123" i="1"/>
  <c r="D123" i="1"/>
  <c r="F116" i="1"/>
  <c r="H104" i="1" s="1"/>
  <c r="H115" i="1"/>
  <c r="L114" i="1"/>
  <c r="L113" i="1"/>
  <c r="H113" i="1"/>
  <c r="L112" i="1"/>
  <c r="H112" i="1"/>
  <c r="L111" i="1"/>
  <c r="P110" i="1"/>
  <c r="L110" i="1"/>
  <c r="H110" i="1"/>
  <c r="P109" i="1"/>
  <c r="L109" i="1"/>
  <c r="P108" i="1"/>
  <c r="H108" i="1"/>
  <c r="H107" i="1"/>
  <c r="H106" i="1"/>
  <c r="H105" i="1"/>
  <c r="H101" i="1"/>
  <c r="H100" i="1"/>
  <c r="H99" i="1"/>
  <c r="H98" i="1"/>
  <c r="H97" i="1"/>
  <c r="H93" i="1"/>
  <c r="H92" i="1"/>
  <c r="O90" i="1"/>
  <c r="Q88" i="1" s="1"/>
  <c r="Q89" i="1"/>
  <c r="C86" i="1"/>
  <c r="D126" i="1" s="1"/>
  <c r="D85" i="1"/>
  <c r="H86" i="1" s="1"/>
  <c r="D84" i="1"/>
  <c r="O82" i="1"/>
  <c r="Q79" i="1" s="1"/>
  <c r="Q82" i="1" s="1"/>
  <c r="Q81" i="1"/>
  <c r="D81" i="1"/>
  <c r="Q80" i="1"/>
  <c r="M72" i="1"/>
  <c r="O67" i="1" s="1"/>
  <c r="O71" i="1"/>
  <c r="F71" i="1"/>
  <c r="E71" i="1"/>
  <c r="D71" i="1"/>
  <c r="H70" i="1"/>
  <c r="O69" i="1"/>
  <c r="H69" i="1"/>
  <c r="O68" i="1"/>
  <c r="H68" i="1"/>
  <c r="H67" i="1"/>
  <c r="H66" i="1"/>
  <c r="O65" i="1"/>
  <c r="H65" i="1"/>
  <c r="O64" i="1"/>
  <c r="H64" i="1"/>
  <c r="H63" i="1"/>
  <c r="H62" i="1"/>
  <c r="O61" i="1"/>
  <c r="H61" i="1"/>
  <c r="H60" i="1"/>
  <c r="H59" i="1"/>
  <c r="H58" i="1"/>
  <c r="H57" i="1"/>
  <c r="O56" i="1"/>
  <c r="L56" i="1"/>
  <c r="M54" i="1" s="1"/>
  <c r="H56" i="1"/>
  <c r="M55" i="1"/>
  <c r="H55" i="1"/>
  <c r="H54" i="1"/>
  <c r="Q53" i="1"/>
  <c r="H53" i="1"/>
  <c r="Q52" i="1"/>
  <c r="M52" i="1"/>
  <c r="H52" i="1"/>
  <c r="H51" i="1"/>
  <c r="H50" i="1"/>
  <c r="H49" i="1"/>
  <c r="H48" i="1"/>
  <c r="H47" i="1"/>
  <c r="H46" i="1"/>
  <c r="H45" i="1"/>
  <c r="H71" i="1" s="1"/>
  <c r="L24" i="1"/>
  <c r="K24" i="1"/>
  <c r="K38" i="1" s="1"/>
  <c r="K39" i="1" s="1"/>
  <c r="M23" i="1"/>
  <c r="M22" i="1"/>
  <c r="M21" i="1"/>
  <c r="M20" i="1"/>
  <c r="M19" i="1"/>
  <c r="M18" i="1"/>
  <c r="M110" i="1" l="1"/>
  <c r="M111" i="1"/>
  <c r="H125" i="1"/>
  <c r="M112" i="1"/>
  <c r="M109" i="1"/>
  <c r="M56" i="1"/>
  <c r="M113" i="1"/>
  <c r="L115" i="1"/>
  <c r="M114" i="1" s="1"/>
  <c r="D124" i="1"/>
  <c r="M53" i="1"/>
  <c r="D82" i="1"/>
  <c r="M124" i="1"/>
  <c r="O62" i="1"/>
  <c r="O72" i="1" s="1"/>
  <c r="O66" i="1"/>
  <c r="O70" i="1"/>
  <c r="D79" i="1"/>
  <c r="D125" i="1"/>
  <c r="D131" i="1"/>
  <c r="D134" i="1" s="1"/>
  <c r="M24" i="1"/>
  <c r="Q86" i="1"/>
  <c r="Q90" i="1" s="1"/>
  <c r="H94" i="1"/>
  <c r="H116" i="1" s="1"/>
  <c r="H102" i="1"/>
  <c r="H109" i="1"/>
  <c r="H111" i="1"/>
  <c r="O63" i="1"/>
  <c r="Q87" i="1"/>
  <c r="H95" i="1"/>
  <c r="H103" i="1"/>
  <c r="H114" i="1"/>
  <c r="D122" i="1"/>
  <c r="D127" i="1" s="1"/>
  <c r="M125" i="1"/>
  <c r="D80" i="1"/>
  <c r="D83" i="1"/>
  <c r="H82" i="1" s="1"/>
  <c r="H96" i="1"/>
  <c r="M122" i="1"/>
  <c r="M115" i="1" l="1"/>
  <c r="M126" i="1"/>
  <c r="H79" i="1"/>
  <c r="D86" i="1"/>
</calcChain>
</file>

<file path=xl/sharedStrings.xml><?xml version="1.0" encoding="utf-8"?>
<sst xmlns="http://schemas.openxmlformats.org/spreadsheetml/2006/main" count="201" uniqueCount="153">
  <si>
    <r>
      <t>REPORTE ESTADÍSTICO DE CASOS DE TENTATIVAS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</si>
  <si>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t>Periodo: Enero - Junio 2018</t>
  </si>
  <si>
    <t xml:space="preserve">LA TENTATIVA DE  FEMINICIDIO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</si>
  <si>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LOS CASOS DE TENTATIVA DE FEMINICIDIO ATENDIDOS POR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</si>
  <si>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</si>
  <si>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</si>
  <si>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t>Mes / año</t>
  </si>
  <si>
    <t>Var. %</t>
  </si>
  <si>
    <t>Enero</t>
  </si>
  <si>
    <t>Febrero</t>
  </si>
  <si>
    <t>Marzo</t>
  </si>
  <si>
    <t>Abril</t>
  </si>
  <si>
    <t>Mayo</t>
  </si>
  <si>
    <t>Junio</t>
  </si>
  <si>
    <t>Total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</si>
  <si>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</si>
  <si>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Años</t>
  </si>
  <si>
    <t>Tentativa de feminicidio</t>
  </si>
  <si>
    <t>2018 (*)</t>
  </si>
  <si>
    <t>(*) Casos reportados al 30 de junio de 2018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</si>
  <si>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</t>
    </r>
  </si>
  <si>
    <t>Departamento</t>
  </si>
  <si>
    <t>Acumulado
2009 - 2017</t>
  </si>
  <si>
    <t>Lima Metropolitana</t>
  </si>
  <si>
    <t>Arequipa</t>
  </si>
  <si>
    <t>Junin</t>
  </si>
  <si>
    <t>Cusco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</si>
  <si>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</si>
  <si>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ocurrencia.</t>
    </r>
  </si>
  <si>
    <t>Ancash</t>
  </si>
  <si>
    <t>Área</t>
  </si>
  <si>
    <t>La Libertad</t>
  </si>
  <si>
    <t>N°</t>
  </si>
  <si>
    <t>%</t>
  </si>
  <si>
    <t>Ica</t>
  </si>
  <si>
    <t>Urbana</t>
  </si>
  <si>
    <t>Puno</t>
  </si>
  <si>
    <t>Rural</t>
  </si>
  <si>
    <t>Ayacucho</t>
  </si>
  <si>
    <t>Urbana marginal</t>
  </si>
  <si>
    <t>Cajamarca</t>
  </si>
  <si>
    <t>Se desconoce</t>
  </si>
  <si>
    <t>Piura</t>
  </si>
  <si>
    <t>Callao</t>
  </si>
  <si>
    <t>(*) Casos reportados a junio</t>
  </si>
  <si>
    <t>Loreto</t>
  </si>
  <si>
    <t>Amazonas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</si>
  <si>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</si>
  <si>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San Martin</t>
  </si>
  <si>
    <t>Lugar del hecho</t>
  </si>
  <si>
    <t>Lima Provincia</t>
  </si>
  <si>
    <t>Casa de la persona usuaria</t>
  </si>
  <si>
    <t>Pasco</t>
  </si>
  <si>
    <t>Casa de la persona agresora</t>
  </si>
  <si>
    <t>Huancavelica</t>
  </si>
  <si>
    <t>Casa de ambos</t>
  </si>
  <si>
    <t>Tacna</t>
  </si>
  <si>
    <t>Casa de familiar</t>
  </si>
  <si>
    <t>Ucayali</t>
  </si>
  <si>
    <t>Centro de labores de la usuaria</t>
  </si>
  <si>
    <t>Tumbes</t>
  </si>
  <si>
    <t>Calle via publica</t>
  </si>
  <si>
    <t>Madre de Dios</t>
  </si>
  <si>
    <t>Centro de estudios</t>
  </si>
  <si>
    <t>Apurimac</t>
  </si>
  <si>
    <t>Hotel / Hostal</t>
  </si>
  <si>
    <t>Lambayeque</t>
  </si>
  <si>
    <t>Centro Poblado</t>
  </si>
  <si>
    <t>Moquegua</t>
  </si>
  <si>
    <t>Lugar desolado</t>
  </si>
  <si>
    <t>Otro lugar</t>
  </si>
  <si>
    <t>SECCIÓN II: PERFIL DE LA VÍCTIMA DE TENTATIVA DE FEMINICIDIO ATENDIDA POR EL CENTRO EMERGENCIA MUJER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</si>
  <si>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</si>
  <si>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</si>
  <si>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</si>
  <si>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</si>
  <si>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</si>
  <si>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</si>
  <si>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</si>
  <si>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</si>
  <si>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</si>
  <si>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</si>
  <si>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</si>
  <si>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</si>
  <si>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</si>
  <si>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</si>
  <si>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</si>
  <si>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</si>
  <si>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</si>
  <si>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</si>
  <si>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</si>
  <si>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</si>
  <si>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</si>
  <si>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</si>
  <si>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</si>
  <si>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</si>
  <si>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</si>
  <si>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</si>
  <si>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</si>
  <si>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</si>
  <si>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</si>
  <si>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</si>
  <si>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</si>
  <si>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</si>
  <si>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</si>
  <si>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</si>
  <si>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</si>
  <si>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</si>
  <si>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</si>
  <si>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</si>
  <si>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</si>
  <si>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</si>
  <si>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</si>
  <si>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</si>
  <si>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</si>
  <si>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</si>
  <si>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</si>
  <si>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</si>
  <si>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</si>
  <si>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</si>
  <si>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</si>
  <si>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</si>
  <si>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</si>
  <si>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</si>
  <si>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</si>
  <si>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</si>
  <si>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t>SECCIÓN II: PERFIL DEL PRESUNTO AGRESOR DE TENTATIVA DE FEMINICIDIO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</si>
  <si>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</si>
  <si>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</si>
  <si>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</si>
  <si>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</si>
  <si>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</si>
  <si>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</si>
  <si>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</si>
  <si>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</si>
  <si>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</si>
  <si>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</si>
  <si>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</si>
  <si>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</si>
  <si>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t>Situación Laboral</t>
  </si>
  <si>
    <t>Situación después del hecho</t>
  </si>
  <si>
    <t>Con ocupación</t>
  </si>
  <si>
    <t>Detenido (sin sentencia)</t>
  </si>
  <si>
    <t>Sin ocupación</t>
  </si>
  <si>
    <t>Profugo</t>
  </si>
  <si>
    <t>Libre en investigación</t>
  </si>
  <si>
    <t>Otra situación</t>
  </si>
  <si>
    <t>Fue asesinado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</si>
  <si>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</si>
  <si>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Se suicido</t>
  </si>
  <si>
    <r>
      <t xml:space="preserve">1/ </t>
    </r>
    <r>
      <rPr>
        <i/>
        <sz val="10"/>
        <color theme="1"/>
        <rFont val="Calibri"/>
        <family val="2"/>
        <scheme val="minor"/>
      </rPr>
      <t>Según Resolución Vice-Ministerial N° 003-2009-MIMDES</t>
    </r>
  </si>
  <si>
    <r>
      <t xml:space="preserve">Fuente: </t>
    </r>
    <r>
      <rPr>
        <sz val="10"/>
        <color theme="1"/>
        <rFont val="Arial"/>
        <family val="2"/>
      </rPr>
      <t>Registro de casos de tentativa de feminicidio atendidos por el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</si>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</sst>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color theme="0"/>
      <name val="Arial"/>
      <family val="2"/>
    </font>
    <font>
      <b/>
      <sz val="9"/>
      <color rgb="FFC0000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5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9" fontId="9" fillId="5" borderId="1" xfId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vertical="center"/>
    </xf>
    <xf numFmtId="0" fontId="9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8" fillId="0" borderId="0" xfId="0" applyFont="1" applyAlignment="1">
      <alignment horizontal="center"/>
    </xf>
    <xf numFmtId="9" fontId="9" fillId="5" borderId="1" xfId="1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9" fillId="5" borderId="0" xfId="0" applyFont="1" applyFill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3" fontId="9" fillId="5" borderId="1" xfId="1" applyNumberFormat="1" applyFont="1" applyFill="1" applyBorder="1" applyAlignment="1">
      <alignment horizontal="right"/>
    </xf>
    <xf numFmtId="3" fontId="9" fillId="5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3" fontId="5" fillId="0" borderId="0" xfId="1" applyNumberFormat="1" applyFont="1" applyBorder="1" applyAlignment="1">
      <alignment horizontal="center" vertical="top"/>
    </xf>
    <xf numFmtId="9" fontId="5" fillId="0" borderId="0" xfId="1" applyFont="1" applyBorder="1" applyAlignment="1">
      <alignment horizontal="center" vertical="top"/>
    </xf>
    <xf numFmtId="0" fontId="10" fillId="0" borderId="0" xfId="0" applyFont="1" applyFill="1" applyBorder="1"/>
    <xf numFmtId="9" fontId="9" fillId="5" borderId="1" xfId="1" applyNumberFormat="1" applyFont="1" applyFill="1" applyBorder="1" applyAlignment="1">
      <alignment horizontal="center"/>
    </xf>
    <xf numFmtId="9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center" wrapText="1"/>
    </xf>
    <xf numFmtId="0" fontId="5" fillId="0" borderId="0" xfId="0" applyFont="1" applyAlignment="1">
      <alignment horizontal="right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3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/>
    <xf numFmtId="0" fontId="9" fillId="5" borderId="1" xfId="0" applyFont="1" applyFill="1" applyBorder="1" applyAlignment="1">
      <alignment horizontal="center" wrapText="1"/>
    </xf>
    <xf numFmtId="9" fontId="9" fillId="5" borderId="1" xfId="1" applyFont="1" applyFill="1" applyBorder="1" applyAlignment="1">
      <alignment horizontal="center" wrapText="1"/>
    </xf>
    <xf numFmtId="0" fontId="11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10" borderId="0" xfId="0" applyFont="1" applyFill="1" applyAlignment="1">
      <alignment horizontal="center"/>
    </xf>
    <xf numFmtId="9" fontId="5" fillId="10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0" borderId="0" xfId="2" applyFont="1" applyFill="1" applyBorder="1" applyAlignment="1">
      <alignment horizontal="center" vertical="center"/>
    </xf>
    <xf numFmtId="9" fontId="5" fillId="10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9" fontId="13" fillId="0" borderId="0" xfId="0" applyNumberFormat="1" applyFont="1" applyAlignment="1">
      <alignment horizontal="center"/>
    </xf>
    <xf numFmtId="0" fontId="15" fillId="5" borderId="0" xfId="0" applyFont="1" applyFill="1" applyAlignment="1"/>
    <xf numFmtId="0" fontId="5" fillId="0" borderId="0" xfId="0" applyFont="1" applyFill="1" applyAlignment="1"/>
    <xf numFmtId="1" fontId="5" fillId="0" borderId="0" xfId="1" applyNumberFormat="1" applyFont="1" applyAlignment="1">
      <alignment horizontal="center"/>
    </xf>
    <xf numFmtId="9" fontId="8" fillId="0" borderId="0" xfId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9" fillId="5" borderId="1" xfId="0" applyFont="1" applyFill="1" applyBorder="1" applyAlignment="1"/>
    <xf numFmtId="1" fontId="9" fillId="5" borderId="1" xfId="1" applyNumberFormat="1" applyFont="1" applyFill="1" applyBorder="1" applyAlignment="1">
      <alignment horizontal="center"/>
    </xf>
    <xf numFmtId="9" fontId="9" fillId="5" borderId="1" xfId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12800339931571"/>
          <c:y val="2.535719806549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17637886813405221"/>
          <c:w val="0.92424109865025383"/>
          <c:h val="0.755701840173385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Tentativa!$J$28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Tentativa!$I$29:$I$38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(*)</c:v>
                </c:pt>
              </c:strCache>
            </c:strRef>
          </c:cat>
          <c:val>
            <c:numRef>
              <c:f>Tentativa!$K$29:$K$38</c:f>
              <c:numCache>
                <c:formatCode>#,##0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50876064"/>
        <c:axId val="550878808"/>
        <c:axId val="0"/>
      </c:bar3DChart>
      <c:catAx>
        <c:axId val="55087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8808"/>
        <c:crosses val="autoZero"/>
        <c:auto val="1"/>
        <c:lblAlgn val="ctr"/>
        <c:lblOffset val="100"/>
        <c:noMultiLvlLbl val="0"/>
      </c:catAx>
      <c:valAx>
        <c:axId val="55087880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112425491777913"/>
          <c:y val="0.22392897670513875"/>
          <c:w val="0.78862542718497763"/>
          <c:h val="0.7360271676602094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Tentativa!$B$92:$B$95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Tentativa!$F$92:$F$95</c:f>
              <c:numCache>
                <c:formatCode>General</c:formatCode>
                <c:ptCount val="4"/>
                <c:pt idx="0">
                  <c:v>18</c:v>
                </c:pt>
                <c:pt idx="1">
                  <c:v>56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5069898923838213"/>
                  <c:y val="-0.13096633014333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268075894105561"/>
                  <c:y val="9.5629611357005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46017044919249234"/>
                  <c:y val="-4.016594313813901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24865423696"/>
                      <c:h val="0.1603013342984873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Tentativa!$K$109:$K$114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Tentativa!$L$109:$L$114</c:f>
              <c:numCache>
                <c:formatCode>General</c:formatCode>
                <c:ptCount val="6"/>
                <c:pt idx="0">
                  <c:v>78</c:v>
                </c:pt>
                <c:pt idx="1">
                  <c:v>70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Tentativa!$L$121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5815025782961828"/>
                  <c:y val="-0.101517386808625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0461457355145884"/>
                  <c:y val="-0.123711176136151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"/>
                  <c:y val="1.851878274880308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1519022142045179"/>
                      <c:h val="0.2615859171260759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6353703314716882"/>
                  <c:y val="-1.37665705925351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524965403054411"/>
                      <c:h val="0.1500115881790829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Tentativa!$K$122:$K$125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Tentativa!$L$122:$L$125</c:f>
              <c:numCache>
                <c:formatCode>General</c:formatCode>
                <c:ptCount val="4"/>
                <c:pt idx="0">
                  <c:v>84</c:v>
                </c:pt>
                <c:pt idx="1">
                  <c:v>70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104</xdr:row>
      <xdr:rowOff>104775</xdr:rowOff>
    </xdr:from>
    <xdr:to>
      <xdr:col>19</xdr:col>
      <xdr:colOff>0</xdr:colOff>
      <xdr:row>115</xdr:row>
      <xdr:rowOff>95250</xdr:rowOff>
    </xdr:to>
    <xdr:sp macro="" textlink="">
      <xdr:nvSpPr>
        <xdr:cNvPr id="2" name="Rectángulo 1"/>
        <xdr:cNvSpPr/>
      </xdr:nvSpPr>
      <xdr:spPr>
        <a:xfrm>
          <a:off x="4663441" y="1923097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28576</xdr:colOff>
      <xdr:row>0</xdr:row>
      <xdr:rowOff>38100</xdr:rowOff>
    </xdr:from>
    <xdr:ext cx="2765424" cy="481283"/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542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13188</xdr:colOff>
      <xdr:row>26</xdr:row>
      <xdr:rowOff>65943</xdr:rowOff>
    </xdr:from>
    <xdr:to>
      <xdr:col>18</xdr:col>
      <xdr:colOff>190499</xdr:colOff>
      <xdr:row>38</xdr:row>
      <xdr:rowOff>161926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80595</xdr:colOff>
      <xdr:row>41</xdr:row>
      <xdr:rowOff>139213</xdr:rowOff>
    </xdr:from>
    <xdr:to>
      <xdr:col>17</xdr:col>
      <xdr:colOff>124557</xdr:colOff>
      <xdr:row>47</xdr:row>
      <xdr:rowOff>87924</xdr:rowOff>
    </xdr:to>
    <xdr:sp macro="" textlink="">
      <xdr:nvSpPr>
        <xdr:cNvPr id="6" name="27 Rectángulo"/>
        <xdr:cNvSpPr/>
      </xdr:nvSpPr>
      <xdr:spPr bwMode="auto">
        <a:xfrm>
          <a:off x="4667835" y="7431553"/>
          <a:ext cx="4585482" cy="136603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8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7 casos)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Ica, Puno,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Cajamarca, </a:t>
          </a:r>
          <a:r>
            <a:rPr lang="es-PE" sz="1050" b="0" baseline="0">
              <a:latin typeface="+mn-lt"/>
            </a:rPr>
            <a:t>Cusco, Huánuco, Junin, Loreto y Tumbes.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Huanuco, Ancash, La Libertad, Ica, Ayacucho y Puno.</a:t>
          </a:r>
        </a:p>
      </xdr:txBody>
    </xdr:sp>
    <xdr:clientData/>
  </xdr:twoCellAnchor>
  <xdr:twoCellAnchor>
    <xdr:from>
      <xdr:col>5</xdr:col>
      <xdr:colOff>200025</xdr:colOff>
      <xdr:row>75</xdr:row>
      <xdr:rowOff>180987</xdr:rowOff>
    </xdr:from>
    <xdr:to>
      <xdr:col>10</xdr:col>
      <xdr:colOff>85725</xdr:colOff>
      <xdr:row>87</xdr:row>
      <xdr:rowOff>1364</xdr:rowOff>
    </xdr:to>
    <xdr:grpSp>
      <xdr:nvGrpSpPr>
        <xdr:cNvPr id="7" name="Grupo 6"/>
        <xdr:cNvGrpSpPr/>
      </xdr:nvGrpSpPr>
      <xdr:grpSpPr>
        <a:xfrm>
          <a:off x="2882265" y="13927467"/>
          <a:ext cx="1998980" cy="2141937"/>
          <a:chOff x="2762250" y="15849600"/>
          <a:chExt cx="1952625" cy="2099918"/>
        </a:xfrm>
      </xdr:grpSpPr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847725</xdr:colOff>
      <xdr:row>76</xdr:row>
      <xdr:rowOff>104775</xdr:rowOff>
    </xdr:from>
    <xdr:ext cx="683682" cy="944034"/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4049375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552451</xdr:colOff>
      <xdr:row>91</xdr:row>
      <xdr:rowOff>137013</xdr:rowOff>
    </xdr:from>
    <xdr:to>
      <xdr:col>11</xdr:col>
      <xdr:colOff>190501</xdr:colOff>
      <xdr:row>93</xdr:row>
      <xdr:rowOff>184638</xdr:rowOff>
    </xdr:to>
    <xdr:sp macro="" textlink="">
      <xdr:nvSpPr>
        <xdr:cNvPr id="11" name="Flecha a la derecha con bandas 10"/>
        <xdr:cNvSpPr/>
      </xdr:nvSpPr>
      <xdr:spPr bwMode="auto">
        <a:xfrm>
          <a:off x="4484371" y="16862913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78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(48%)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29307</xdr:colOff>
      <xdr:row>90</xdr:row>
      <xdr:rowOff>142874</xdr:rowOff>
    </xdr:from>
    <xdr:to>
      <xdr:col>8</xdr:col>
      <xdr:colOff>549518</xdr:colOff>
      <xdr:row>95</xdr:row>
      <xdr:rowOff>36635</xdr:rowOff>
    </xdr:to>
    <xdr:pic>
      <xdr:nvPicPr>
        <xdr:cNvPr id="12" name="58 Imagen" descr="siluetas-de-parejas.jpg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961227" y="16685894"/>
          <a:ext cx="520211" cy="82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91</xdr:row>
      <xdr:rowOff>48358</xdr:rowOff>
    </xdr:from>
    <xdr:to>
      <xdr:col>19</xdr:col>
      <xdr:colOff>0</xdr:colOff>
      <xdr:row>93</xdr:row>
      <xdr:rowOff>95984</xdr:rowOff>
    </xdr:to>
    <xdr:sp macro="" textlink="">
      <xdr:nvSpPr>
        <xdr:cNvPr id="13" name="29 CuadroTexto"/>
        <xdr:cNvSpPr txBox="1"/>
      </xdr:nvSpPr>
      <xdr:spPr>
        <a:xfrm>
          <a:off x="6139814" y="16774258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146539</xdr:colOff>
      <xdr:row>93</xdr:row>
      <xdr:rowOff>129319</xdr:rowOff>
    </xdr:from>
    <xdr:to>
      <xdr:col>18</xdr:col>
      <xdr:colOff>183172</xdr:colOff>
      <xdr:row>104</xdr:row>
      <xdr:rowOff>65941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</xdr:colOff>
      <xdr:row>105</xdr:row>
      <xdr:rowOff>7328</xdr:rowOff>
    </xdr:from>
    <xdr:to>
      <xdr:col>18</xdr:col>
      <xdr:colOff>152400</xdr:colOff>
      <xdr:row>115</xdr:row>
      <xdr:rowOff>65942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120</xdr:row>
      <xdr:rowOff>104775</xdr:rowOff>
    </xdr:from>
    <xdr:ext cx="640927" cy="1070822"/>
    <xdr:pic>
      <xdr:nvPicPr>
        <xdr:cNvPr id="16" name="Imagen 15"/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23170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118</xdr:row>
      <xdr:rowOff>43961</xdr:rowOff>
    </xdr:from>
    <xdr:to>
      <xdr:col>18</xdr:col>
      <xdr:colOff>175845</xdr:colOff>
      <xdr:row>127</xdr:row>
      <xdr:rowOff>168519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6350</xdr:colOff>
      <xdr:row>16</xdr:row>
      <xdr:rowOff>50800</xdr:rowOff>
    </xdr:from>
    <xdr:to>
      <xdr:col>7</xdr:col>
      <xdr:colOff>332226</xdr:colOff>
      <xdr:row>41</xdr:row>
      <xdr:rowOff>19050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</a14:imgLayer>
              </a14:imgProps>
            </a:ext>
          </a:extLst>
        </a:blip>
        <a:srcRect l="31638" t="18088" r="32420" b="8755"/>
        <a:stretch/>
      </xdr:blipFill>
      <xdr:spPr>
        <a:xfrm>
          <a:off x="44450" y="2816860"/>
          <a:ext cx="3732016" cy="4494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/>
      <sheetData sheetId="2">
        <row r="28">
          <cell r="J28" t="str">
            <v>Tentativa de feminicidio</v>
          </cell>
        </row>
        <row r="29">
          <cell r="I29">
            <v>2009</v>
          </cell>
          <cell r="K29">
            <v>64</v>
          </cell>
        </row>
        <row r="30">
          <cell r="I30">
            <v>2010</v>
          </cell>
          <cell r="K30">
            <v>47</v>
          </cell>
        </row>
        <row r="31">
          <cell r="I31">
            <v>2011</v>
          </cell>
          <cell r="K31">
            <v>66</v>
          </cell>
        </row>
        <row r="32">
          <cell r="I32">
            <v>2012</v>
          </cell>
          <cell r="K32">
            <v>91</v>
          </cell>
        </row>
        <row r="33">
          <cell r="I33">
            <v>2013</v>
          </cell>
          <cell r="K33">
            <v>151</v>
          </cell>
        </row>
        <row r="34">
          <cell r="I34">
            <v>2014</v>
          </cell>
          <cell r="K34">
            <v>186</v>
          </cell>
        </row>
        <row r="35">
          <cell r="I35">
            <v>2015</v>
          </cell>
          <cell r="K35">
            <v>198</v>
          </cell>
        </row>
        <row r="36">
          <cell r="I36">
            <v>2016</v>
          </cell>
          <cell r="K36">
            <v>258</v>
          </cell>
        </row>
        <row r="37">
          <cell r="I37">
            <v>2017</v>
          </cell>
          <cell r="K37">
            <v>247</v>
          </cell>
        </row>
        <row r="38">
          <cell r="I38" t="str">
            <v>2018 (*)</v>
          </cell>
          <cell r="K38">
            <v>163</v>
          </cell>
        </row>
        <row r="92">
          <cell r="B92" t="str">
            <v>Esposo</v>
          </cell>
          <cell r="F92">
            <v>18</v>
          </cell>
        </row>
        <row r="93">
          <cell r="B93" t="str">
            <v>Conviviente</v>
          </cell>
          <cell r="F93">
            <v>56</v>
          </cell>
        </row>
        <row r="94">
          <cell r="B94" t="str">
            <v>Pareja sexual sin hijos</v>
          </cell>
          <cell r="F94">
            <v>0</v>
          </cell>
        </row>
        <row r="95">
          <cell r="B95" t="str">
            <v>Enamorado/novio que no es pareja sexual</v>
          </cell>
          <cell r="F95">
            <v>4</v>
          </cell>
        </row>
        <row r="109">
          <cell r="K109" t="str">
            <v>Pareja</v>
          </cell>
          <cell r="L109">
            <v>78</v>
          </cell>
        </row>
        <row r="110">
          <cell r="K110" t="str">
            <v>Ex pareja</v>
          </cell>
          <cell r="L110">
            <v>70</v>
          </cell>
        </row>
        <row r="111">
          <cell r="K111" t="str">
            <v>Familiar</v>
          </cell>
          <cell r="L111">
            <v>5</v>
          </cell>
        </row>
        <row r="112">
          <cell r="K112" t="str">
            <v>Conocido</v>
          </cell>
          <cell r="L112">
            <v>1</v>
          </cell>
        </row>
        <row r="113">
          <cell r="K113" t="str">
            <v>Desconocido</v>
          </cell>
          <cell r="L113">
            <v>2</v>
          </cell>
        </row>
        <row r="114">
          <cell r="K114" t="str">
            <v>Otro</v>
          </cell>
          <cell r="L114">
            <v>7</v>
          </cell>
        </row>
        <row r="121">
          <cell r="L121" t="str">
            <v>N°</v>
          </cell>
        </row>
        <row r="122">
          <cell r="K122" t="str">
            <v>Sobrio</v>
          </cell>
          <cell r="L122">
            <v>84</v>
          </cell>
        </row>
        <row r="123">
          <cell r="K123" t="str">
            <v>Efectos de alcohol</v>
          </cell>
          <cell r="L123">
            <v>70</v>
          </cell>
        </row>
        <row r="124">
          <cell r="K124" t="str">
            <v>Efectos de droga</v>
          </cell>
          <cell r="L124">
            <v>4</v>
          </cell>
        </row>
        <row r="125">
          <cell r="K125" t="str">
            <v>Ambos</v>
          </cell>
          <cell r="L125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40"/>
  <sheetViews>
    <sheetView showGridLines="0" tabSelected="1" view="pageBreakPreview" zoomScale="150" zoomScaleNormal="100" zoomScaleSheetLayoutView="150" workbookViewId="0"/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88671875" customWidth="1"/>
    <col min="11" max="11" width="15.44140625" customWidth="1"/>
    <col min="12" max="12" width="11.6640625" customWidth="1"/>
    <col min="13" max="13" width="15.44140625" customWidth="1"/>
    <col min="14" max="14" width="1.109375" customWidth="1"/>
    <col min="15" max="15" width="10.44140625" customWidth="1"/>
    <col min="16" max="16" width="1.5546875" customWidth="1"/>
    <col min="17" max="17" width="7.6640625" customWidth="1"/>
    <col min="18" max="18" width="7" customWidth="1"/>
    <col min="19" max="19" width="2.88671875" customWidth="1"/>
    <col min="20" max="20" width="0.5546875" customWidth="1"/>
  </cols>
  <sheetData>
    <row r="1" spans="2:20" ht="12.75" customHeight="1" x14ac:dyDescent="0.3"/>
    <row r="3" spans="2:20" ht="13.5" customHeight="1" x14ac:dyDescent="0.3"/>
    <row r="4" spans="2:20" ht="5.25" customHeight="1" x14ac:dyDescent="0.3"/>
    <row r="5" spans="2:20" ht="21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20" ht="21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20" ht="6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20" ht="16.5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20" ht="6.75" customHeight="1" x14ac:dyDescent="0.3"/>
    <row r="10" spans="2:20" x14ac:dyDescent="0.3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20" ht="30.7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20" ht="8.25" customHeight="1" x14ac:dyDescent="0.3"/>
    <row r="13" spans="2:20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20" ht="3" customHeight="1" x14ac:dyDescent="0.3"/>
    <row r="15" spans="2:20" ht="15" customHeight="1" x14ac:dyDescent="0.3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5"/>
      <c r="P15" s="16"/>
      <c r="Q15" s="16"/>
      <c r="R15" s="16"/>
      <c r="S15" s="16"/>
      <c r="T15" s="17"/>
    </row>
    <row r="16" spans="2:20" x14ac:dyDescent="0.3">
      <c r="B16" s="10" t="s">
        <v>1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5"/>
      <c r="P16" s="16"/>
      <c r="Q16" s="16"/>
      <c r="R16" s="16"/>
      <c r="S16" s="16"/>
      <c r="T16" s="17"/>
    </row>
    <row r="17" spans="2:20" x14ac:dyDescent="0.3">
      <c r="B17" s="11"/>
      <c r="C17" s="11"/>
      <c r="D17" s="11"/>
      <c r="E17" s="11"/>
      <c r="F17" s="12"/>
      <c r="G17" s="12"/>
      <c r="H17" s="12"/>
      <c r="I17" s="18" t="s">
        <v>6</v>
      </c>
      <c r="J17" s="18"/>
      <c r="K17" s="18">
        <v>2018</v>
      </c>
      <c r="L17" s="18">
        <v>2017</v>
      </c>
      <c r="M17" s="18" t="s">
        <v>7</v>
      </c>
      <c r="N17" s="14"/>
      <c r="O17" s="19"/>
      <c r="P17" s="20"/>
      <c r="Q17" s="20"/>
      <c r="R17" s="20"/>
      <c r="S17" s="21"/>
      <c r="T17" s="17"/>
    </row>
    <row r="18" spans="2:20" x14ac:dyDescent="0.3">
      <c r="B18" s="11"/>
      <c r="C18" s="11"/>
      <c r="D18" s="11"/>
      <c r="E18" s="11"/>
      <c r="F18" s="12"/>
      <c r="G18" s="12"/>
      <c r="H18" s="12"/>
      <c r="I18" s="22" t="s">
        <v>8</v>
      </c>
      <c r="J18" s="22"/>
      <c r="K18" s="23">
        <v>44</v>
      </c>
      <c r="L18" s="23">
        <v>21</v>
      </c>
      <c r="M18" s="24">
        <f t="shared" ref="M18:M21" si="0">K18/L18-1</f>
        <v>1.0952380952380953</v>
      </c>
      <c r="N18" s="19"/>
      <c r="O18" s="25"/>
      <c r="P18" s="25"/>
      <c r="Q18" s="26"/>
      <c r="R18" s="27"/>
      <c r="S18" s="20"/>
      <c r="T18" s="17"/>
    </row>
    <row r="19" spans="2:20" x14ac:dyDescent="0.3">
      <c r="B19" s="11"/>
      <c r="C19" s="11"/>
      <c r="D19" s="11"/>
      <c r="E19" s="11"/>
      <c r="F19" s="12"/>
      <c r="G19" s="12"/>
      <c r="H19" s="12"/>
      <c r="I19" s="22" t="s">
        <v>9</v>
      </c>
      <c r="J19" s="22"/>
      <c r="K19" s="23">
        <v>22</v>
      </c>
      <c r="L19" s="23">
        <v>13</v>
      </c>
      <c r="M19" s="24">
        <f t="shared" si="0"/>
        <v>0.69230769230769229</v>
      </c>
      <c r="N19" s="19"/>
      <c r="O19" s="25"/>
      <c r="P19" s="25"/>
      <c r="Q19" s="26"/>
      <c r="R19" s="27"/>
      <c r="S19" s="20"/>
      <c r="T19" s="17"/>
    </row>
    <row r="20" spans="2:20" x14ac:dyDescent="0.3">
      <c r="B20" s="11"/>
      <c r="C20" s="11"/>
      <c r="D20" s="11"/>
      <c r="E20" s="11"/>
      <c r="F20" s="12"/>
      <c r="G20" s="12"/>
      <c r="H20" s="12"/>
      <c r="I20" s="22" t="s">
        <v>10</v>
      </c>
      <c r="J20" s="22"/>
      <c r="K20" s="23">
        <v>16</v>
      </c>
      <c r="L20" s="23">
        <v>19</v>
      </c>
      <c r="M20" s="24">
        <f t="shared" si="0"/>
        <v>-0.15789473684210531</v>
      </c>
      <c r="N20" s="19"/>
      <c r="O20" s="25"/>
      <c r="P20" s="25"/>
      <c r="Q20" s="26"/>
      <c r="R20" s="27"/>
      <c r="S20" s="20"/>
      <c r="T20" s="17"/>
    </row>
    <row r="21" spans="2:20" x14ac:dyDescent="0.3">
      <c r="B21" s="11"/>
      <c r="C21" s="11"/>
      <c r="D21" s="11"/>
      <c r="E21" s="11"/>
      <c r="F21" s="12"/>
      <c r="G21" s="12"/>
      <c r="H21" s="12"/>
      <c r="I21" s="22" t="s">
        <v>11</v>
      </c>
      <c r="J21" s="22"/>
      <c r="K21" s="23">
        <v>21</v>
      </c>
      <c r="L21" s="23">
        <v>21</v>
      </c>
      <c r="M21" s="24">
        <f t="shared" si="0"/>
        <v>0</v>
      </c>
      <c r="N21" s="19"/>
      <c r="O21" s="25"/>
      <c r="P21" s="25"/>
      <c r="Q21" s="26"/>
      <c r="R21" s="27"/>
      <c r="S21" s="20"/>
      <c r="T21" s="17"/>
    </row>
    <row r="22" spans="2:20" x14ac:dyDescent="0.3">
      <c r="B22" s="11"/>
      <c r="C22" s="11"/>
      <c r="D22" s="11"/>
      <c r="E22" s="11"/>
      <c r="F22" s="12"/>
      <c r="G22" s="12"/>
      <c r="H22" s="12"/>
      <c r="I22" s="22" t="s">
        <v>12</v>
      </c>
      <c r="J22" s="22"/>
      <c r="K22" s="23">
        <v>31</v>
      </c>
      <c r="L22" s="23">
        <v>22</v>
      </c>
      <c r="M22" s="24">
        <f>K22/L22-1</f>
        <v>0.40909090909090917</v>
      </c>
      <c r="N22" s="19"/>
      <c r="O22" s="25"/>
      <c r="P22" s="25"/>
      <c r="Q22" s="26"/>
      <c r="R22" s="27"/>
      <c r="S22" s="20"/>
      <c r="T22" s="17"/>
    </row>
    <row r="23" spans="2:20" ht="15" thickBot="1" x14ac:dyDescent="0.35">
      <c r="B23" s="11"/>
      <c r="C23" s="11"/>
      <c r="D23" s="11"/>
      <c r="E23" s="11"/>
      <c r="F23" s="12"/>
      <c r="G23" s="12"/>
      <c r="H23" s="12"/>
      <c r="I23" s="22" t="s">
        <v>13</v>
      </c>
      <c r="J23" s="22"/>
      <c r="K23" s="23">
        <v>29</v>
      </c>
      <c r="L23" s="23">
        <v>19</v>
      </c>
      <c r="M23" s="24">
        <f>K23/L23-1</f>
        <v>0.52631578947368429</v>
      </c>
      <c r="N23" s="19"/>
      <c r="O23" s="25"/>
      <c r="P23" s="25"/>
      <c r="Q23" s="26"/>
      <c r="R23" s="27"/>
      <c r="S23" s="20"/>
      <c r="T23" s="17"/>
    </row>
    <row r="24" spans="2:20" x14ac:dyDescent="0.3">
      <c r="B24" s="11"/>
      <c r="C24" s="11"/>
      <c r="D24" s="11"/>
      <c r="E24" s="11"/>
      <c r="F24" s="12"/>
      <c r="G24" s="12"/>
      <c r="H24" s="12"/>
      <c r="I24" s="28" t="s">
        <v>14</v>
      </c>
      <c r="J24" s="28"/>
      <c r="K24" s="29">
        <f>SUM(K18:K23)</f>
        <v>163</v>
      </c>
      <c r="L24" s="29">
        <f>SUM(L18:L23)</f>
        <v>115</v>
      </c>
      <c r="M24" s="30">
        <f>K24/L24-1</f>
        <v>0.41739130434782612</v>
      </c>
      <c r="N24" s="19"/>
      <c r="O24" s="25"/>
      <c r="P24" s="25"/>
      <c r="Q24" s="22"/>
      <c r="R24" s="23"/>
      <c r="S24" s="19"/>
    </row>
    <row r="25" spans="2:20" x14ac:dyDescent="0.3">
      <c r="B25" s="11"/>
      <c r="C25" s="11"/>
      <c r="D25" s="11"/>
      <c r="E25" s="11"/>
      <c r="F25" s="12"/>
      <c r="G25" s="12"/>
      <c r="H25" s="12"/>
      <c r="I25" s="31"/>
      <c r="J25" s="32"/>
      <c r="K25" s="11"/>
      <c r="L25" s="11"/>
      <c r="M25" s="11"/>
      <c r="N25" s="25"/>
      <c r="O25" s="12"/>
      <c r="P25" s="12"/>
      <c r="S25" s="25"/>
    </row>
    <row r="26" spans="2:20" ht="11.25" customHeight="1" x14ac:dyDescent="0.3">
      <c r="B26" s="11"/>
      <c r="C26" s="11"/>
      <c r="D26" s="11"/>
      <c r="E26" s="11"/>
      <c r="F26" s="12"/>
      <c r="G26" s="12"/>
      <c r="H26" s="12"/>
      <c r="N26" s="11"/>
      <c r="O26" s="11"/>
      <c r="P26" s="11"/>
      <c r="Q26" s="11"/>
      <c r="R26" s="33"/>
      <c r="S26" s="33"/>
    </row>
    <row r="27" spans="2:20" ht="26.25" customHeight="1" x14ac:dyDescent="0.3">
      <c r="B27" s="11"/>
      <c r="C27" s="11"/>
      <c r="D27" s="11"/>
      <c r="E27" s="11"/>
      <c r="F27" s="12"/>
      <c r="G27" s="12"/>
      <c r="H27" s="12"/>
      <c r="I27" s="34" t="s">
        <v>15</v>
      </c>
      <c r="J27" s="34"/>
      <c r="K27" s="34"/>
      <c r="L27" s="35"/>
      <c r="M27" s="11"/>
      <c r="N27" s="11"/>
      <c r="O27" s="11"/>
      <c r="P27" s="11"/>
      <c r="Q27" s="11"/>
      <c r="R27" s="11"/>
      <c r="S27" s="11"/>
    </row>
    <row r="28" spans="2:20" x14ac:dyDescent="0.3">
      <c r="B28" s="11"/>
      <c r="C28" s="11"/>
      <c r="D28" s="11"/>
      <c r="E28" s="11"/>
      <c r="F28" s="12"/>
      <c r="G28" s="12"/>
      <c r="H28" s="12"/>
      <c r="I28" s="36" t="s">
        <v>16</v>
      </c>
      <c r="J28" s="37" t="s">
        <v>17</v>
      </c>
      <c r="K28" s="37"/>
      <c r="L28" s="12"/>
      <c r="M28" s="12"/>
      <c r="N28" s="12"/>
      <c r="O28" s="12"/>
      <c r="P28" s="12"/>
      <c r="Q28" s="12"/>
      <c r="R28" s="12"/>
      <c r="S28" s="12"/>
    </row>
    <row r="29" spans="2:20" x14ac:dyDescent="0.3">
      <c r="B29" s="11"/>
      <c r="C29" s="11"/>
      <c r="D29" s="11"/>
      <c r="E29" s="11"/>
      <c r="F29" s="12"/>
      <c r="G29" s="12"/>
      <c r="H29" s="12"/>
      <c r="I29" s="12">
        <v>2009</v>
      </c>
      <c r="J29" s="12"/>
      <c r="K29" s="38">
        <v>64</v>
      </c>
      <c r="L29" s="12"/>
      <c r="M29" s="12"/>
      <c r="N29" s="12"/>
      <c r="O29" s="12"/>
      <c r="P29" s="12"/>
      <c r="Q29" s="12"/>
      <c r="R29" s="12"/>
      <c r="S29" s="12"/>
    </row>
    <row r="30" spans="2:20" x14ac:dyDescent="0.3">
      <c r="B30" s="11"/>
      <c r="C30" s="11"/>
      <c r="D30" s="11"/>
      <c r="E30" s="11"/>
      <c r="F30" s="12"/>
      <c r="G30" s="12"/>
      <c r="H30" s="12"/>
      <c r="I30" s="12">
        <v>2010</v>
      </c>
      <c r="J30" s="12"/>
      <c r="K30" s="38">
        <v>47</v>
      </c>
      <c r="L30" s="12"/>
      <c r="M30" s="12"/>
      <c r="N30" s="12"/>
      <c r="O30" s="12"/>
      <c r="P30" s="12"/>
      <c r="Q30" s="12"/>
      <c r="R30" s="12"/>
      <c r="S30" s="12"/>
    </row>
    <row r="31" spans="2:20" x14ac:dyDescent="0.3">
      <c r="B31" s="11"/>
      <c r="C31" s="11"/>
      <c r="D31" s="11"/>
      <c r="E31" s="11"/>
      <c r="F31" s="12"/>
      <c r="G31" s="12"/>
      <c r="H31" s="12"/>
      <c r="I31" s="12">
        <v>2011</v>
      </c>
      <c r="J31" s="12"/>
      <c r="K31" s="38">
        <v>66</v>
      </c>
      <c r="L31" s="12"/>
      <c r="M31" s="12"/>
      <c r="N31" s="12"/>
      <c r="O31" s="12"/>
      <c r="P31" s="12"/>
      <c r="Q31" s="12"/>
      <c r="R31" s="12"/>
      <c r="S31" s="12"/>
    </row>
    <row r="32" spans="2:20" x14ac:dyDescent="0.3">
      <c r="B32" s="11"/>
      <c r="C32" s="11"/>
      <c r="D32" s="11"/>
      <c r="E32" s="11"/>
      <c r="F32" s="12"/>
      <c r="G32" s="12"/>
      <c r="H32" s="12"/>
      <c r="I32" s="12">
        <v>2012</v>
      </c>
      <c r="J32" s="12"/>
      <c r="K32" s="38">
        <v>91</v>
      </c>
      <c r="L32" s="12"/>
      <c r="M32" s="12"/>
      <c r="N32" s="12"/>
      <c r="O32" s="12"/>
      <c r="P32" s="12"/>
      <c r="Q32" s="12"/>
      <c r="R32" s="12"/>
      <c r="S32" s="12"/>
    </row>
    <row r="33" spans="2:19" x14ac:dyDescent="0.3">
      <c r="B33" s="11"/>
      <c r="C33" s="11"/>
      <c r="D33" s="11"/>
      <c r="E33" s="11"/>
      <c r="F33" s="12"/>
      <c r="G33" s="12"/>
      <c r="H33" s="12"/>
      <c r="I33" s="12">
        <v>2013</v>
      </c>
      <c r="J33" s="12"/>
      <c r="K33" s="38">
        <v>151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3">
      <c r="B34" s="11"/>
      <c r="C34" s="11"/>
      <c r="D34" s="11"/>
      <c r="E34" s="11"/>
      <c r="F34" s="12"/>
      <c r="G34" s="12"/>
      <c r="H34" s="12"/>
      <c r="I34" s="12">
        <v>2014</v>
      </c>
      <c r="J34" s="12"/>
      <c r="K34" s="38">
        <v>186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3">
      <c r="B35" s="11"/>
      <c r="C35" s="11"/>
      <c r="D35" s="11"/>
      <c r="E35" s="11"/>
      <c r="F35" s="12"/>
      <c r="G35" s="12"/>
      <c r="H35" s="12"/>
      <c r="I35" s="12">
        <v>2015</v>
      </c>
      <c r="J35" s="12"/>
      <c r="K35" s="38">
        <v>198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3">
      <c r="B36" s="11"/>
      <c r="C36" s="11"/>
      <c r="D36" s="11"/>
      <c r="E36" s="11"/>
      <c r="F36" s="12"/>
      <c r="G36" s="12"/>
      <c r="H36" s="12"/>
      <c r="I36" s="12">
        <v>2016</v>
      </c>
      <c r="J36" s="12"/>
      <c r="K36" s="38">
        <v>258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3">
      <c r="B37" s="11"/>
      <c r="C37" s="11"/>
      <c r="D37" s="11"/>
      <c r="E37" s="11"/>
      <c r="F37" s="12"/>
      <c r="G37" s="12"/>
      <c r="H37" s="12"/>
      <c r="I37" s="12">
        <v>2017</v>
      </c>
      <c r="J37" s="12"/>
      <c r="K37" s="38">
        <v>247</v>
      </c>
      <c r="L37" s="11"/>
      <c r="M37" s="11"/>
      <c r="N37" s="11"/>
      <c r="O37" s="11"/>
      <c r="P37" s="11"/>
      <c r="Q37" s="11"/>
      <c r="R37" s="11"/>
      <c r="S37" s="11"/>
    </row>
    <row r="38" spans="2:19" ht="15" thickBot="1" x14ac:dyDescent="0.35">
      <c r="B38" s="11"/>
      <c r="C38" s="11"/>
      <c r="D38" s="11"/>
      <c r="E38" s="11"/>
      <c r="F38" s="12"/>
      <c r="G38" s="12"/>
      <c r="H38" s="12"/>
      <c r="I38" s="22" t="s">
        <v>18</v>
      </c>
      <c r="J38" s="22"/>
      <c r="K38" s="39">
        <f>K24</f>
        <v>163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3">
      <c r="B39" s="11"/>
      <c r="C39" s="11"/>
      <c r="D39" s="11"/>
      <c r="E39" s="11"/>
      <c r="F39" s="12"/>
      <c r="G39" s="12"/>
      <c r="H39" s="12"/>
      <c r="I39" s="28" t="s">
        <v>14</v>
      </c>
      <c r="J39" s="28"/>
      <c r="K39" s="40">
        <f>SUM(K29:K38)</f>
        <v>1471</v>
      </c>
      <c r="L39" s="11"/>
      <c r="M39" s="11"/>
      <c r="N39" s="11"/>
      <c r="O39" s="11"/>
      <c r="P39" s="11"/>
      <c r="Q39" s="11"/>
      <c r="R39" s="11"/>
      <c r="S39" s="11"/>
    </row>
    <row r="40" spans="2:19" ht="13.5" customHeight="1" x14ac:dyDescent="0.3">
      <c r="B40" s="11"/>
      <c r="C40" s="11"/>
      <c r="D40" s="11"/>
      <c r="E40" s="11"/>
      <c r="F40" s="12"/>
      <c r="G40" s="12"/>
      <c r="H40" s="12"/>
      <c r="I40" s="41" t="s">
        <v>19</v>
      </c>
      <c r="J40" s="42"/>
      <c r="K40" s="11"/>
      <c r="L40" s="11"/>
      <c r="M40" s="11"/>
      <c r="N40" s="11"/>
      <c r="O40" s="11"/>
      <c r="P40" s="11"/>
      <c r="Q40" s="11"/>
      <c r="R40" s="11"/>
      <c r="S40" s="11"/>
    </row>
    <row r="41" spans="2:19" ht="3" customHeight="1" x14ac:dyDescent="0.3">
      <c r="B41" s="11"/>
      <c r="C41" s="11"/>
      <c r="D41" s="11"/>
      <c r="E41" s="11"/>
      <c r="F41" s="12"/>
      <c r="G41" s="12"/>
      <c r="H41" s="12"/>
      <c r="I41" s="42"/>
      <c r="J41" s="42"/>
      <c r="K41" s="11"/>
      <c r="L41" s="11"/>
      <c r="M41" s="11"/>
      <c r="N41" s="11"/>
      <c r="O41" s="11"/>
      <c r="P41" s="11"/>
      <c r="Q41" s="11"/>
      <c r="R41" s="11"/>
      <c r="S41" s="11"/>
    </row>
    <row r="42" spans="2:19" x14ac:dyDescent="0.3"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2:19" ht="30" customHeight="1" x14ac:dyDescent="0.3">
      <c r="B43" s="43" t="s">
        <v>20</v>
      </c>
      <c r="C43" s="43"/>
      <c r="D43" s="43"/>
      <c r="E43" s="43"/>
      <c r="F43" s="43"/>
      <c r="G43" s="43"/>
      <c r="H43" s="43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ht="24" x14ac:dyDescent="0.3">
      <c r="B44" s="44" t="s">
        <v>21</v>
      </c>
      <c r="C44" s="44"/>
      <c r="D44" s="45" t="s">
        <v>22</v>
      </c>
      <c r="E44" s="45"/>
      <c r="F44" s="18" t="s">
        <v>18</v>
      </c>
      <c r="G44" s="18"/>
      <c r="H44" s="18" t="s">
        <v>14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3">
      <c r="B45" s="46" t="s">
        <v>23</v>
      </c>
      <c r="C45" s="46"/>
      <c r="D45" s="46">
        <v>369</v>
      </c>
      <c r="E45" s="46"/>
      <c r="F45" s="47">
        <v>40</v>
      </c>
      <c r="G45" s="47"/>
      <c r="H45" s="48">
        <f t="shared" ref="H45:H70" si="1">D45+F45</f>
        <v>409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3">
      <c r="B46" s="46" t="s">
        <v>24</v>
      </c>
      <c r="C46" s="46"/>
      <c r="D46" s="46">
        <v>94</v>
      </c>
      <c r="E46" s="46"/>
      <c r="F46" s="47">
        <v>13</v>
      </c>
      <c r="G46" s="47"/>
      <c r="H46" s="48">
        <f t="shared" si="1"/>
        <v>107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x14ac:dyDescent="0.3">
      <c r="B47" s="46" t="s">
        <v>25</v>
      </c>
      <c r="C47" s="46"/>
      <c r="D47" s="46">
        <v>75</v>
      </c>
      <c r="E47" s="46"/>
      <c r="F47" s="47">
        <v>7</v>
      </c>
      <c r="G47" s="47"/>
      <c r="H47" s="48">
        <f t="shared" si="1"/>
        <v>82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ht="15" customHeight="1" x14ac:dyDescent="0.3">
      <c r="B48" s="46" t="s">
        <v>26</v>
      </c>
      <c r="C48" s="46"/>
      <c r="D48" s="46">
        <v>64</v>
      </c>
      <c r="E48" s="46"/>
      <c r="F48" s="47">
        <v>8</v>
      </c>
      <c r="G48" s="47"/>
      <c r="H48" s="48">
        <f t="shared" si="1"/>
        <v>72</v>
      </c>
      <c r="I48" s="11"/>
      <c r="J48" s="11"/>
      <c r="L48" s="49"/>
      <c r="M48" s="49"/>
      <c r="N48" s="49"/>
      <c r="O48" s="49"/>
      <c r="P48" s="49"/>
      <c r="Q48" s="49"/>
      <c r="R48" s="11"/>
      <c r="S48" s="11"/>
    </row>
    <row r="49" spans="2:19" x14ac:dyDescent="0.3">
      <c r="B49" s="46" t="s">
        <v>27</v>
      </c>
      <c r="C49" s="46"/>
      <c r="D49" s="46">
        <v>56</v>
      </c>
      <c r="E49" s="46"/>
      <c r="F49" s="47">
        <v>7</v>
      </c>
      <c r="G49" s="47"/>
      <c r="H49" s="48">
        <f t="shared" si="1"/>
        <v>63</v>
      </c>
      <c r="I49" s="11"/>
      <c r="J49" s="11"/>
      <c r="K49" s="43" t="s">
        <v>28</v>
      </c>
      <c r="L49" s="43"/>
      <c r="M49" s="43"/>
      <c r="N49" s="43"/>
      <c r="O49" s="43"/>
      <c r="P49" s="43"/>
      <c r="Q49" s="43"/>
      <c r="R49" s="11"/>
      <c r="S49" s="11"/>
    </row>
    <row r="50" spans="2:19" ht="15" thickBot="1" x14ac:dyDescent="0.35">
      <c r="B50" s="46" t="s">
        <v>29</v>
      </c>
      <c r="C50" s="46"/>
      <c r="D50" s="46">
        <v>56</v>
      </c>
      <c r="E50" s="46"/>
      <c r="F50" s="47">
        <v>6</v>
      </c>
      <c r="G50" s="47"/>
      <c r="H50" s="48">
        <f t="shared" si="1"/>
        <v>62</v>
      </c>
      <c r="I50" s="11"/>
      <c r="J50" s="11"/>
      <c r="K50" s="50" t="s">
        <v>30</v>
      </c>
      <c r="L50" s="51" t="s">
        <v>18</v>
      </c>
      <c r="M50" s="51"/>
      <c r="N50" s="52"/>
      <c r="O50" s="51">
        <v>2017</v>
      </c>
      <c r="P50" s="51"/>
      <c r="Q50" s="51"/>
      <c r="R50" s="11"/>
      <c r="S50" s="11"/>
    </row>
    <row r="51" spans="2:19" x14ac:dyDescent="0.3">
      <c r="B51" s="46" t="s">
        <v>31</v>
      </c>
      <c r="C51" s="46"/>
      <c r="D51" s="46">
        <v>56</v>
      </c>
      <c r="E51" s="46"/>
      <c r="F51" s="47">
        <v>5</v>
      </c>
      <c r="G51" s="47"/>
      <c r="H51" s="48">
        <f t="shared" si="1"/>
        <v>61</v>
      </c>
      <c r="I51" s="11"/>
      <c r="J51" s="11"/>
      <c r="K51" s="50"/>
      <c r="L51" s="52" t="s">
        <v>32</v>
      </c>
      <c r="M51" s="52" t="s">
        <v>33</v>
      </c>
      <c r="N51" s="52"/>
      <c r="O51" s="52" t="s">
        <v>32</v>
      </c>
      <c r="P51" s="52"/>
      <c r="Q51" s="52" t="s">
        <v>33</v>
      </c>
      <c r="R51" s="11"/>
      <c r="S51" s="11"/>
    </row>
    <row r="52" spans="2:19" x14ac:dyDescent="0.3">
      <c r="B52" s="46" t="s">
        <v>34</v>
      </c>
      <c r="C52" s="46"/>
      <c r="D52" s="46">
        <v>47</v>
      </c>
      <c r="E52" s="46"/>
      <c r="F52" s="47">
        <v>9</v>
      </c>
      <c r="G52" s="47"/>
      <c r="H52" s="48">
        <f t="shared" si="1"/>
        <v>56</v>
      </c>
      <c r="I52" s="11"/>
      <c r="J52" s="11"/>
      <c r="K52" s="33" t="s">
        <v>35</v>
      </c>
      <c r="L52" s="22">
        <v>127</v>
      </c>
      <c r="M52" s="53">
        <f>L52/$L$56</f>
        <v>0.77914110429447858</v>
      </c>
      <c r="N52" s="53"/>
      <c r="O52" s="22">
        <v>209</v>
      </c>
      <c r="P52" s="22"/>
      <c r="Q52" s="53">
        <f>O52/$O$56</f>
        <v>0.84615384615384615</v>
      </c>
      <c r="R52" s="11"/>
      <c r="S52" s="11"/>
    </row>
    <row r="53" spans="2:19" x14ac:dyDescent="0.3">
      <c r="B53" s="46" t="s">
        <v>36</v>
      </c>
      <c r="C53" s="46"/>
      <c r="D53" s="46">
        <v>46</v>
      </c>
      <c r="E53" s="46"/>
      <c r="F53" s="47">
        <v>9</v>
      </c>
      <c r="G53" s="47"/>
      <c r="H53" s="48">
        <f t="shared" si="1"/>
        <v>55</v>
      </c>
      <c r="I53" s="11"/>
      <c r="J53" s="11"/>
      <c r="K53" s="33" t="s">
        <v>37</v>
      </c>
      <c r="L53" s="22">
        <v>36</v>
      </c>
      <c r="M53" s="53">
        <f>L53/$L$56</f>
        <v>0.22085889570552147</v>
      </c>
      <c r="N53" s="53"/>
      <c r="O53" s="22">
        <v>38</v>
      </c>
      <c r="P53" s="22"/>
      <c r="Q53" s="53">
        <f>O53/O56</f>
        <v>0.15384615384615385</v>
      </c>
      <c r="R53" s="11"/>
      <c r="S53" s="11"/>
    </row>
    <row r="54" spans="2:19" x14ac:dyDescent="0.3">
      <c r="B54" s="46" t="s">
        <v>38</v>
      </c>
      <c r="C54" s="46"/>
      <c r="D54" s="46">
        <v>49</v>
      </c>
      <c r="E54" s="46"/>
      <c r="F54" s="47">
        <v>6</v>
      </c>
      <c r="G54" s="47"/>
      <c r="H54" s="48">
        <f t="shared" si="1"/>
        <v>55</v>
      </c>
      <c r="I54" s="11"/>
      <c r="J54" s="11"/>
      <c r="K54" s="33" t="s">
        <v>39</v>
      </c>
      <c r="L54" s="22">
        <v>0</v>
      </c>
      <c r="M54" s="53">
        <f>L54/$L$56</f>
        <v>0</v>
      </c>
      <c r="N54" s="53"/>
      <c r="O54" s="22">
        <v>0</v>
      </c>
      <c r="P54" s="22"/>
      <c r="Q54" s="53">
        <v>0</v>
      </c>
      <c r="R54" s="11"/>
      <c r="S54" s="11"/>
    </row>
    <row r="55" spans="2:19" ht="15" thickBot="1" x14ac:dyDescent="0.35">
      <c r="B55" s="11" t="s">
        <v>40</v>
      </c>
      <c r="C55" s="11"/>
      <c r="D55" s="11">
        <v>37</v>
      </c>
      <c r="E55" s="11"/>
      <c r="F55" s="12">
        <v>8</v>
      </c>
      <c r="G55" s="12"/>
      <c r="H55" s="54">
        <f t="shared" si="1"/>
        <v>45</v>
      </c>
      <c r="I55" s="11"/>
      <c r="J55" s="11"/>
      <c r="K55" s="33" t="s">
        <v>41</v>
      </c>
      <c r="L55" s="22">
        <v>0</v>
      </c>
      <c r="M55" s="53">
        <f>L55/$L$56</f>
        <v>0</v>
      </c>
      <c r="N55" s="53"/>
      <c r="O55" s="22">
        <v>0</v>
      </c>
      <c r="P55" s="22"/>
      <c r="Q55" s="53">
        <v>0</v>
      </c>
      <c r="R55" s="11"/>
      <c r="S55" s="11"/>
    </row>
    <row r="56" spans="2:19" x14ac:dyDescent="0.3">
      <c r="B56" s="11" t="s">
        <v>42</v>
      </c>
      <c r="C56" s="11"/>
      <c r="D56" s="11">
        <v>39</v>
      </c>
      <c r="E56" s="11"/>
      <c r="F56" s="12">
        <v>5</v>
      </c>
      <c r="G56" s="12"/>
      <c r="H56" s="54">
        <f t="shared" si="1"/>
        <v>44</v>
      </c>
      <c r="I56" s="11"/>
      <c r="J56" s="11"/>
      <c r="K56" s="28" t="s">
        <v>14</v>
      </c>
      <c r="L56" s="28">
        <f>SUM(L52:L55)</f>
        <v>163</v>
      </c>
      <c r="M56" s="55">
        <f>SUM(M52:M55)</f>
        <v>1</v>
      </c>
      <c r="N56" s="55"/>
      <c r="O56" s="28">
        <f>SUM(O52:O55)</f>
        <v>247</v>
      </c>
      <c r="P56" s="28"/>
      <c r="Q56" s="55">
        <v>1</v>
      </c>
      <c r="R56" s="11"/>
      <c r="S56" s="11"/>
    </row>
    <row r="57" spans="2:19" x14ac:dyDescent="0.3">
      <c r="B57" s="11" t="s">
        <v>43</v>
      </c>
      <c r="C57" s="11"/>
      <c r="D57" s="11">
        <v>38</v>
      </c>
      <c r="E57" s="11"/>
      <c r="F57" s="12">
        <v>1</v>
      </c>
      <c r="G57" s="12"/>
      <c r="H57" s="54">
        <f t="shared" si="1"/>
        <v>39</v>
      </c>
      <c r="I57" s="11"/>
      <c r="J57" s="11"/>
      <c r="K57" s="31" t="s">
        <v>44</v>
      </c>
      <c r="L57" s="11"/>
      <c r="M57" s="11"/>
      <c r="N57" s="11"/>
      <c r="O57" s="11"/>
      <c r="P57" s="11"/>
      <c r="Q57" s="11"/>
      <c r="R57" s="11"/>
      <c r="S57" s="11"/>
    </row>
    <row r="58" spans="2:19" x14ac:dyDescent="0.3">
      <c r="B58" s="11" t="s">
        <v>45</v>
      </c>
      <c r="C58" s="11"/>
      <c r="D58" s="11">
        <v>30</v>
      </c>
      <c r="E58" s="11"/>
      <c r="F58" s="12">
        <v>7</v>
      </c>
      <c r="G58" s="12"/>
      <c r="H58" s="54">
        <f t="shared" si="1"/>
        <v>37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2:19" ht="15" customHeight="1" x14ac:dyDescent="0.3">
      <c r="B59" s="11" t="s">
        <v>46</v>
      </c>
      <c r="C59" s="11"/>
      <c r="D59" s="11">
        <v>33</v>
      </c>
      <c r="E59" s="11"/>
      <c r="F59" s="12">
        <v>2</v>
      </c>
      <c r="G59" s="12"/>
      <c r="H59" s="54">
        <f t="shared" si="1"/>
        <v>35</v>
      </c>
      <c r="I59" s="11"/>
      <c r="J59" s="11"/>
      <c r="K59" s="35" t="s">
        <v>47</v>
      </c>
      <c r="L59" s="35"/>
      <c r="M59" s="35"/>
      <c r="N59" s="35"/>
      <c r="O59" s="35"/>
      <c r="P59" s="56"/>
      <c r="Q59" s="56"/>
      <c r="R59" s="56"/>
      <c r="S59" s="11"/>
    </row>
    <row r="60" spans="2:19" x14ac:dyDescent="0.3">
      <c r="B60" s="11" t="s">
        <v>48</v>
      </c>
      <c r="C60" s="11"/>
      <c r="D60" s="11">
        <v>34</v>
      </c>
      <c r="E60" s="11"/>
      <c r="F60" s="12">
        <v>1</v>
      </c>
      <c r="G60" s="12"/>
      <c r="H60" s="54">
        <f t="shared" si="1"/>
        <v>35</v>
      </c>
      <c r="I60" s="11"/>
      <c r="J60" s="11"/>
      <c r="K60" s="50" t="s">
        <v>49</v>
      </c>
      <c r="L60" s="50"/>
      <c r="M60" s="57" t="s">
        <v>32</v>
      </c>
      <c r="N60" s="57"/>
      <c r="O60" s="52" t="s">
        <v>33</v>
      </c>
      <c r="P60" s="56"/>
      <c r="Q60" s="56"/>
      <c r="R60" s="56"/>
      <c r="S60" s="11"/>
    </row>
    <row r="61" spans="2:19" x14ac:dyDescent="0.3">
      <c r="B61" s="11" t="s">
        <v>50</v>
      </c>
      <c r="C61" s="11"/>
      <c r="D61" s="11">
        <v>29</v>
      </c>
      <c r="E61" s="11"/>
      <c r="F61" s="12">
        <v>5</v>
      </c>
      <c r="G61" s="12"/>
      <c r="H61" s="54">
        <f t="shared" si="1"/>
        <v>34</v>
      </c>
      <c r="I61" s="11"/>
      <c r="J61" s="11"/>
      <c r="K61" s="33" t="s">
        <v>51</v>
      </c>
      <c r="L61" s="22"/>
      <c r="M61" s="58">
        <v>79</v>
      </c>
      <c r="N61" s="58"/>
      <c r="O61" s="53">
        <f t="shared" ref="O61:O71" si="2">M61/$M$72</f>
        <v>0.48466257668711654</v>
      </c>
      <c r="P61" s="59"/>
      <c r="Q61" s="60"/>
      <c r="R61" s="60"/>
      <c r="S61" s="11"/>
    </row>
    <row r="62" spans="2:19" x14ac:dyDescent="0.3">
      <c r="B62" s="11" t="s">
        <v>52</v>
      </c>
      <c r="C62" s="11"/>
      <c r="D62" s="11">
        <v>28</v>
      </c>
      <c r="E62" s="11"/>
      <c r="F62" s="12">
        <v>5</v>
      </c>
      <c r="G62" s="12"/>
      <c r="H62" s="54">
        <f t="shared" si="1"/>
        <v>33</v>
      </c>
      <c r="I62" s="11"/>
      <c r="J62" s="11"/>
      <c r="K62" s="33" t="s">
        <v>53</v>
      </c>
      <c r="L62" s="22"/>
      <c r="M62" s="58">
        <v>15</v>
      </c>
      <c r="N62" s="58"/>
      <c r="O62" s="53">
        <f t="shared" si="2"/>
        <v>9.202453987730061E-2</v>
      </c>
      <c r="P62" s="59"/>
      <c r="Q62" s="59"/>
      <c r="R62" s="59"/>
      <c r="S62" s="11"/>
    </row>
    <row r="63" spans="2:19" ht="14.25" customHeight="1" x14ac:dyDescent="0.3">
      <c r="B63" s="11" t="s">
        <v>54</v>
      </c>
      <c r="C63" s="11"/>
      <c r="D63" s="11">
        <v>32</v>
      </c>
      <c r="E63" s="11"/>
      <c r="F63" s="12">
        <v>1</v>
      </c>
      <c r="G63" s="12"/>
      <c r="H63" s="54">
        <f t="shared" si="1"/>
        <v>33</v>
      </c>
      <c r="I63" s="11"/>
      <c r="J63" s="11"/>
      <c r="K63" s="33" t="s">
        <v>55</v>
      </c>
      <c r="L63" s="22"/>
      <c r="M63" s="58">
        <v>22</v>
      </c>
      <c r="N63" s="58"/>
      <c r="O63" s="53">
        <f t="shared" si="2"/>
        <v>0.13496932515337423</v>
      </c>
      <c r="P63" s="61"/>
      <c r="Q63" s="62"/>
      <c r="R63" s="61"/>
      <c r="S63" s="11"/>
    </row>
    <row r="64" spans="2:19" ht="14.25" customHeight="1" x14ac:dyDescent="0.3">
      <c r="B64" s="11" t="s">
        <v>56</v>
      </c>
      <c r="C64" s="11"/>
      <c r="D64" s="11">
        <v>19</v>
      </c>
      <c r="E64" s="11"/>
      <c r="F64" s="12">
        <v>5</v>
      </c>
      <c r="G64" s="12"/>
      <c r="H64" s="54">
        <f t="shared" si="1"/>
        <v>24</v>
      </c>
      <c r="I64" s="11"/>
      <c r="J64" s="11"/>
      <c r="K64" s="33" t="s">
        <v>57</v>
      </c>
      <c r="L64" s="22"/>
      <c r="M64" s="58">
        <v>7</v>
      </c>
      <c r="N64" s="58"/>
      <c r="O64" s="53">
        <f t="shared" si="2"/>
        <v>4.2944785276073622E-2</v>
      </c>
      <c r="P64" s="61"/>
      <c r="Q64" s="62"/>
      <c r="R64" s="61"/>
      <c r="S64" s="11"/>
    </row>
    <row r="65" spans="2:19" ht="14.25" customHeight="1" x14ac:dyDescent="0.3">
      <c r="B65" s="11" t="s">
        <v>58</v>
      </c>
      <c r="C65" s="11"/>
      <c r="D65" s="11">
        <v>22</v>
      </c>
      <c r="E65" s="11"/>
      <c r="F65" s="12">
        <v>1</v>
      </c>
      <c r="G65" s="12"/>
      <c r="H65" s="54">
        <f t="shared" si="1"/>
        <v>23</v>
      </c>
      <c r="I65" s="11"/>
      <c r="J65" s="11"/>
      <c r="K65" s="33" t="s">
        <v>59</v>
      </c>
      <c r="L65" s="22"/>
      <c r="M65" s="58">
        <v>2</v>
      </c>
      <c r="N65" s="58"/>
      <c r="O65" s="53">
        <f t="shared" si="2"/>
        <v>1.2269938650306749E-2</v>
      </c>
      <c r="P65" s="61"/>
      <c r="Q65" s="62"/>
      <c r="R65" s="61"/>
      <c r="S65" s="11"/>
    </row>
    <row r="66" spans="2:19" ht="14.25" customHeight="1" x14ac:dyDescent="0.3">
      <c r="B66" s="11" t="s">
        <v>60</v>
      </c>
      <c r="C66" s="11"/>
      <c r="D66" s="11">
        <v>15</v>
      </c>
      <c r="E66" s="11"/>
      <c r="F66" s="12">
        <v>7</v>
      </c>
      <c r="G66" s="12"/>
      <c r="H66" s="54">
        <f t="shared" si="1"/>
        <v>22</v>
      </c>
      <c r="I66" s="11"/>
      <c r="J66" s="11"/>
      <c r="K66" s="33" t="s">
        <v>61</v>
      </c>
      <c r="L66" s="22"/>
      <c r="M66" s="58">
        <v>12</v>
      </c>
      <c r="N66" s="58"/>
      <c r="O66" s="53">
        <f t="shared" si="2"/>
        <v>7.3619631901840496E-2</v>
      </c>
      <c r="P66" s="61"/>
      <c r="Q66" s="62"/>
      <c r="R66" s="61"/>
      <c r="S66" s="11"/>
    </row>
    <row r="67" spans="2:19" ht="14.25" customHeight="1" x14ac:dyDescent="0.3">
      <c r="B67" s="11" t="s">
        <v>62</v>
      </c>
      <c r="C67" s="11"/>
      <c r="D67" s="11">
        <v>16</v>
      </c>
      <c r="E67" s="11"/>
      <c r="F67" s="12">
        <v>0</v>
      </c>
      <c r="G67" s="12"/>
      <c r="H67" s="54">
        <f t="shared" si="1"/>
        <v>16</v>
      </c>
      <c r="I67" s="11"/>
      <c r="J67" s="11"/>
      <c r="K67" s="33" t="s">
        <v>63</v>
      </c>
      <c r="L67" s="22"/>
      <c r="M67" s="58">
        <v>0</v>
      </c>
      <c r="N67" s="58"/>
      <c r="O67" s="53">
        <f t="shared" si="2"/>
        <v>0</v>
      </c>
      <c r="P67" s="61"/>
      <c r="Q67" s="62"/>
      <c r="R67" s="61"/>
      <c r="S67" s="11"/>
    </row>
    <row r="68" spans="2:19" ht="14.25" customHeight="1" x14ac:dyDescent="0.3">
      <c r="B68" s="11" t="s">
        <v>64</v>
      </c>
      <c r="C68" s="11"/>
      <c r="D68" s="11">
        <v>11</v>
      </c>
      <c r="E68" s="11"/>
      <c r="F68" s="12">
        <v>1</v>
      </c>
      <c r="G68" s="12"/>
      <c r="H68" s="54">
        <f t="shared" si="1"/>
        <v>12</v>
      </c>
      <c r="I68" s="15"/>
      <c r="J68" s="11"/>
      <c r="K68" s="33" t="s">
        <v>65</v>
      </c>
      <c r="L68" s="22"/>
      <c r="M68" s="58">
        <v>2</v>
      </c>
      <c r="N68" s="58"/>
      <c r="O68" s="53">
        <f t="shared" si="2"/>
        <v>1.2269938650306749E-2</v>
      </c>
      <c r="P68" s="61"/>
      <c r="Q68" s="62"/>
      <c r="R68" s="61"/>
      <c r="S68" s="11"/>
    </row>
    <row r="69" spans="2:19" ht="14.25" customHeight="1" x14ac:dyDescent="0.3">
      <c r="B69" s="11" t="s">
        <v>66</v>
      </c>
      <c r="C69" s="11"/>
      <c r="D69" s="11">
        <v>9</v>
      </c>
      <c r="E69" s="11"/>
      <c r="F69" s="12">
        <v>2</v>
      </c>
      <c r="G69" s="12"/>
      <c r="H69" s="54">
        <f t="shared" si="1"/>
        <v>11</v>
      </c>
      <c r="I69" s="63"/>
      <c r="J69" s="11"/>
      <c r="K69" s="33" t="s">
        <v>67</v>
      </c>
      <c r="L69" s="22"/>
      <c r="M69" s="58">
        <v>1</v>
      </c>
      <c r="N69" s="58"/>
      <c r="O69" s="53">
        <f t="shared" si="2"/>
        <v>6.1349693251533744E-3</v>
      </c>
      <c r="S69" s="11"/>
    </row>
    <row r="70" spans="2:19" ht="14.25" customHeight="1" thickBot="1" x14ac:dyDescent="0.35">
      <c r="B70" s="33" t="s">
        <v>68</v>
      </c>
      <c r="C70" s="33"/>
      <c r="D70" s="33">
        <v>4</v>
      </c>
      <c r="E70" s="33"/>
      <c r="F70" s="22">
        <v>2</v>
      </c>
      <c r="G70" s="22"/>
      <c r="H70" s="64">
        <f t="shared" si="1"/>
        <v>6</v>
      </c>
      <c r="I70" s="15"/>
      <c r="J70" s="11"/>
      <c r="K70" s="33" t="s">
        <v>69</v>
      </c>
      <c r="L70" s="22"/>
      <c r="M70" s="58">
        <v>9</v>
      </c>
      <c r="N70" s="58"/>
      <c r="O70" s="53">
        <f t="shared" si="2"/>
        <v>5.5214723926380369E-2</v>
      </c>
      <c r="S70" s="11"/>
    </row>
    <row r="71" spans="2:19" ht="15" thickBot="1" x14ac:dyDescent="0.35">
      <c r="B71" s="28" t="s">
        <v>14</v>
      </c>
      <c r="C71" s="28"/>
      <c r="D71" s="65">
        <f>SUM(D45:D70)</f>
        <v>1308</v>
      </c>
      <c r="E71" s="65">
        <f>SUM(E45:E70)</f>
        <v>0</v>
      </c>
      <c r="F71" s="66">
        <f>SUM(F45:F70)</f>
        <v>163</v>
      </c>
      <c r="G71" s="66"/>
      <c r="H71" s="66">
        <f>SUM(H45:H70)</f>
        <v>1471</v>
      </c>
      <c r="I71" s="56"/>
      <c r="J71" s="67"/>
      <c r="K71" s="68" t="s">
        <v>70</v>
      </c>
      <c r="L71" s="69"/>
      <c r="M71" s="70">
        <v>14</v>
      </c>
      <c r="N71" s="70"/>
      <c r="O71" s="71">
        <f t="shared" si="2"/>
        <v>8.5889570552147243E-2</v>
      </c>
      <c r="S71" s="11"/>
    </row>
    <row r="72" spans="2:19" ht="14.25" customHeight="1" x14ac:dyDescent="0.3">
      <c r="B72" s="72" t="s">
        <v>44</v>
      </c>
      <c r="C72" s="11"/>
      <c r="D72" s="11"/>
      <c r="E72" s="11"/>
      <c r="F72" s="12"/>
      <c r="G72" s="12"/>
      <c r="H72" s="12"/>
      <c r="I72" s="56"/>
      <c r="J72" s="67"/>
      <c r="K72" s="28" t="s">
        <v>14</v>
      </c>
      <c r="L72" s="28"/>
      <c r="M72" s="66">
        <f>SUM(M61:M71)</f>
        <v>163</v>
      </c>
      <c r="N72" s="66"/>
      <c r="O72" s="73">
        <f>SUM(O61:O71)</f>
        <v>1</v>
      </c>
      <c r="S72" s="11"/>
    </row>
    <row r="73" spans="2:19" ht="13.5" customHeight="1" x14ac:dyDescent="0.3">
      <c r="G73" s="74"/>
      <c r="H73" s="75"/>
      <c r="I73" s="76"/>
      <c r="J73" s="61"/>
      <c r="S73" s="11"/>
    </row>
    <row r="74" spans="2:19" ht="6" customHeight="1" x14ac:dyDescent="0.3">
      <c r="B74" s="11"/>
      <c r="C74" s="11"/>
      <c r="D74" s="11"/>
      <c r="E74" s="11"/>
      <c r="F74" s="12"/>
      <c r="G74" s="12"/>
      <c r="H74" s="12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2:19" x14ac:dyDescent="0.3">
      <c r="B75" s="77" t="s">
        <v>71</v>
      </c>
      <c r="C75" s="78"/>
      <c r="D75" s="78"/>
      <c r="E75" s="78"/>
      <c r="F75" s="79"/>
      <c r="G75" s="79"/>
      <c r="H75" s="79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</row>
    <row r="76" spans="2:19" ht="21" customHeight="1" x14ac:dyDescent="0.3">
      <c r="B76" s="13" t="s">
        <v>72</v>
      </c>
      <c r="C76" s="13"/>
      <c r="D76" s="13"/>
      <c r="E76" s="14"/>
      <c r="F76" s="80"/>
      <c r="G76" s="80"/>
      <c r="H76" s="80"/>
      <c r="I76" s="56"/>
      <c r="J76" s="56"/>
      <c r="K76" s="11"/>
      <c r="L76" s="11"/>
      <c r="M76" s="11"/>
      <c r="N76" s="11"/>
      <c r="O76" s="11"/>
      <c r="P76" s="11"/>
      <c r="Q76" s="11"/>
      <c r="R76" s="11"/>
      <c r="S76" s="11"/>
    </row>
    <row r="77" spans="2:19" ht="15" customHeight="1" x14ac:dyDescent="0.3">
      <c r="B77" s="13"/>
      <c r="C77" s="13"/>
      <c r="D77" s="13"/>
      <c r="E77" s="14"/>
      <c r="F77" s="80"/>
      <c r="G77" s="80"/>
      <c r="H77" s="80"/>
      <c r="I77" s="56"/>
      <c r="J77" s="56"/>
      <c r="K77" s="11"/>
      <c r="L77" s="11"/>
      <c r="M77" s="81" t="s">
        <v>73</v>
      </c>
      <c r="N77" s="49"/>
      <c r="O77" s="49"/>
      <c r="P77" s="11"/>
      <c r="Q77" s="11"/>
      <c r="R77" s="11"/>
      <c r="S77" s="11"/>
    </row>
    <row r="78" spans="2:19" ht="15" customHeight="1" x14ac:dyDescent="0.3">
      <c r="B78" s="82" t="s">
        <v>74</v>
      </c>
      <c r="C78" s="36" t="s">
        <v>32</v>
      </c>
      <c r="D78" s="36" t="s">
        <v>33</v>
      </c>
      <c r="E78" s="83"/>
      <c r="F78" s="12"/>
      <c r="G78" s="12"/>
      <c r="H78" s="84" t="s">
        <v>75</v>
      </c>
      <c r="I78" s="11"/>
      <c r="J78" s="11"/>
      <c r="K78" s="11"/>
      <c r="L78" s="11"/>
      <c r="M78" s="85" t="s">
        <v>76</v>
      </c>
      <c r="N78" s="86"/>
      <c r="O78" s="87" t="s">
        <v>32</v>
      </c>
      <c r="P78" s="87"/>
      <c r="Q78" s="87" t="s">
        <v>33</v>
      </c>
      <c r="R78" s="87"/>
      <c r="S78" s="11"/>
    </row>
    <row r="79" spans="2:19" x14ac:dyDescent="0.3">
      <c r="B79" s="88" t="s">
        <v>77</v>
      </c>
      <c r="C79" s="12">
        <v>0</v>
      </c>
      <c r="D79" s="89">
        <f t="shared" ref="D79:D85" si="3">C79/$C$86</f>
        <v>0</v>
      </c>
      <c r="E79" s="90"/>
      <c r="F79" s="12"/>
      <c r="G79" s="12"/>
      <c r="H79" s="91">
        <f>SUM(D79:D82)</f>
        <v>1.8404907975460124E-2</v>
      </c>
      <c r="I79" s="11"/>
      <c r="J79" s="11"/>
      <c r="K79" s="11"/>
      <c r="L79" s="11"/>
      <c r="M79" s="11" t="s">
        <v>78</v>
      </c>
      <c r="N79" s="11"/>
      <c r="O79" s="92">
        <v>4</v>
      </c>
      <c r="P79" s="92"/>
      <c r="Q79" s="93">
        <f>O79/$O$82</f>
        <v>2.4539877300613498E-2</v>
      </c>
      <c r="R79" s="93"/>
      <c r="S79" s="11"/>
    </row>
    <row r="80" spans="2:19" x14ac:dyDescent="0.3">
      <c r="B80" s="88" t="s">
        <v>79</v>
      </c>
      <c r="C80" s="12">
        <v>0</v>
      </c>
      <c r="D80" s="89">
        <f t="shared" si="3"/>
        <v>0</v>
      </c>
      <c r="E80" s="90"/>
      <c r="F80" s="12"/>
      <c r="G80" s="12"/>
      <c r="H80" s="84"/>
      <c r="I80" s="11"/>
      <c r="J80" s="11"/>
      <c r="K80" s="11"/>
      <c r="L80" s="11"/>
      <c r="M80" s="11" t="s">
        <v>80</v>
      </c>
      <c r="N80" s="11"/>
      <c r="O80" s="92">
        <v>159</v>
      </c>
      <c r="P80" s="92"/>
      <c r="Q80" s="93">
        <f>O80/$O$82</f>
        <v>0.97546012269938653</v>
      </c>
      <c r="R80" s="93"/>
      <c r="S80" s="11"/>
    </row>
    <row r="81" spans="2:19" ht="15" thickBot="1" x14ac:dyDescent="0.35">
      <c r="B81" s="88" t="s">
        <v>81</v>
      </c>
      <c r="C81" s="12">
        <v>0</v>
      </c>
      <c r="D81" s="89">
        <f t="shared" si="3"/>
        <v>0</v>
      </c>
      <c r="E81" s="90"/>
      <c r="F81" s="12"/>
      <c r="G81" s="12"/>
      <c r="H81" s="84" t="s">
        <v>82</v>
      </c>
      <c r="I81" s="11"/>
      <c r="J81" s="11"/>
      <c r="K81" s="11"/>
      <c r="L81" s="11"/>
      <c r="M81" s="11" t="s">
        <v>83</v>
      </c>
      <c r="N81" s="11"/>
      <c r="O81" s="92">
        <v>0</v>
      </c>
      <c r="P81" s="92"/>
      <c r="Q81" s="93">
        <f>O81/$O$82</f>
        <v>0</v>
      </c>
      <c r="R81" s="93"/>
      <c r="S81" s="11"/>
    </row>
    <row r="82" spans="2:19" x14ac:dyDescent="0.3">
      <c r="B82" s="88" t="s">
        <v>84</v>
      </c>
      <c r="C82" s="12">
        <v>3</v>
      </c>
      <c r="D82" s="89">
        <f t="shared" si="3"/>
        <v>1.8404907975460124E-2</v>
      </c>
      <c r="E82" s="90"/>
      <c r="F82" s="12"/>
      <c r="G82" s="12"/>
      <c r="H82" s="91">
        <f>SUM(D83:D84)</f>
        <v>0.95092024539877296</v>
      </c>
      <c r="I82" s="11"/>
      <c r="J82" s="11"/>
      <c r="K82" s="11"/>
      <c r="L82" s="11"/>
      <c r="M82" s="94" t="s">
        <v>14</v>
      </c>
      <c r="N82" s="95"/>
      <c r="O82" s="96">
        <f>SUM(O79:P81)</f>
        <v>163</v>
      </c>
      <c r="P82" s="96"/>
      <c r="Q82" s="97">
        <f>SUM(Q79:R81)</f>
        <v>1</v>
      </c>
      <c r="R82" s="97"/>
      <c r="S82" s="11"/>
    </row>
    <row r="83" spans="2:19" x14ac:dyDescent="0.3">
      <c r="B83" s="88" t="s">
        <v>85</v>
      </c>
      <c r="C83" s="12">
        <v>76</v>
      </c>
      <c r="D83" s="89">
        <f t="shared" si="3"/>
        <v>0.46625766871165641</v>
      </c>
      <c r="E83" s="90"/>
      <c r="F83" s="12"/>
      <c r="G83" s="12"/>
      <c r="H83" s="84"/>
      <c r="I83" s="11"/>
      <c r="J83" s="11"/>
      <c r="K83" s="11"/>
      <c r="L83" s="11"/>
      <c r="M83" s="98"/>
      <c r="N83" s="11"/>
      <c r="O83" s="11"/>
      <c r="P83" s="11"/>
      <c r="Q83" s="11"/>
      <c r="R83" s="11"/>
      <c r="S83" s="11"/>
    </row>
    <row r="84" spans="2:19" x14ac:dyDescent="0.3">
      <c r="B84" s="88" t="s">
        <v>86</v>
      </c>
      <c r="C84" s="12">
        <v>79</v>
      </c>
      <c r="D84" s="89">
        <f>C84/$C$86</f>
        <v>0.48466257668711654</v>
      </c>
      <c r="E84" s="90"/>
      <c r="F84" s="12"/>
      <c r="G84" s="12"/>
      <c r="H84" s="84"/>
      <c r="I84" s="11"/>
      <c r="J84" s="11"/>
      <c r="K84" s="11"/>
      <c r="L84" s="11"/>
      <c r="M84" s="81" t="s">
        <v>87</v>
      </c>
      <c r="N84" s="49"/>
      <c r="O84" s="49"/>
      <c r="P84" s="11"/>
      <c r="Q84" s="11"/>
      <c r="R84" s="11"/>
      <c r="S84" s="11"/>
    </row>
    <row r="85" spans="2:19" ht="15" thickBot="1" x14ac:dyDescent="0.35">
      <c r="B85" s="88" t="s">
        <v>88</v>
      </c>
      <c r="C85" s="12">
        <v>5</v>
      </c>
      <c r="D85" s="89">
        <f t="shared" si="3"/>
        <v>3.0674846625766871E-2</v>
      </c>
      <c r="E85" s="90"/>
      <c r="F85" s="12"/>
      <c r="G85" s="12"/>
      <c r="H85" s="84" t="s">
        <v>89</v>
      </c>
      <c r="I85" s="11"/>
      <c r="J85" s="11"/>
      <c r="K85" s="11"/>
      <c r="L85" s="11"/>
      <c r="M85" s="85" t="s">
        <v>90</v>
      </c>
      <c r="N85" s="86"/>
      <c r="O85" s="87" t="s">
        <v>32</v>
      </c>
      <c r="P85" s="87"/>
      <c r="Q85" s="87" t="s">
        <v>33</v>
      </c>
      <c r="R85" s="87"/>
      <c r="S85" s="11"/>
    </row>
    <row r="86" spans="2:19" x14ac:dyDescent="0.3">
      <c r="B86" s="28" t="s">
        <v>14</v>
      </c>
      <c r="C86" s="28">
        <f>SUM(C79:C85)</f>
        <v>163</v>
      </c>
      <c r="D86" s="55">
        <f>SUM(D79:D85)</f>
        <v>1</v>
      </c>
      <c r="E86" s="99"/>
      <c r="F86" s="12"/>
      <c r="G86" s="12"/>
      <c r="H86" s="91">
        <f>SUM(D85)</f>
        <v>3.0674846625766871E-2</v>
      </c>
      <c r="I86" s="11"/>
      <c r="J86" s="11"/>
      <c r="K86" s="11"/>
      <c r="L86" s="11"/>
      <c r="M86" s="11" t="s">
        <v>91</v>
      </c>
      <c r="N86" s="11"/>
      <c r="O86" s="100">
        <v>22</v>
      </c>
      <c r="P86" s="101"/>
      <c r="Q86" s="93">
        <f>O86/$O$90</f>
        <v>0.13496932515337423</v>
      </c>
      <c r="R86" s="93"/>
      <c r="S86" s="11"/>
    </row>
    <row r="87" spans="2:19" x14ac:dyDescent="0.3">
      <c r="B87" s="11"/>
      <c r="C87" s="11"/>
      <c r="D87" s="11"/>
      <c r="E87" s="11"/>
      <c r="F87" s="12"/>
      <c r="G87" s="12"/>
      <c r="H87" s="12"/>
      <c r="I87" s="11"/>
      <c r="J87" s="11"/>
      <c r="K87" s="11"/>
      <c r="L87" s="11"/>
      <c r="M87" s="11" t="s">
        <v>92</v>
      </c>
      <c r="N87" s="11"/>
      <c r="O87" s="100">
        <v>115</v>
      </c>
      <c r="P87" s="101"/>
      <c r="Q87" s="93">
        <f>O87/$O$90</f>
        <v>0.70552147239263807</v>
      </c>
      <c r="R87" s="93"/>
      <c r="S87" s="11"/>
    </row>
    <row r="88" spans="2:19" x14ac:dyDescent="0.3">
      <c r="B88" s="11"/>
      <c r="C88" s="11"/>
      <c r="D88" s="11"/>
      <c r="E88" s="11"/>
      <c r="F88" s="12"/>
      <c r="G88" s="12"/>
      <c r="H88" s="12"/>
      <c r="I88" s="11"/>
      <c r="J88" s="11"/>
      <c r="K88" s="11"/>
      <c r="L88" s="11"/>
      <c r="M88" s="11" t="s">
        <v>93</v>
      </c>
      <c r="N88" s="11"/>
      <c r="O88" s="100">
        <v>26</v>
      </c>
      <c r="P88" s="101"/>
      <c r="Q88" s="93">
        <f>O88/$O$90</f>
        <v>0.15950920245398773</v>
      </c>
      <c r="R88" s="93"/>
      <c r="S88" s="11"/>
    </row>
    <row r="89" spans="2:19" ht="15" customHeight="1" thickBot="1" x14ac:dyDescent="0.35">
      <c r="B89" s="13" t="s">
        <v>94</v>
      </c>
      <c r="C89" s="13"/>
      <c r="D89" s="13"/>
      <c r="E89" s="13"/>
      <c r="F89" s="13"/>
      <c r="G89" s="13"/>
      <c r="H89" s="13"/>
      <c r="I89" s="11"/>
      <c r="J89" s="11"/>
      <c r="K89" s="11"/>
      <c r="L89" s="11"/>
      <c r="M89" s="11" t="s">
        <v>83</v>
      </c>
      <c r="N89" s="11"/>
      <c r="O89" s="100">
        <v>0</v>
      </c>
      <c r="P89" s="100">
        <v>0</v>
      </c>
      <c r="Q89" s="93">
        <f>O89/$O$90</f>
        <v>0</v>
      </c>
      <c r="R89" s="93"/>
      <c r="S89" s="11"/>
    </row>
    <row r="90" spans="2:19" x14ac:dyDescent="0.3">
      <c r="B90" s="13"/>
      <c r="C90" s="13"/>
      <c r="D90" s="13"/>
      <c r="E90" s="13"/>
      <c r="F90" s="13"/>
      <c r="G90" s="13"/>
      <c r="H90" s="13"/>
      <c r="I90" s="11"/>
      <c r="J90" s="11"/>
      <c r="K90" s="11"/>
      <c r="L90" s="11"/>
      <c r="M90" s="94" t="s">
        <v>14</v>
      </c>
      <c r="N90" s="95"/>
      <c r="O90" s="102">
        <f>SUM(O86:P89)</f>
        <v>163</v>
      </c>
      <c r="P90" s="102"/>
      <c r="Q90" s="97">
        <f>SUM(Q86:R89)</f>
        <v>1</v>
      </c>
      <c r="R90" s="97"/>
      <c r="S90" s="11"/>
    </row>
    <row r="91" spans="2:19" x14ac:dyDescent="0.3">
      <c r="B91" s="44" t="s">
        <v>95</v>
      </c>
      <c r="C91" s="44"/>
      <c r="D91" s="44"/>
      <c r="E91" s="18"/>
      <c r="F91" s="36" t="s">
        <v>32</v>
      </c>
      <c r="G91" s="103" t="s">
        <v>33</v>
      </c>
      <c r="H91" s="103"/>
      <c r="I91" s="104"/>
      <c r="J91" s="104"/>
      <c r="K91" s="104"/>
      <c r="L91" s="11"/>
      <c r="M91" s="98"/>
      <c r="N91" s="11"/>
      <c r="O91" s="11"/>
      <c r="P91" s="11"/>
      <c r="Q91" s="11"/>
      <c r="R91" s="11"/>
      <c r="S91" s="11"/>
    </row>
    <row r="92" spans="2:19" x14ac:dyDescent="0.3">
      <c r="B92" s="105" t="s">
        <v>96</v>
      </c>
      <c r="C92" s="105"/>
      <c r="D92" s="105"/>
      <c r="E92" s="105"/>
      <c r="F92" s="106">
        <v>18</v>
      </c>
      <c r="G92" s="107"/>
      <c r="H92" s="108">
        <f t="shared" ref="H92:H115" si="4">F92/$F$116</f>
        <v>0.11042944785276074</v>
      </c>
      <c r="I92" s="15"/>
      <c r="J92" s="15"/>
      <c r="K92" s="15"/>
      <c r="L92" s="11"/>
      <c r="M92" s="11"/>
      <c r="N92" s="11"/>
      <c r="O92" s="11"/>
      <c r="P92" s="11"/>
      <c r="Q92" s="11"/>
      <c r="R92" s="11"/>
      <c r="S92" s="11"/>
    </row>
    <row r="93" spans="2:19" x14ac:dyDescent="0.3">
      <c r="B93" s="105" t="s">
        <v>97</v>
      </c>
      <c r="C93" s="105"/>
      <c r="D93" s="105"/>
      <c r="E93" s="105"/>
      <c r="F93" s="106">
        <v>56</v>
      </c>
      <c r="G93" s="107"/>
      <c r="H93" s="108">
        <f t="shared" si="4"/>
        <v>0.34355828220858897</v>
      </c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2:19" ht="15" customHeight="1" x14ac:dyDescent="0.3">
      <c r="B94" s="105" t="s">
        <v>98</v>
      </c>
      <c r="C94" s="105"/>
      <c r="D94" s="105"/>
      <c r="E94" s="105"/>
      <c r="F94" s="106">
        <v>0</v>
      </c>
      <c r="G94" s="107"/>
      <c r="H94" s="108">
        <f t="shared" si="4"/>
        <v>0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2:19" ht="15" customHeight="1" x14ac:dyDescent="0.3">
      <c r="B95" s="105" t="s">
        <v>99</v>
      </c>
      <c r="C95" s="105"/>
      <c r="D95" s="105"/>
      <c r="E95" s="105"/>
      <c r="F95" s="106">
        <v>4</v>
      </c>
      <c r="G95" s="107"/>
      <c r="H95" s="108">
        <f t="shared" si="4"/>
        <v>2.4539877300613498E-2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2:19" x14ac:dyDescent="0.3">
      <c r="B96" s="109" t="s">
        <v>100</v>
      </c>
      <c r="C96" s="109"/>
      <c r="D96" s="109"/>
      <c r="E96" s="109"/>
      <c r="F96" s="110">
        <v>1</v>
      </c>
      <c r="G96" s="111"/>
      <c r="H96" s="112">
        <f t="shared" si="4"/>
        <v>6.1349693251533744E-3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2:19" x14ac:dyDescent="0.3">
      <c r="B97" s="109" t="s">
        <v>101</v>
      </c>
      <c r="C97" s="109"/>
      <c r="D97" s="109"/>
      <c r="E97" s="109"/>
      <c r="F97" s="110">
        <v>52</v>
      </c>
      <c r="G97" s="111"/>
      <c r="H97" s="112">
        <f t="shared" si="4"/>
        <v>0.31901840490797545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2:19" x14ac:dyDescent="0.3">
      <c r="B98" s="113" t="s">
        <v>102</v>
      </c>
      <c r="C98" s="113"/>
      <c r="D98" s="113"/>
      <c r="E98" s="113"/>
      <c r="F98" s="110">
        <v>16</v>
      </c>
      <c r="G98" s="111"/>
      <c r="H98" s="112">
        <f t="shared" si="4"/>
        <v>9.815950920245399E-2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2:19" ht="15" customHeight="1" x14ac:dyDescent="0.3">
      <c r="B99" s="109" t="s">
        <v>103</v>
      </c>
      <c r="C99" s="109"/>
      <c r="D99" s="109"/>
      <c r="E99" s="109"/>
      <c r="F99" s="110">
        <v>1</v>
      </c>
      <c r="G99" s="111"/>
      <c r="H99" s="112">
        <f t="shared" si="4"/>
        <v>6.1349693251533744E-3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2:19" x14ac:dyDescent="0.3">
      <c r="B100" s="114" t="s">
        <v>104</v>
      </c>
      <c r="C100" s="114"/>
      <c r="D100" s="114"/>
      <c r="E100" s="114"/>
      <c r="F100" s="115">
        <v>1</v>
      </c>
      <c r="G100" s="116"/>
      <c r="H100" s="117">
        <f t="shared" si="4"/>
        <v>6.1349693251533744E-3</v>
      </c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2:19" x14ac:dyDescent="0.3">
      <c r="B101" s="114" t="s">
        <v>105</v>
      </c>
      <c r="C101" s="114"/>
      <c r="D101" s="114"/>
      <c r="E101" s="114"/>
      <c r="F101" s="115">
        <v>0</v>
      </c>
      <c r="G101" s="116"/>
      <c r="H101" s="117">
        <f t="shared" si="4"/>
        <v>0</v>
      </c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2:19" x14ac:dyDescent="0.3">
      <c r="B102" s="114" t="s">
        <v>106</v>
      </c>
      <c r="C102" s="114"/>
      <c r="D102" s="114"/>
      <c r="E102" s="114"/>
      <c r="F102" s="115">
        <v>1</v>
      </c>
      <c r="G102" s="116"/>
      <c r="H102" s="117">
        <f t="shared" si="4"/>
        <v>6.1349693251533744E-3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2:19" x14ac:dyDescent="0.3">
      <c r="B103" s="114" t="s">
        <v>107</v>
      </c>
      <c r="C103" s="114"/>
      <c r="D103" s="114"/>
      <c r="E103" s="114"/>
      <c r="F103" s="115">
        <v>0</v>
      </c>
      <c r="G103" s="116"/>
      <c r="H103" s="117">
        <f t="shared" si="4"/>
        <v>0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2:19" x14ac:dyDescent="0.3">
      <c r="B104" s="114" t="s">
        <v>108</v>
      </c>
      <c r="C104" s="114"/>
      <c r="D104" s="114"/>
      <c r="E104" s="114"/>
      <c r="F104" s="115">
        <v>1</v>
      </c>
      <c r="G104" s="116"/>
      <c r="H104" s="117">
        <f t="shared" si="4"/>
        <v>6.1349693251533744E-3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2:19" x14ac:dyDescent="0.3">
      <c r="B105" s="114" t="s">
        <v>109</v>
      </c>
      <c r="C105" s="114"/>
      <c r="D105" s="114"/>
      <c r="E105" s="114"/>
      <c r="F105" s="115">
        <v>0</v>
      </c>
      <c r="G105" s="116"/>
      <c r="H105" s="117">
        <f t="shared" si="4"/>
        <v>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ht="15" customHeight="1" x14ac:dyDescent="0.3">
      <c r="B106" s="114" t="s">
        <v>110</v>
      </c>
      <c r="C106" s="114"/>
      <c r="D106" s="114"/>
      <c r="E106" s="114"/>
      <c r="F106" s="115">
        <v>0</v>
      </c>
      <c r="G106" s="116"/>
      <c r="H106" s="117">
        <f t="shared" si="4"/>
        <v>0</v>
      </c>
      <c r="I106" s="11"/>
      <c r="J106" s="11"/>
      <c r="K106" s="43" t="s">
        <v>111</v>
      </c>
      <c r="L106" s="43"/>
      <c r="M106" s="43"/>
      <c r="N106" s="43"/>
      <c r="O106" s="49"/>
      <c r="P106" s="49"/>
      <c r="Q106" s="11"/>
      <c r="R106" s="11"/>
      <c r="S106" s="11"/>
    </row>
    <row r="107" spans="2:19" x14ac:dyDescent="0.3">
      <c r="B107" s="114" t="s">
        <v>112</v>
      </c>
      <c r="C107" s="114"/>
      <c r="D107" s="114"/>
      <c r="E107" s="114"/>
      <c r="F107" s="115">
        <v>0</v>
      </c>
      <c r="G107" s="116"/>
      <c r="H107" s="117">
        <f t="shared" si="4"/>
        <v>0</v>
      </c>
      <c r="I107" s="11"/>
      <c r="J107" s="11"/>
      <c r="K107" s="43"/>
      <c r="L107" s="43"/>
      <c r="M107" s="43"/>
      <c r="N107" s="43"/>
      <c r="O107" s="49"/>
      <c r="P107" s="49"/>
      <c r="Q107" s="11"/>
      <c r="R107" s="11"/>
      <c r="S107" s="11"/>
    </row>
    <row r="108" spans="2:19" x14ac:dyDescent="0.3">
      <c r="B108" s="114" t="s">
        <v>113</v>
      </c>
      <c r="C108" s="114"/>
      <c r="D108" s="114"/>
      <c r="E108" s="114"/>
      <c r="F108" s="115">
        <v>1</v>
      </c>
      <c r="G108" s="116"/>
      <c r="H108" s="117">
        <f t="shared" si="4"/>
        <v>6.1349693251533744E-3</v>
      </c>
      <c r="I108" s="11"/>
      <c r="J108" s="11"/>
      <c r="K108" s="18" t="s">
        <v>114</v>
      </c>
      <c r="L108" s="36" t="s">
        <v>32</v>
      </c>
      <c r="M108" s="36" t="s">
        <v>33</v>
      </c>
      <c r="N108" s="118"/>
      <c r="O108" s="119"/>
      <c r="P108" s="90">
        <f>N108/$F$116</f>
        <v>0</v>
      </c>
      <c r="Q108" s="11"/>
      <c r="R108" s="11"/>
      <c r="S108" s="11"/>
    </row>
    <row r="109" spans="2:19" x14ac:dyDescent="0.3">
      <c r="B109" s="114" t="s">
        <v>115</v>
      </c>
      <c r="C109" s="114"/>
      <c r="D109" s="114"/>
      <c r="E109" s="114"/>
      <c r="F109" s="115">
        <v>1</v>
      </c>
      <c r="G109" s="116"/>
      <c r="H109" s="117">
        <f t="shared" si="4"/>
        <v>6.1349693251533744E-3</v>
      </c>
      <c r="I109" s="11"/>
      <c r="J109" s="11"/>
      <c r="K109" s="105" t="s">
        <v>116</v>
      </c>
      <c r="L109" s="106">
        <f>SUM(F92:F95)</f>
        <v>78</v>
      </c>
      <c r="M109" s="120">
        <f t="shared" ref="M109:M114" si="5">L109/$L$115</f>
        <v>0.4785276073619632</v>
      </c>
      <c r="N109" s="118"/>
      <c r="O109" s="119"/>
      <c r="P109" s="90">
        <f>N109/$F$116</f>
        <v>0</v>
      </c>
      <c r="Q109" s="11"/>
      <c r="R109" s="11"/>
      <c r="S109" s="11"/>
    </row>
    <row r="110" spans="2:19" ht="15" customHeight="1" x14ac:dyDescent="0.3">
      <c r="B110" s="121" t="s">
        <v>117</v>
      </c>
      <c r="C110" s="121"/>
      <c r="D110" s="121"/>
      <c r="E110" s="121"/>
      <c r="F110" s="122">
        <v>1</v>
      </c>
      <c r="G110" s="123"/>
      <c r="H110" s="124">
        <f t="shared" si="4"/>
        <v>6.1349693251533744E-3</v>
      </c>
      <c r="I110" s="11"/>
      <c r="J110" s="11"/>
      <c r="K110" s="109" t="s">
        <v>118</v>
      </c>
      <c r="L110" s="110">
        <f>SUM(F96:F99)</f>
        <v>70</v>
      </c>
      <c r="M110" s="125">
        <f t="shared" si="5"/>
        <v>0.42944785276073622</v>
      </c>
      <c r="N110" s="118"/>
      <c r="O110" s="119"/>
      <c r="P110" s="90">
        <f>N110/$F$116</f>
        <v>0</v>
      </c>
      <c r="Q110" s="11"/>
      <c r="R110" s="11"/>
      <c r="S110" s="11"/>
    </row>
    <row r="111" spans="2:19" x14ac:dyDescent="0.3">
      <c r="B111" s="121" t="s">
        <v>119</v>
      </c>
      <c r="C111" s="121"/>
      <c r="D111" s="121"/>
      <c r="E111" s="121"/>
      <c r="F111" s="122">
        <v>0</v>
      </c>
      <c r="G111" s="123"/>
      <c r="H111" s="124">
        <f t="shared" si="4"/>
        <v>0</v>
      </c>
      <c r="I111" s="11"/>
      <c r="J111" s="11"/>
      <c r="K111" s="114" t="s">
        <v>120</v>
      </c>
      <c r="L111" s="115">
        <f>SUM(F100:F109)</f>
        <v>5</v>
      </c>
      <c r="M111" s="126">
        <f t="shared" si="5"/>
        <v>3.0674846625766871E-2</v>
      </c>
      <c r="N111" s="127"/>
      <c r="O111" s="15"/>
      <c r="P111" s="15"/>
      <c r="Q111" s="11"/>
      <c r="R111" s="11"/>
      <c r="S111" s="11"/>
    </row>
    <row r="112" spans="2:19" x14ac:dyDescent="0.3">
      <c r="B112" s="121" t="s">
        <v>121</v>
      </c>
      <c r="C112" s="121"/>
      <c r="D112" s="121"/>
      <c r="E112" s="121"/>
      <c r="F112" s="122">
        <v>0</v>
      </c>
      <c r="G112" s="123"/>
      <c r="H112" s="124">
        <f t="shared" si="4"/>
        <v>0</v>
      </c>
      <c r="I112" s="11"/>
      <c r="J112" s="11"/>
      <c r="K112" s="121" t="s">
        <v>122</v>
      </c>
      <c r="L112" s="122">
        <f>SUM(F110:F112)</f>
        <v>1</v>
      </c>
      <c r="M112" s="128">
        <f t="shared" si="5"/>
        <v>6.1349693251533744E-3</v>
      </c>
      <c r="N112" s="127"/>
      <c r="O112" s="15"/>
      <c r="P112" s="15"/>
      <c r="Q112" s="11"/>
      <c r="R112" s="11"/>
      <c r="S112" s="11"/>
    </row>
    <row r="113" spans="2:19" x14ac:dyDescent="0.3">
      <c r="B113" s="129" t="s">
        <v>123</v>
      </c>
      <c r="C113" s="130"/>
      <c r="D113" s="130"/>
      <c r="E113" s="130"/>
      <c r="F113" s="130">
        <v>7</v>
      </c>
      <c r="G113" s="12"/>
      <c r="H113" s="89">
        <f t="shared" si="4"/>
        <v>4.2944785276073622E-2</v>
      </c>
      <c r="I113" s="11"/>
      <c r="J113" s="11"/>
      <c r="K113" s="131" t="s">
        <v>124</v>
      </c>
      <c r="L113" s="132">
        <f>F114</f>
        <v>2</v>
      </c>
      <c r="M113" s="133">
        <f t="shared" si="5"/>
        <v>1.2269938650306749E-2</v>
      </c>
      <c r="N113" s="134"/>
      <c r="O113" s="15"/>
      <c r="P113" s="15"/>
      <c r="Q113" s="11"/>
      <c r="R113" s="11"/>
      <c r="S113" s="11"/>
    </row>
    <row r="114" spans="2:19" ht="15" thickBot="1" x14ac:dyDescent="0.35">
      <c r="B114" s="131" t="s">
        <v>124</v>
      </c>
      <c r="C114" s="131"/>
      <c r="D114" s="131"/>
      <c r="E114" s="131"/>
      <c r="F114" s="135">
        <v>2</v>
      </c>
      <c r="G114" s="132"/>
      <c r="H114" s="136">
        <f t="shared" si="4"/>
        <v>1.2269938650306749E-2</v>
      </c>
      <c r="I114" s="11"/>
      <c r="J114" s="11"/>
      <c r="K114" s="137" t="s">
        <v>123</v>
      </c>
      <c r="L114" s="119">
        <f>F113+F115</f>
        <v>7</v>
      </c>
      <c r="M114" s="138">
        <f t="shared" si="5"/>
        <v>4.2944785276073622E-2</v>
      </c>
      <c r="N114" s="11"/>
      <c r="O114" s="11"/>
      <c r="P114" s="11"/>
      <c r="Q114" s="11"/>
      <c r="R114" s="11"/>
      <c r="S114" s="11"/>
    </row>
    <row r="115" spans="2:19" ht="15" thickBot="1" x14ac:dyDescent="0.35">
      <c r="B115" s="131" t="s">
        <v>125</v>
      </c>
      <c r="C115" s="131"/>
      <c r="D115" s="131"/>
      <c r="E115" s="131"/>
      <c r="F115" s="135">
        <v>0</v>
      </c>
      <c r="G115" s="132"/>
      <c r="H115" s="136">
        <f t="shared" si="4"/>
        <v>0</v>
      </c>
      <c r="I115" s="11"/>
      <c r="J115" s="11"/>
      <c r="K115" s="29" t="s">
        <v>14</v>
      </c>
      <c r="L115" s="28">
        <f>SUM(L109:L114)</f>
        <v>163</v>
      </c>
      <c r="M115" s="139">
        <f>SUM(M109:M114)</f>
        <v>1.0000000000000002</v>
      </c>
      <c r="N115" s="11"/>
      <c r="O115" s="11"/>
      <c r="P115" s="11"/>
      <c r="Q115" s="11"/>
      <c r="R115" s="11"/>
      <c r="S115" s="11"/>
    </row>
    <row r="116" spans="2:19" x14ac:dyDescent="0.3">
      <c r="B116" s="140" t="s">
        <v>14</v>
      </c>
      <c r="C116" s="140"/>
      <c r="D116" s="140"/>
      <c r="E116" s="28"/>
      <c r="F116" s="28">
        <f>SUM(F92:F115)</f>
        <v>163</v>
      </c>
      <c r="G116" s="94"/>
      <c r="H116" s="55">
        <f>SUM(H92:H115)</f>
        <v>0.99999999999999978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2:19" x14ac:dyDescent="0.3">
      <c r="B117" s="11"/>
      <c r="C117" s="11"/>
      <c r="D117" s="11"/>
      <c r="E117" s="11"/>
      <c r="F117" s="12"/>
      <c r="G117" s="12"/>
      <c r="H117" s="12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2:19" x14ac:dyDescent="0.3">
      <c r="B118" s="77" t="s">
        <v>126</v>
      </c>
      <c r="C118" s="78"/>
      <c r="D118" s="78"/>
      <c r="E118" s="78"/>
      <c r="F118" s="79"/>
      <c r="G118" s="79"/>
      <c r="H118" s="79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</row>
    <row r="119" spans="2:19" ht="24.75" customHeight="1" x14ac:dyDescent="0.3">
      <c r="B119" s="43" t="s">
        <v>127</v>
      </c>
      <c r="C119" s="43"/>
      <c r="D119" s="43"/>
      <c r="E119" s="43"/>
      <c r="F119" s="43"/>
      <c r="G119" s="12"/>
      <c r="H119" s="12"/>
      <c r="I119" s="11"/>
      <c r="J119" s="11"/>
      <c r="K119" s="43" t="s">
        <v>128</v>
      </c>
      <c r="L119" s="43"/>
      <c r="M119" s="43"/>
      <c r="N119" s="56"/>
      <c r="O119" s="56"/>
      <c r="P119" s="11"/>
      <c r="Q119" s="11"/>
      <c r="R119" s="11"/>
      <c r="S119" s="11"/>
    </row>
    <row r="120" spans="2:19" x14ac:dyDescent="0.3">
      <c r="B120" s="43"/>
      <c r="C120" s="43"/>
      <c r="D120" s="43"/>
      <c r="E120" s="43"/>
      <c r="F120" s="43"/>
      <c r="G120" s="12"/>
      <c r="H120" s="12"/>
      <c r="I120" s="11"/>
      <c r="J120" s="11"/>
      <c r="K120" s="43"/>
      <c r="L120" s="43"/>
      <c r="M120" s="43"/>
      <c r="N120" s="56"/>
      <c r="O120" s="56"/>
      <c r="P120" s="11"/>
      <c r="Q120" s="11"/>
      <c r="R120" s="11"/>
      <c r="S120" s="11"/>
    </row>
    <row r="121" spans="2:19" x14ac:dyDescent="0.3">
      <c r="B121" s="82" t="s">
        <v>129</v>
      </c>
      <c r="C121" s="36" t="s">
        <v>32</v>
      </c>
      <c r="D121" s="36" t="s">
        <v>33</v>
      </c>
      <c r="E121" s="11"/>
      <c r="F121" s="12"/>
      <c r="G121" s="12"/>
      <c r="H121" s="12"/>
      <c r="I121" s="11"/>
      <c r="J121" s="11"/>
      <c r="K121" s="36" t="s">
        <v>130</v>
      </c>
      <c r="L121" s="36" t="s">
        <v>32</v>
      </c>
      <c r="M121" s="36" t="s">
        <v>33</v>
      </c>
      <c r="N121" s="11"/>
      <c r="O121" s="12"/>
      <c r="P121" s="11"/>
      <c r="Q121" s="11"/>
      <c r="R121" s="11"/>
      <c r="S121" s="11"/>
    </row>
    <row r="122" spans="2:19" x14ac:dyDescent="0.3">
      <c r="B122" s="88" t="s">
        <v>131</v>
      </c>
      <c r="C122" s="12">
        <v>2</v>
      </c>
      <c r="D122" s="89">
        <f>C122/$C$86</f>
        <v>1.2269938650306749E-2</v>
      </c>
      <c r="E122" s="11"/>
      <c r="F122" s="12"/>
      <c r="G122" s="12"/>
      <c r="H122" s="12"/>
      <c r="I122" s="11"/>
      <c r="J122" s="11"/>
      <c r="K122" s="141" t="s">
        <v>132</v>
      </c>
      <c r="L122" s="12">
        <v>84</v>
      </c>
      <c r="M122" s="89">
        <f>L122/$C$86</f>
        <v>0.51533742331288346</v>
      </c>
      <c r="N122" s="11"/>
      <c r="O122" s="12"/>
      <c r="P122" s="11"/>
      <c r="Q122" s="11"/>
      <c r="R122" s="11"/>
      <c r="S122" s="11"/>
    </row>
    <row r="123" spans="2:19" x14ac:dyDescent="0.3">
      <c r="B123" s="88" t="s">
        <v>85</v>
      </c>
      <c r="C123" s="12">
        <v>46</v>
      </c>
      <c r="D123" s="89">
        <f>C123/$C$86</f>
        <v>0.2822085889570552</v>
      </c>
      <c r="E123" s="11"/>
      <c r="F123" s="12"/>
      <c r="G123" s="12"/>
      <c r="H123" s="12"/>
      <c r="I123" s="11"/>
      <c r="J123" s="11"/>
      <c r="K123" s="141" t="s">
        <v>133</v>
      </c>
      <c r="L123" s="12">
        <v>70</v>
      </c>
      <c r="M123" s="89">
        <f>L123/$C$86</f>
        <v>0.42944785276073622</v>
      </c>
      <c r="N123" s="11"/>
      <c r="O123" s="12"/>
      <c r="P123" s="11"/>
      <c r="Q123" s="11"/>
      <c r="R123" s="11"/>
      <c r="S123" s="11"/>
    </row>
    <row r="124" spans="2:19" x14ac:dyDescent="0.3">
      <c r="B124" s="88" t="s">
        <v>86</v>
      </c>
      <c r="C124" s="12">
        <v>109</v>
      </c>
      <c r="D124" s="89">
        <f>C124/$C$86</f>
        <v>0.66871165644171782</v>
      </c>
      <c r="E124" s="11"/>
      <c r="F124" s="12"/>
      <c r="G124" s="12"/>
      <c r="H124" s="54" t="s">
        <v>134</v>
      </c>
      <c r="I124" s="11"/>
      <c r="J124" s="11"/>
      <c r="K124" s="141" t="s">
        <v>135</v>
      </c>
      <c r="L124" s="12">
        <v>4</v>
      </c>
      <c r="M124" s="89">
        <f>L124/$C$86</f>
        <v>2.4539877300613498E-2</v>
      </c>
      <c r="N124" s="11"/>
      <c r="O124" s="12"/>
      <c r="P124" s="11"/>
      <c r="Q124" s="11"/>
      <c r="R124" s="11"/>
      <c r="S124" s="11"/>
    </row>
    <row r="125" spans="2:19" ht="15" thickBot="1" x14ac:dyDescent="0.35">
      <c r="B125" s="88" t="s">
        <v>88</v>
      </c>
      <c r="C125" s="12">
        <v>5</v>
      </c>
      <c r="D125" s="89">
        <f>C125/$C$86</f>
        <v>3.0674846625766871E-2</v>
      </c>
      <c r="E125" s="11"/>
      <c r="F125" s="12"/>
      <c r="G125" s="12"/>
      <c r="H125" s="142">
        <f>SUM(D123:D124)</f>
        <v>0.95092024539877307</v>
      </c>
      <c r="I125" s="11"/>
      <c r="J125" s="11"/>
      <c r="K125" s="141" t="s">
        <v>136</v>
      </c>
      <c r="L125" s="12">
        <v>5</v>
      </c>
      <c r="M125" s="89">
        <f>L125/$C$86</f>
        <v>3.0674846625766871E-2</v>
      </c>
      <c r="N125" s="11"/>
      <c r="O125" s="12"/>
      <c r="P125" s="11"/>
      <c r="Q125" s="11"/>
      <c r="R125" s="11"/>
      <c r="S125" s="11"/>
    </row>
    <row r="126" spans="2:19" ht="15" thickBot="1" x14ac:dyDescent="0.35">
      <c r="B126" s="88" t="s">
        <v>125</v>
      </c>
      <c r="C126" s="12">
        <v>1</v>
      </c>
      <c r="D126" s="89">
        <f>C126/$C$86</f>
        <v>6.1349693251533744E-3</v>
      </c>
      <c r="E126" s="11"/>
      <c r="F126" s="12"/>
      <c r="G126" s="12"/>
      <c r="H126" s="12"/>
      <c r="I126" s="11"/>
      <c r="J126" s="11"/>
      <c r="K126" s="28" t="s">
        <v>14</v>
      </c>
      <c r="L126" s="28">
        <f>SUM(L122:L125)</f>
        <v>163</v>
      </c>
      <c r="M126" s="55">
        <f>SUM(M122:M125)</f>
        <v>1</v>
      </c>
      <c r="N126" s="11"/>
      <c r="O126" s="12"/>
      <c r="P126" s="11"/>
      <c r="Q126" s="11"/>
      <c r="R126" s="11"/>
      <c r="S126" s="11"/>
    </row>
    <row r="127" spans="2:19" x14ac:dyDescent="0.3">
      <c r="B127" s="28" t="s">
        <v>14</v>
      </c>
      <c r="C127" s="28">
        <f>SUM(C122:C126)</f>
        <v>163</v>
      </c>
      <c r="D127" s="55">
        <f>SUM(D122:D126)</f>
        <v>1</v>
      </c>
      <c r="E127" s="11"/>
      <c r="F127" s="12"/>
      <c r="G127" s="12"/>
      <c r="H127" s="12"/>
      <c r="I127" s="11"/>
      <c r="J127" s="11"/>
      <c r="N127" s="11"/>
      <c r="O127" s="12"/>
      <c r="P127" s="11"/>
      <c r="Q127" s="11"/>
      <c r="R127" s="11"/>
      <c r="S127" s="11"/>
    </row>
    <row r="128" spans="2:19" ht="15" customHeight="1" x14ac:dyDescent="0.3">
      <c r="K128" s="13" t="s">
        <v>137</v>
      </c>
      <c r="L128" s="13"/>
      <c r="M128" s="13"/>
      <c r="N128" s="13"/>
      <c r="O128" s="13"/>
    </row>
    <row r="129" spans="2:15" ht="15" customHeight="1" x14ac:dyDescent="0.3">
      <c r="B129" s="35" t="s">
        <v>138</v>
      </c>
      <c r="C129" s="35"/>
      <c r="D129" s="35"/>
      <c r="K129" s="13"/>
      <c r="L129" s="13"/>
      <c r="M129" s="13"/>
      <c r="N129" s="13"/>
      <c r="O129" s="13"/>
    </row>
    <row r="130" spans="2:15" ht="15.75" customHeight="1" x14ac:dyDescent="0.3">
      <c r="B130" s="143" t="s">
        <v>139</v>
      </c>
      <c r="C130" s="36" t="s">
        <v>32</v>
      </c>
      <c r="D130" s="103" t="s">
        <v>33</v>
      </c>
      <c r="E130" s="103"/>
      <c r="K130" s="103" t="s">
        <v>140</v>
      </c>
      <c r="L130" s="103"/>
      <c r="M130" s="36" t="s">
        <v>32</v>
      </c>
      <c r="N130" s="36"/>
      <c r="O130" s="36" t="s">
        <v>33</v>
      </c>
    </row>
    <row r="131" spans="2:15" x14ac:dyDescent="0.3">
      <c r="B131" s="144" t="s">
        <v>141</v>
      </c>
      <c r="C131" s="145">
        <v>121</v>
      </c>
      <c r="D131" s="146">
        <f>C131/$C$134</f>
        <v>0.74233128834355833</v>
      </c>
      <c r="E131" s="146"/>
      <c r="K131" s="147" t="s">
        <v>142</v>
      </c>
      <c r="L131" s="147"/>
      <c r="M131" s="12">
        <v>75</v>
      </c>
      <c r="N131" s="89"/>
      <c r="O131" s="89">
        <f>M131/$M$137</f>
        <v>0.46012269938650308</v>
      </c>
    </row>
    <row r="132" spans="2:15" x14ac:dyDescent="0.3">
      <c r="B132" s="144" t="s">
        <v>143</v>
      </c>
      <c r="C132" s="145">
        <v>40</v>
      </c>
      <c r="D132" s="146">
        <f>C132/$C$134</f>
        <v>0.24539877300613497</v>
      </c>
      <c r="E132" s="146"/>
      <c r="K132" s="147" t="s">
        <v>144</v>
      </c>
      <c r="L132" s="147"/>
      <c r="M132" s="12">
        <v>17</v>
      </c>
      <c r="N132" s="89"/>
      <c r="O132" s="89">
        <f t="shared" ref="O132:O135" si="6">M132/$M$137</f>
        <v>0.10429447852760736</v>
      </c>
    </row>
    <row r="133" spans="2:15" ht="15" thickBot="1" x14ac:dyDescent="0.35">
      <c r="B133" s="144" t="s">
        <v>83</v>
      </c>
      <c r="C133" s="145">
        <v>2</v>
      </c>
      <c r="D133" s="146">
        <f>C133/$C$134</f>
        <v>1.2269938650306749E-2</v>
      </c>
      <c r="E133" s="146"/>
      <c r="K133" s="147" t="s">
        <v>145</v>
      </c>
      <c r="L133" s="147"/>
      <c r="M133" s="1">
        <v>57</v>
      </c>
      <c r="O133" s="89">
        <f t="shared" si="6"/>
        <v>0.34969325153374231</v>
      </c>
    </row>
    <row r="134" spans="2:15" x14ac:dyDescent="0.3">
      <c r="B134" s="148" t="s">
        <v>14</v>
      </c>
      <c r="C134" s="149">
        <f>SUM(C131:C133)</f>
        <v>163</v>
      </c>
      <c r="D134" s="150">
        <f>SUM(D131:E133)</f>
        <v>1</v>
      </c>
      <c r="E134" s="150"/>
      <c r="K134" s="147" t="s">
        <v>146</v>
      </c>
      <c r="L134" s="147"/>
      <c r="M134" s="1">
        <v>5</v>
      </c>
      <c r="O134" s="89">
        <f>M134/$M$137</f>
        <v>3.0674846625766871E-2</v>
      </c>
    </row>
    <row r="135" spans="2:15" x14ac:dyDescent="0.3">
      <c r="B135" s="144"/>
      <c r="C135" s="145"/>
      <c r="D135" s="146"/>
      <c r="E135" s="146"/>
      <c r="K135" s="147" t="s">
        <v>147</v>
      </c>
      <c r="L135" s="147"/>
      <c r="M135" s="1">
        <v>0</v>
      </c>
      <c r="O135" s="89">
        <f t="shared" si="6"/>
        <v>0</v>
      </c>
    </row>
    <row r="136" spans="2:15" ht="15" thickBot="1" x14ac:dyDescent="0.35">
      <c r="B136" s="151" t="s">
        <v>148</v>
      </c>
      <c r="C136" s="151"/>
      <c r="D136" s="151"/>
      <c r="E136" s="151"/>
      <c r="F136" s="151"/>
      <c r="G136" s="151"/>
      <c r="H136" s="151"/>
      <c r="I136" s="151"/>
      <c r="K136" t="s">
        <v>149</v>
      </c>
      <c r="M136" s="1">
        <v>9</v>
      </c>
      <c r="O136" s="89">
        <f>M136/$M$137</f>
        <v>5.5214723926380369E-2</v>
      </c>
    </row>
    <row r="137" spans="2:15" x14ac:dyDescent="0.3">
      <c r="B137" s="152" t="s">
        <v>150</v>
      </c>
      <c r="C137" s="152"/>
      <c r="D137" s="152"/>
      <c r="E137" s="152"/>
      <c r="F137" s="152"/>
      <c r="G137" s="152"/>
      <c r="H137" s="152"/>
      <c r="K137" s="140" t="s">
        <v>14</v>
      </c>
      <c r="L137" s="140"/>
      <c r="M137" s="149">
        <f>SUM(M131:M136)</f>
        <v>163</v>
      </c>
      <c r="N137" s="55"/>
      <c r="O137" s="55">
        <f>SUM(O131:O136)</f>
        <v>1</v>
      </c>
    </row>
    <row r="139" spans="2:15" x14ac:dyDescent="0.3">
      <c r="B139" s="153" t="s">
        <v>151</v>
      </c>
    </row>
    <row r="140" spans="2:15" ht="15" customHeight="1" x14ac:dyDescent="0.3">
      <c r="B140" s="153" t="s">
        <v>152</v>
      </c>
    </row>
  </sheetData>
  <mergeCells count="58">
    <mergeCell ref="D134:E134"/>
    <mergeCell ref="K134:L134"/>
    <mergeCell ref="D135:E135"/>
    <mergeCell ref="K135:L135"/>
    <mergeCell ref="B136:I136"/>
    <mergeCell ref="B137:H137"/>
    <mergeCell ref="K137:L137"/>
    <mergeCell ref="D131:E131"/>
    <mergeCell ref="K131:L131"/>
    <mergeCell ref="D132:E132"/>
    <mergeCell ref="K132:L132"/>
    <mergeCell ref="D133:E133"/>
    <mergeCell ref="K133:L133"/>
    <mergeCell ref="K106:N107"/>
    <mergeCell ref="B116:D116"/>
    <mergeCell ref="B119:F120"/>
    <mergeCell ref="K119:M120"/>
    <mergeCell ref="K128:O129"/>
    <mergeCell ref="D130:E130"/>
    <mergeCell ref="K130:L130"/>
    <mergeCell ref="Q88:R88"/>
    <mergeCell ref="B89:H90"/>
    <mergeCell ref="Q89:R89"/>
    <mergeCell ref="Q90:R90"/>
    <mergeCell ref="B91:D91"/>
    <mergeCell ref="G91:H91"/>
    <mergeCell ref="I91:K91"/>
    <mergeCell ref="O82:P82"/>
    <mergeCell ref="Q82:R82"/>
    <mergeCell ref="O85:P85"/>
    <mergeCell ref="Q85:R85"/>
    <mergeCell ref="Q86:R86"/>
    <mergeCell ref="Q87:R87"/>
    <mergeCell ref="O79:P79"/>
    <mergeCell ref="Q79:R79"/>
    <mergeCell ref="O80:P80"/>
    <mergeCell ref="Q80:R80"/>
    <mergeCell ref="O81:P81"/>
    <mergeCell ref="Q81:R81"/>
    <mergeCell ref="K60:L60"/>
    <mergeCell ref="M60:N60"/>
    <mergeCell ref="Q61:R61"/>
    <mergeCell ref="B76:D77"/>
    <mergeCell ref="O78:P78"/>
    <mergeCell ref="Q78:R78"/>
    <mergeCell ref="J28:K28"/>
    <mergeCell ref="B43:H43"/>
    <mergeCell ref="B44:C44"/>
    <mergeCell ref="K49:Q49"/>
    <mergeCell ref="K50:K51"/>
    <mergeCell ref="L50:M50"/>
    <mergeCell ref="O50:Q50"/>
    <mergeCell ref="B5:S6"/>
    <mergeCell ref="B8:S8"/>
    <mergeCell ref="B10:S11"/>
    <mergeCell ref="I15:M16"/>
    <mergeCell ref="P15:S16"/>
    <mergeCell ref="I27:K27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2018-07-13T22:11:09Z</dcterms:created>
  <dcterms:modified xsi:type="dcterms:W3CDTF">2018-07-13T22:11:29Z</dcterms:modified>
</cp:coreProperties>
</file>