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angulo.PNCVFS\Desktop\Marzo - 2018\"/>
    </mc:Choice>
  </mc:AlternateContent>
  <bookViews>
    <workbookView xWindow="0" yWindow="0" windowWidth="24000" windowHeight="9735"/>
  </bookViews>
  <sheets>
    <sheet name="Tentativ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#REF!</definedName>
    <definedName name="AAA">[1]Casos!#REF!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Tentativa!$A$1:$T$163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LABOR">#REF!</definedName>
    <definedName name="LUGAR">#REF!</definedName>
    <definedName name="Marca_temporal">#REF!</definedName>
    <definedName name="MEDIDAS">#REF!</definedName>
    <definedName name="Mes">[6]Participantes!#REF!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[7]Casos!#REF!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[9]Casos!#REF!</definedName>
    <definedName name="ZONA">[3]Casos!#REF!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0" i="1" l="1"/>
  <c r="O157" i="1" s="1"/>
  <c r="O159" i="1"/>
  <c r="O158" i="1"/>
  <c r="C157" i="1"/>
  <c r="D154" i="1" s="1"/>
  <c r="D157" i="1" s="1"/>
  <c r="O156" i="1"/>
  <c r="D156" i="1"/>
  <c r="O155" i="1"/>
  <c r="D155" i="1"/>
  <c r="O154" i="1"/>
  <c r="O160" i="1" s="1"/>
  <c r="C150" i="1"/>
  <c r="L149" i="1"/>
  <c r="M148" i="1"/>
  <c r="D148" i="1"/>
  <c r="D146" i="1"/>
  <c r="P139" i="1"/>
  <c r="O139" i="1"/>
  <c r="M139" i="1"/>
  <c r="O138" i="1"/>
  <c r="F138" i="1"/>
  <c r="G135" i="1" s="1"/>
  <c r="O137" i="1"/>
  <c r="G137" i="1"/>
  <c r="O136" i="1"/>
  <c r="O135" i="1"/>
  <c r="C135" i="1"/>
  <c r="D135" i="1" s="1"/>
  <c r="O134" i="1"/>
  <c r="O133" i="1"/>
  <c r="C133" i="1"/>
  <c r="D133" i="1" s="1"/>
  <c r="O132" i="1"/>
  <c r="F127" i="1"/>
  <c r="H125" i="1" s="1"/>
  <c r="H126" i="1"/>
  <c r="L125" i="1"/>
  <c r="M125" i="1" s="1"/>
  <c r="L124" i="1"/>
  <c r="M124" i="1" s="1"/>
  <c r="H124" i="1"/>
  <c r="L123" i="1"/>
  <c r="M123" i="1" s="1"/>
  <c r="H123" i="1"/>
  <c r="L122" i="1"/>
  <c r="P121" i="1"/>
  <c r="L121" i="1"/>
  <c r="L126" i="1" s="1"/>
  <c r="H121" i="1"/>
  <c r="P120" i="1"/>
  <c r="L120" i="1"/>
  <c r="P119" i="1"/>
  <c r="H119" i="1"/>
  <c r="H118" i="1"/>
  <c r="H117" i="1"/>
  <c r="H116" i="1"/>
  <c r="H115" i="1"/>
  <c r="H112" i="1"/>
  <c r="H111" i="1"/>
  <c r="H110" i="1"/>
  <c r="H109" i="1"/>
  <c r="H108" i="1"/>
  <c r="H107" i="1"/>
  <c r="H104" i="1"/>
  <c r="H103" i="1"/>
  <c r="O101" i="1"/>
  <c r="Q98" i="1" s="1"/>
  <c r="Q100" i="1"/>
  <c r="Q99" i="1"/>
  <c r="C97" i="1"/>
  <c r="M145" i="1" s="1"/>
  <c r="D96" i="1"/>
  <c r="H97" i="1" s="1"/>
  <c r="D95" i="1"/>
  <c r="D94" i="1"/>
  <c r="H93" i="1" s="1"/>
  <c r="O93" i="1"/>
  <c r="Q90" i="1" s="1"/>
  <c r="Q93" i="1" s="1"/>
  <c r="D93" i="1"/>
  <c r="Q92" i="1"/>
  <c r="D92" i="1"/>
  <c r="Q91" i="1"/>
  <c r="D91" i="1"/>
  <c r="D84" i="1"/>
  <c r="F80" i="1" s="1"/>
  <c r="F83" i="1"/>
  <c r="F82" i="1"/>
  <c r="F81" i="1"/>
  <c r="F77" i="1"/>
  <c r="F76" i="1"/>
  <c r="F75" i="1"/>
  <c r="F68" i="1"/>
  <c r="E68" i="1"/>
  <c r="D68" i="1"/>
  <c r="H67" i="1"/>
  <c r="H66" i="1"/>
  <c r="H65" i="1"/>
  <c r="H64" i="1"/>
  <c r="H63" i="1"/>
  <c r="H62" i="1"/>
  <c r="H61" i="1"/>
  <c r="H60" i="1"/>
  <c r="H59" i="1"/>
  <c r="H58" i="1"/>
  <c r="H57" i="1"/>
  <c r="H56" i="1"/>
  <c r="O62" i="1"/>
  <c r="M62" i="1"/>
  <c r="L62" i="1"/>
  <c r="H55" i="1"/>
  <c r="M61" i="1"/>
  <c r="H54" i="1"/>
  <c r="M60" i="1"/>
  <c r="H53" i="1"/>
  <c r="M59" i="1"/>
  <c r="H52" i="1"/>
  <c r="M58" i="1"/>
  <c r="H51" i="1"/>
  <c r="H50" i="1"/>
  <c r="H49" i="1"/>
  <c r="H48" i="1"/>
  <c r="H47" i="1"/>
  <c r="H46" i="1"/>
  <c r="H45" i="1"/>
  <c r="H44" i="1"/>
  <c r="H43" i="1"/>
  <c r="H42" i="1"/>
  <c r="H68" i="1" s="1"/>
  <c r="K37" i="1"/>
  <c r="L21" i="1"/>
  <c r="K21" i="1"/>
  <c r="M21" i="1" s="1"/>
  <c r="M20" i="1"/>
  <c r="M19" i="1"/>
  <c r="M18" i="1"/>
  <c r="D137" i="1" l="1"/>
  <c r="D138" i="1" s="1"/>
  <c r="D136" i="1"/>
  <c r="M121" i="1"/>
  <c r="M122" i="1"/>
  <c r="M120" i="1"/>
  <c r="M126" i="1" s="1"/>
  <c r="C134" i="1"/>
  <c r="D134" i="1" s="1"/>
  <c r="F73" i="1"/>
  <c r="F78" i="1"/>
  <c r="D90" i="1"/>
  <c r="G136" i="1"/>
  <c r="M146" i="1"/>
  <c r="M149" i="1" s="1"/>
  <c r="F79" i="1"/>
  <c r="Q97" i="1"/>
  <c r="Q101" i="1" s="1"/>
  <c r="H105" i="1"/>
  <c r="H113" i="1"/>
  <c r="H120" i="1"/>
  <c r="H122" i="1"/>
  <c r="G134" i="1"/>
  <c r="D147" i="1"/>
  <c r="F74" i="1"/>
  <c r="H106" i="1"/>
  <c r="H127" i="1" s="1"/>
  <c r="H114" i="1"/>
  <c r="M147" i="1"/>
  <c r="G133" i="1"/>
  <c r="G138" i="1" s="1"/>
  <c r="C138" i="1"/>
  <c r="D145" i="1"/>
  <c r="D149" i="1"/>
  <c r="D150" i="1" l="1"/>
  <c r="H90" i="1"/>
  <c r="D97" i="1"/>
  <c r="F84" i="1"/>
</calcChain>
</file>

<file path=xl/sharedStrings.xml><?xml version="1.0" encoding="utf-8"?>
<sst xmlns="http://schemas.openxmlformats.org/spreadsheetml/2006/main" count="224" uniqueCount="163">
  <si>
    <t>REPORTE ESTADÍSTICO DE CASOS CON CARACTERÍSTICAS DE TENTATIVA DE FEMINICIDIO ATENDIDOS EN LOS CENTROS EMERGENCIA MUJER</t>
  </si>
  <si>
    <t>Periodo: Enero - Marzo  2018</t>
  </si>
  <si>
    <t xml:space="preserve">LA TENTATIVA DE  FEMINICIDIO es la situación donde las mujeres salvarón de morir, 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agresora, por la condición de ser mujer. </t>
  </si>
  <si>
    <t>SECCIÓN I: MAGNITUD DE LA TENTATIVA FEMINICIDIO</t>
  </si>
  <si>
    <r>
      <t xml:space="preserve">Perú: </t>
    </r>
    <r>
      <rPr>
        <sz val="9"/>
        <color theme="1"/>
        <rFont val="Arial"/>
        <family val="2"/>
      </rPr>
      <t xml:space="preserve">Casos con características de </t>
    </r>
    <r>
      <rPr>
        <b/>
        <sz val="9"/>
        <color theme="1"/>
        <rFont val="Arial"/>
        <family val="2"/>
      </rPr>
      <t>tentativa feminicidio</t>
    </r>
  </si>
  <si>
    <r>
      <rPr>
        <b/>
        <sz val="9"/>
        <color theme="1"/>
        <rFont val="Arial"/>
        <family val="2"/>
      </rPr>
      <t>Cuadro N°1</t>
    </r>
    <r>
      <rPr>
        <sz val="9"/>
        <color theme="1"/>
        <rFont val="Arial"/>
        <family val="2"/>
      </rPr>
      <t xml:space="preserve">: Comparativo de los casos con características de </t>
    </r>
    <r>
      <rPr>
        <b/>
        <sz val="9"/>
        <color theme="1"/>
        <rFont val="Arial"/>
        <family val="2"/>
      </rPr>
      <t>tentativa feminicidio</t>
    </r>
    <r>
      <rPr>
        <sz val="9"/>
        <color theme="1"/>
        <rFont val="Arial"/>
        <family val="2"/>
      </rPr>
      <t xml:space="preserve"> por mes de ocurrencia</t>
    </r>
  </si>
  <si>
    <t>Periodo: Enero - Marzo 2018</t>
  </si>
  <si>
    <t>Mes / año</t>
  </si>
  <si>
    <t>Var. %</t>
  </si>
  <si>
    <t>Enero</t>
  </si>
  <si>
    <t>Febrero</t>
  </si>
  <si>
    <t>Marzo</t>
  </si>
  <si>
    <t>Se considera los feminicidios y posibles feminicidios</t>
  </si>
  <si>
    <r>
      <rPr>
        <b/>
        <sz val="9"/>
        <color theme="1"/>
        <rFont val="Arial"/>
        <family val="2"/>
      </rPr>
      <t>Cuadro N°3</t>
    </r>
    <r>
      <rPr>
        <sz val="9"/>
        <color theme="1"/>
        <rFont val="Arial"/>
        <family val="2"/>
      </rPr>
      <t xml:space="preserve">: Casos con características </t>
    </r>
  </si>
  <si>
    <r>
      <t xml:space="preserve">de </t>
    </r>
    <r>
      <rPr>
        <b/>
        <sz val="9"/>
        <color theme="1"/>
        <rFont val="Arial"/>
        <family val="2"/>
      </rPr>
      <t>tentativa</t>
    </r>
    <r>
      <rPr>
        <sz val="9"/>
        <color theme="1"/>
        <rFont val="Arial"/>
        <family val="2"/>
      </rPr>
      <t xml:space="preserve">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según año</t>
    </r>
  </si>
  <si>
    <t>Años</t>
  </si>
  <si>
    <t>Tentativa feminicidio</t>
  </si>
  <si>
    <t>2018 *</t>
  </si>
  <si>
    <t>Total</t>
  </si>
  <si>
    <t>(*) Casos reportados a marzo</t>
  </si>
  <si>
    <r>
      <rPr>
        <b/>
        <sz val="9"/>
        <color theme="1"/>
        <rFont val="Arial"/>
        <family val="2"/>
      </rPr>
      <t>Cuadro N°4</t>
    </r>
    <r>
      <rPr>
        <sz val="9"/>
        <color theme="1"/>
        <rFont val="Arial"/>
        <family val="2"/>
      </rPr>
      <t xml:space="preserve">: Ranking de los departamento con mayor casos con característica de </t>
    </r>
    <r>
      <rPr>
        <b/>
        <sz val="9"/>
        <color theme="1"/>
        <rFont val="Arial"/>
        <family val="2"/>
      </rPr>
      <t>tentativa feminicidio</t>
    </r>
  </si>
  <si>
    <t>Departamento</t>
  </si>
  <si>
    <t>Acumulado
2009 - 2017</t>
  </si>
  <si>
    <t>2018 (*)</t>
  </si>
  <si>
    <t>Lima Metropolitana</t>
  </si>
  <si>
    <t>Arequipa</t>
  </si>
  <si>
    <t>Junin</t>
  </si>
  <si>
    <t>Cusco</t>
  </si>
  <si>
    <t>Ancash</t>
  </si>
  <si>
    <t>Huanuco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</si>
  <si>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 Casos con características de t</t>
    </r>
    <r>
      <rPr>
        <b/>
        <sz val="9"/>
        <color theme="1"/>
        <rFont val="Arial"/>
        <family val="2"/>
      </rPr>
      <t>entativa feminicidio</t>
    </r>
    <r>
      <rPr>
        <sz val="9"/>
        <color theme="1"/>
        <rFont val="Arial"/>
        <family val="2"/>
      </rPr>
      <t xml:space="preserve"> según área de ocurrencia.</t>
    </r>
  </si>
  <si>
    <t>La Libertad</t>
  </si>
  <si>
    <t>Ayacucho</t>
  </si>
  <si>
    <t>Área</t>
  </si>
  <si>
    <t>Ica</t>
  </si>
  <si>
    <t>N°</t>
  </si>
  <si>
    <t>%</t>
  </si>
  <si>
    <t>Puno</t>
  </si>
  <si>
    <t>Urbana</t>
  </si>
  <si>
    <t>Cajamarca</t>
  </si>
  <si>
    <t>Rural</t>
  </si>
  <si>
    <t>Piura</t>
  </si>
  <si>
    <t>Urbana marginal</t>
  </si>
  <si>
    <t>Callao</t>
  </si>
  <si>
    <t>Se desconoce</t>
  </si>
  <si>
    <t>San Martin</t>
  </si>
  <si>
    <t>Amazonas</t>
  </si>
  <si>
    <t>Huancavelica</t>
  </si>
  <si>
    <t>Loreto</t>
  </si>
  <si>
    <t>Lima Provincia</t>
  </si>
  <si>
    <t>Pasco</t>
  </si>
  <si>
    <t>Ucayali</t>
  </si>
  <si>
    <t>Tacna</t>
  </si>
  <si>
    <t>Tumbes</t>
  </si>
  <si>
    <t>Madre de Dios</t>
  </si>
  <si>
    <t>Apurimac</t>
  </si>
  <si>
    <t>Lambayeque</t>
  </si>
  <si>
    <t>Moquegua</t>
  </si>
  <si>
    <t>Lugar del hecho</t>
  </si>
  <si>
    <t>Casa de la persona usuaria</t>
  </si>
  <si>
    <t>Casa de lapersona agresora</t>
  </si>
  <si>
    <t>Casa de ambos</t>
  </si>
  <si>
    <t>Otro</t>
  </si>
  <si>
    <t>Casa de familiar</t>
  </si>
  <si>
    <t>Centro de labores de la usuaria</t>
  </si>
  <si>
    <t>Calle via publica</t>
  </si>
  <si>
    <t>Centro de estudios</t>
  </si>
  <si>
    <t>Hotel / Hostal</t>
  </si>
  <si>
    <t>Centro Poblado</t>
  </si>
  <si>
    <t>Lugar desolado</t>
  </si>
  <si>
    <t>Otro lugar</t>
  </si>
  <si>
    <t>SECCIÓN II: PERFIL DE LA VICTIMA DE TENTATIVA FEMINICIDIO</t>
  </si>
  <si>
    <t>Grupo de edad</t>
  </si>
  <si>
    <t>Niñas y adolescentes</t>
  </si>
  <si>
    <t>Estaba gestando</t>
  </si>
  <si>
    <t>0 - 5 años</t>
  </si>
  <si>
    <t>Si</t>
  </si>
  <si>
    <t>6 - 11 años</t>
  </si>
  <si>
    <t>No</t>
  </si>
  <si>
    <t>12 - 14 años</t>
  </si>
  <si>
    <t>Adultas</t>
  </si>
  <si>
    <t>Sin datos</t>
  </si>
  <si>
    <t>15 - 17 años</t>
  </si>
  <si>
    <t>18 - 29 años</t>
  </si>
  <si>
    <t>30 - 59 años</t>
  </si>
  <si>
    <t>60 años a más</t>
  </si>
  <si>
    <t>Adultas mayores</t>
  </si>
  <si>
    <t>Número de hijos/as</t>
  </si>
  <si>
    <t>Ninguno</t>
  </si>
  <si>
    <t>1 a 3 hijos/as</t>
  </si>
  <si>
    <t>De 4 hijos/as a más</t>
  </si>
  <si>
    <t>Vinculo relacional</t>
  </si>
  <si>
    <t>Esposo</t>
  </si>
  <si>
    <t>Conviviente</t>
  </si>
  <si>
    <t>Pareja sexual sin hijos</t>
  </si>
  <si>
    <t>Enamorado/novio que no es pareja sexual</t>
  </si>
  <si>
    <t>Ex esposo</t>
  </si>
  <si>
    <t>Ex conviviente</t>
  </si>
  <si>
    <t>Ex enamorado</t>
  </si>
  <si>
    <t>Progenitor de su hijo pero no han vivido juntos</t>
  </si>
  <si>
    <t>Padre</t>
  </si>
  <si>
    <t>Padrastro</t>
  </si>
  <si>
    <t>Hermano</t>
  </si>
  <si>
    <t>Hijastro</t>
  </si>
  <si>
    <t>Hijo</t>
  </si>
  <si>
    <t>Abuelo</t>
  </si>
  <si>
    <t>Cuñado</t>
  </si>
  <si>
    <t>Suegro</t>
  </si>
  <si>
    <t>Yerno</t>
  </si>
  <si>
    <t>Vinculo</t>
  </si>
  <si>
    <t>Otro familiar</t>
  </si>
  <si>
    <t>Pareja</t>
  </si>
  <si>
    <t>Compañero de trabajo</t>
  </si>
  <si>
    <t>Ex pareja</t>
  </si>
  <si>
    <t>Amigo</t>
  </si>
  <si>
    <t>Familiar</t>
  </si>
  <si>
    <t>Pretendiente</t>
  </si>
  <si>
    <t>Conocido</t>
  </si>
  <si>
    <t>Desconocido</t>
  </si>
  <si>
    <t>Sin dato</t>
  </si>
  <si>
    <t>Escenario</t>
  </si>
  <si>
    <t>Medidas</t>
  </si>
  <si>
    <t>Intimo</t>
  </si>
  <si>
    <r>
      <t xml:space="preserve">Denuncia </t>
    </r>
    <r>
      <rPr>
        <sz val="8"/>
        <color theme="1"/>
        <rFont val="Arial"/>
        <family val="2"/>
      </rPr>
      <t>(policial, fiscal, juzgado)</t>
    </r>
  </si>
  <si>
    <t>Mo intimo</t>
  </si>
  <si>
    <t>Separación</t>
  </si>
  <si>
    <t>Medida cuatelar</t>
  </si>
  <si>
    <t>Por conexión</t>
  </si>
  <si>
    <t>Logro medidas de protección</t>
  </si>
  <si>
    <t>Otros</t>
  </si>
  <si>
    <t>SECCIÓN II: PERFIL DEL PRESUNTO FEMINICIDA</t>
  </si>
  <si>
    <t>Estado</t>
  </si>
  <si>
    <t>14 - 17 años</t>
  </si>
  <si>
    <t>Sobrio</t>
  </si>
  <si>
    <t>Efectos de alcohol</t>
  </si>
  <si>
    <t>Adulto</t>
  </si>
  <si>
    <t>Efectos de droga</t>
  </si>
  <si>
    <t>Ambos</t>
  </si>
  <si>
    <t>Ocupación</t>
  </si>
  <si>
    <t>Situación después del hecho</t>
  </si>
  <si>
    <t>Con ocupación</t>
  </si>
  <si>
    <t>Detenido sin sentencia)</t>
  </si>
  <si>
    <t>Sin ocupación</t>
  </si>
  <si>
    <t>Profugo</t>
  </si>
  <si>
    <t>Libre en investigación</t>
  </si>
  <si>
    <t>Otra situación</t>
  </si>
  <si>
    <t>Fue asesinado</t>
  </si>
  <si>
    <t>Se suicido</t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</si>
  <si>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Un caso corresponde a una mujer que salvo de morir</t>
    </r>
  </si>
  <si>
    <t>Fuente: Registro de victimas de feminicidio - PNCVFS</t>
  </si>
  <si>
    <t>Elaborado: Unidad de Generación de Información y Gestión del Conocimiento</t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</si>
  <si>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Lugar donde ocurrió el hecho</t>
    </r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</si>
  <si>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 xml:space="preserve">: Casos con características de </t>
    </r>
    <r>
      <rPr>
        <b/>
        <sz val="9"/>
        <color theme="1"/>
        <rFont val="Arial"/>
        <family val="2"/>
      </rPr>
      <t>tentativa feminicidio</t>
    </r>
    <r>
      <rPr>
        <sz val="9"/>
        <color theme="1"/>
        <rFont val="Arial"/>
        <family val="2"/>
      </rPr>
      <t xml:space="preserve"> según grupo de edad de la victima</t>
    </r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</si>
  <si>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Número de victimas gestantes</t>
    </r>
  </si>
  <si>
    <r>
      <rPr>
        <b/>
        <sz val="9"/>
        <color theme="1"/>
        <rFont val="Arial"/>
        <family val="2"/>
      </rPr>
      <t>Cuadro N°9</t>
    </r>
    <r>
      <rPr>
        <sz val="9"/>
        <color theme="1"/>
        <rFont val="Arial"/>
        <family val="2"/>
      </rPr>
      <t>: Número de hijos/as vivos</t>
    </r>
  </si>
  <si>
    <r>
      <rPr>
        <b/>
        <sz val="9"/>
        <color theme="1"/>
        <rFont val="Arial"/>
        <family val="2"/>
      </rPr>
      <t>Cuadro N°10</t>
    </r>
    <r>
      <rPr>
        <sz val="9"/>
        <color theme="1"/>
        <rFont val="Arial"/>
        <family val="2"/>
      </rPr>
      <t xml:space="preserve">: Casos con características de </t>
    </r>
    <r>
      <rPr>
        <b/>
        <sz val="9"/>
        <color theme="1"/>
        <rFont val="Arial"/>
        <family val="2"/>
      </rPr>
      <t xml:space="preserve">tentativa feminicidio </t>
    </r>
    <r>
      <rPr>
        <sz val="9"/>
        <color theme="1"/>
        <rFont val="Arial"/>
        <family val="2"/>
      </rPr>
      <t>según vinculo relacional</t>
    </r>
  </si>
  <si>
    <r>
      <rPr>
        <b/>
        <sz val="9"/>
        <color theme="1"/>
        <rFont val="Arial"/>
        <family val="2"/>
      </rPr>
      <t>Cuadro N°11</t>
    </r>
    <r>
      <rPr>
        <sz val="9"/>
        <color theme="1"/>
        <rFont val="Arial"/>
        <family val="2"/>
      </rPr>
      <t>: Casos con características de feminicidio según vinculo relacional</t>
    </r>
  </si>
  <si>
    <r>
      <t xml:space="preserve">Cuadro N° 12: </t>
    </r>
    <r>
      <rPr>
        <sz val="9"/>
        <color indexed="8"/>
        <rFont val="Arial"/>
        <family val="2"/>
      </rPr>
      <t xml:space="preserve">Casos de </t>
    </r>
    <r>
      <rPr>
        <b/>
        <sz val="9"/>
        <color indexed="8"/>
        <rFont val="Arial"/>
        <family val="2"/>
      </rPr>
      <t>tentativas feminicidi</t>
    </r>
    <r>
      <rPr>
        <sz val="9"/>
        <color indexed="8"/>
        <rFont val="Arial"/>
        <family val="2"/>
      </rPr>
      <t>o registrados por los CEM, según escenario.</t>
    </r>
  </si>
  <si>
    <r>
      <t xml:space="preserve">Cuadro N° 13: </t>
    </r>
    <r>
      <rPr>
        <sz val="9"/>
        <color indexed="8"/>
        <rFont val="Arial"/>
        <family val="2"/>
      </rPr>
      <t>Medidas que tomo la victima previamente</t>
    </r>
  </si>
  <si>
    <r>
      <rPr>
        <b/>
        <sz val="9"/>
        <color theme="1"/>
        <rFont val="Arial"/>
        <family val="2"/>
      </rPr>
      <t>Cuadro N°14</t>
    </r>
    <r>
      <rPr>
        <sz val="9"/>
        <color theme="1"/>
        <rFont val="Arial"/>
        <family val="2"/>
      </rPr>
      <t xml:space="preserve">: Casos con características de </t>
    </r>
    <r>
      <rPr>
        <b/>
        <sz val="9"/>
        <color theme="1"/>
        <rFont val="Arial"/>
        <family val="2"/>
      </rPr>
      <t>tentativa feminicidio</t>
    </r>
    <r>
      <rPr>
        <sz val="9"/>
        <color theme="1"/>
        <rFont val="Arial"/>
        <family val="2"/>
      </rPr>
      <t xml:space="preserve"> según grupo de edad del presunto agresor</t>
    </r>
  </si>
  <si>
    <r>
      <rPr>
        <b/>
        <sz val="9"/>
        <color theme="1"/>
        <rFont val="Arial"/>
        <family val="2"/>
      </rPr>
      <t>Cuadro N°15</t>
    </r>
    <r>
      <rPr>
        <sz val="9"/>
        <color theme="1"/>
        <rFont val="Arial"/>
        <family val="2"/>
      </rPr>
      <t>: Estado de la presunta persona agresora en la última agresión</t>
    </r>
  </si>
  <si>
    <r>
      <rPr>
        <b/>
        <sz val="9"/>
        <color theme="1"/>
        <rFont val="Arial"/>
        <family val="2"/>
      </rPr>
      <t>Cuadro N°16</t>
    </r>
    <r>
      <rPr>
        <sz val="9"/>
        <color theme="1"/>
        <rFont val="Arial"/>
        <family val="2"/>
      </rPr>
      <t>: Ocupación del presunto agresor</t>
    </r>
  </si>
  <si>
    <r>
      <rPr>
        <b/>
        <sz val="9"/>
        <color theme="1"/>
        <rFont val="Arial"/>
        <family val="2"/>
      </rPr>
      <t>Cuadro N°17</t>
    </r>
    <r>
      <rPr>
        <sz val="9"/>
        <color theme="1"/>
        <rFont val="Arial"/>
        <family val="2"/>
      </rPr>
      <t>: Situación del presunto agresor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</si>
</sst>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b/>
      <i/>
      <sz val="8"/>
      <color theme="1"/>
      <name val="Arial"/>
      <family val="2"/>
    </font>
    <font>
      <b/>
      <i/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rgb="FFC0000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8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2" tint="-0.8999908444471571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16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vertical="center"/>
    </xf>
    <xf numFmtId="0" fontId="5" fillId="4" borderId="0" xfId="0" applyFont="1" applyFill="1"/>
    <xf numFmtId="0" fontId="5" fillId="4" borderId="0" xfId="0" applyFont="1" applyFill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0" xfId="0" applyFont="1" applyFill="1"/>
    <xf numFmtId="0" fontId="0" fillId="0" borderId="0" xfId="0" applyFill="1" applyBorder="1"/>
    <xf numFmtId="0" fontId="8" fillId="5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9" fontId="7" fillId="0" borderId="0" xfId="1" applyFont="1" applyBorder="1" applyAlignment="1">
      <alignment horizontal="center" vertical="center"/>
    </xf>
    <xf numFmtId="9" fontId="7" fillId="0" borderId="0" xfId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 vertical="center"/>
    </xf>
    <xf numFmtId="9" fontId="8" fillId="5" borderId="0" xfId="1" applyFont="1" applyFill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4" fillId="0" borderId="0" xfId="0" applyFont="1" applyBorder="1"/>
    <xf numFmtId="0" fontId="4" fillId="0" borderId="0" xfId="0" applyFont="1" applyAlignment="1">
      <alignment vertical="top"/>
    </xf>
    <xf numFmtId="0" fontId="8" fillId="5" borderId="0" xfId="0" applyFont="1" applyFill="1" applyAlignment="1">
      <alignment horizontal="center"/>
    </xf>
    <xf numFmtId="0" fontId="8" fillId="5" borderId="0" xfId="0" applyFont="1" applyFill="1" applyAlignment="1">
      <alignment horizontal="right"/>
    </xf>
    <xf numFmtId="0" fontId="8" fillId="5" borderId="1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8" fillId="5" borderId="0" xfId="0" applyFont="1" applyFill="1" applyAlignment="1">
      <alignment horizontal="right" vertical="center" wrapText="1"/>
    </xf>
    <xf numFmtId="0" fontId="11" fillId="5" borderId="0" xfId="0" applyFont="1" applyFill="1" applyAlignment="1">
      <alignment horizontal="center" vertical="center"/>
    </xf>
    <xf numFmtId="0" fontId="4" fillId="6" borderId="0" xfId="0" applyFont="1" applyFill="1"/>
    <xf numFmtId="0" fontId="4" fillId="6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9" fontId="4" fillId="0" borderId="0" xfId="1" applyFont="1" applyBorder="1" applyAlignment="1">
      <alignment horizontal="center"/>
    </xf>
    <xf numFmtId="9" fontId="8" fillId="5" borderId="1" xfId="1" applyFont="1" applyFill="1" applyBorder="1" applyAlignment="1">
      <alignment horizontal="center"/>
    </xf>
    <xf numFmtId="0" fontId="4" fillId="0" borderId="0" xfId="0" applyFont="1" applyAlignment="1">
      <alignment vertical="center" wrapText="1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3" fontId="4" fillId="0" borderId="0" xfId="1" applyNumberFormat="1" applyFont="1" applyBorder="1" applyAlignment="1">
      <alignment horizontal="center"/>
    </xf>
    <xf numFmtId="9" fontId="4" fillId="0" borderId="0" xfId="1" applyFont="1" applyFill="1" applyBorder="1" applyAlignment="1">
      <alignment horizontal="center"/>
    </xf>
    <xf numFmtId="3" fontId="4" fillId="0" borderId="0" xfId="1" applyNumberFormat="1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3" fontId="8" fillId="5" borderId="1" xfId="1" applyNumberFormat="1" applyFont="1" applyFill="1" applyBorder="1" applyAlignment="1">
      <alignment horizontal="right"/>
    </xf>
    <xf numFmtId="3" fontId="8" fillId="5" borderId="1" xfId="1" applyNumberFormat="1" applyFont="1" applyFill="1" applyBorder="1" applyAlignment="1">
      <alignment horizontal="center"/>
    </xf>
    <xf numFmtId="9" fontId="8" fillId="0" borderId="0" xfId="1" applyFont="1" applyFill="1" applyBorder="1" applyAlignment="1">
      <alignment horizontal="right"/>
    </xf>
    <xf numFmtId="0" fontId="9" fillId="0" borderId="0" xfId="0" applyFont="1" applyFill="1" applyBorder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9" fontId="8" fillId="5" borderId="1" xfId="1" applyNumberFormat="1" applyFont="1" applyFill="1" applyBorder="1" applyAlignment="1">
      <alignment horizontal="center"/>
    </xf>
    <xf numFmtId="9" fontId="8" fillId="0" borderId="0" xfId="1" applyNumberFormat="1" applyFont="1" applyFill="1" applyBorder="1" applyAlignment="1">
      <alignment horizontal="center"/>
    </xf>
    <xf numFmtId="3" fontId="8" fillId="0" borderId="0" xfId="1" applyNumberFormat="1" applyFont="1" applyFill="1" applyBorder="1" applyAlignment="1">
      <alignment horizontal="center"/>
    </xf>
    <xf numFmtId="9" fontId="8" fillId="0" borderId="0" xfId="1" applyFont="1" applyFill="1" applyBorder="1" applyAlignment="1">
      <alignment horizontal="center"/>
    </xf>
    <xf numFmtId="0" fontId="8" fillId="4" borderId="0" xfId="0" applyFont="1" applyFill="1" applyAlignment="1">
      <alignment vertical="center"/>
    </xf>
    <xf numFmtId="0" fontId="8" fillId="4" borderId="0" xfId="0" applyFont="1" applyFill="1"/>
    <xf numFmtId="0" fontId="8" fillId="4" borderId="0" xfId="0" applyFont="1" applyFill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8" fillId="5" borderId="0" xfId="0" applyFont="1" applyFill="1"/>
    <xf numFmtId="0" fontId="8" fillId="0" borderId="0" xfId="0" applyFont="1" applyFill="1" applyAlignment="1">
      <alignment horizontal="center"/>
    </xf>
    <xf numFmtId="0" fontId="7" fillId="0" borderId="0" xfId="0" applyFont="1" applyAlignment="1">
      <alignment horizontal="left"/>
    </xf>
    <xf numFmtId="0" fontId="8" fillId="5" borderId="0" xfId="0" applyFont="1" applyFill="1" applyAlignment="1"/>
    <xf numFmtId="0" fontId="8" fillId="5" borderId="0" xfId="0" applyFont="1" applyFill="1" applyAlignment="1">
      <alignment wrapText="1"/>
    </xf>
    <xf numFmtId="0" fontId="4" fillId="0" borderId="0" xfId="0" applyFont="1" applyAlignment="1">
      <alignment horizontal="right"/>
    </xf>
    <xf numFmtId="9" fontId="4" fillId="0" borderId="0" xfId="1" applyFont="1" applyAlignment="1">
      <alignment horizontal="center"/>
    </xf>
    <xf numFmtId="9" fontId="4" fillId="0" borderId="0" xfId="1" applyFont="1" applyFill="1" applyAlignment="1">
      <alignment horizontal="center"/>
    </xf>
    <xf numFmtId="9" fontId="12" fillId="0" borderId="0" xfId="0" applyNumberFormat="1" applyFont="1" applyAlignment="1">
      <alignment horizontal="left"/>
    </xf>
    <xf numFmtId="0" fontId="11" fillId="5" borderId="1" xfId="0" applyFont="1" applyFill="1" applyBorder="1" applyAlignment="1">
      <alignment horizontal="center"/>
    </xf>
    <xf numFmtId="0" fontId="11" fillId="5" borderId="1" xfId="0" applyFont="1" applyFill="1" applyBorder="1"/>
    <xf numFmtId="0" fontId="10" fillId="0" borderId="0" xfId="0" applyFont="1" applyFill="1" applyBorder="1" applyAlignment="1">
      <alignment vertical="top"/>
    </xf>
    <xf numFmtId="9" fontId="8" fillId="0" borderId="0" xfId="1" applyFont="1" applyFill="1" applyAlignment="1">
      <alignment horizontal="center"/>
    </xf>
    <xf numFmtId="0" fontId="7" fillId="0" borderId="0" xfId="0" applyFont="1" applyFill="1" applyAlignment="1">
      <alignment horizontal="center" wrapText="1"/>
    </xf>
    <xf numFmtId="0" fontId="7" fillId="0" borderId="0" xfId="0" applyFont="1" applyFill="1" applyAlignment="1">
      <alignment wrapText="1"/>
    </xf>
    <xf numFmtId="0" fontId="8" fillId="5" borderId="1" xfId="0" applyFont="1" applyFill="1" applyBorder="1" applyAlignment="1">
      <alignment horizontal="center" wrapText="1"/>
    </xf>
    <xf numFmtId="0" fontId="4" fillId="7" borderId="0" xfId="2" applyFont="1" applyFill="1" applyBorder="1" applyAlignment="1">
      <alignment vertical="center"/>
    </xf>
    <xf numFmtId="0" fontId="4" fillId="7" borderId="0" xfId="2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/>
    </xf>
    <xf numFmtId="9" fontId="4" fillId="7" borderId="0" xfId="1" applyFont="1" applyFill="1" applyAlignment="1">
      <alignment horizontal="center"/>
    </xf>
    <xf numFmtId="0" fontId="4" fillId="8" borderId="0" xfId="2" applyFont="1" applyFill="1" applyBorder="1" applyAlignment="1">
      <alignment vertical="center"/>
    </xf>
    <xf numFmtId="0" fontId="4" fillId="8" borderId="0" xfId="2" applyFont="1" applyFill="1" applyBorder="1" applyAlignment="1">
      <alignment horizontal="center" vertical="center"/>
    </xf>
    <xf numFmtId="0" fontId="4" fillId="8" borderId="0" xfId="0" applyFont="1" applyFill="1" applyAlignment="1">
      <alignment horizontal="center"/>
    </xf>
    <xf numFmtId="9" fontId="4" fillId="8" borderId="0" xfId="1" applyFont="1" applyFill="1" applyAlignment="1">
      <alignment horizontal="center"/>
    </xf>
    <xf numFmtId="0" fontId="4" fillId="8" borderId="0" xfId="2" applyFont="1" applyFill="1" applyBorder="1" applyAlignment="1">
      <alignment horizontal="left" vertical="center"/>
    </xf>
    <xf numFmtId="0" fontId="4" fillId="3" borderId="0" xfId="2" applyFont="1" applyFill="1" applyBorder="1" applyAlignment="1">
      <alignment vertical="center"/>
    </xf>
    <xf numFmtId="0" fontId="4" fillId="3" borderId="0" xfId="2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/>
    </xf>
    <xf numFmtId="9" fontId="4" fillId="3" borderId="0" xfId="1" applyFont="1" applyFill="1" applyAlignment="1">
      <alignment horizontal="center"/>
    </xf>
    <xf numFmtId="9" fontId="4" fillId="0" borderId="0" xfId="2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9" fontId="4" fillId="7" borderId="0" xfId="2" applyNumberFormat="1" applyFont="1" applyFill="1" applyBorder="1" applyAlignment="1">
      <alignment horizontal="center" vertical="center"/>
    </xf>
    <xf numFmtId="0" fontId="4" fillId="9" borderId="0" xfId="2" applyFont="1" applyFill="1" applyBorder="1" applyAlignment="1">
      <alignment vertical="center"/>
    </xf>
    <xf numFmtId="0" fontId="4" fillId="9" borderId="0" xfId="2" applyFont="1" applyFill="1" applyBorder="1" applyAlignment="1">
      <alignment horizontal="center" vertical="center"/>
    </xf>
    <xf numFmtId="0" fontId="4" fillId="9" borderId="0" xfId="0" applyFont="1" applyFill="1" applyAlignment="1">
      <alignment horizontal="center"/>
    </xf>
    <xf numFmtId="9" fontId="4" fillId="9" borderId="0" xfId="1" applyFont="1" applyFill="1" applyAlignment="1">
      <alignment horizontal="center"/>
    </xf>
    <xf numFmtId="9" fontId="4" fillId="8" borderId="0" xfId="2" applyNumberFormat="1" applyFont="1" applyFill="1" applyBorder="1" applyAlignment="1">
      <alignment horizontal="center" vertical="center"/>
    </xf>
    <xf numFmtId="9" fontId="4" fillId="3" borderId="0" xfId="2" applyNumberFormat="1" applyFont="1" applyFill="1" applyBorder="1" applyAlignment="1">
      <alignment horizontal="center" vertical="center"/>
    </xf>
    <xf numFmtId="9" fontId="4" fillId="0" borderId="0" xfId="0" applyNumberFormat="1" applyFont="1" applyFill="1"/>
    <xf numFmtId="9" fontId="4" fillId="9" borderId="0" xfId="2" applyNumberFormat="1" applyFont="1" applyFill="1" applyBorder="1" applyAlignment="1">
      <alignment horizontal="center" vertical="center"/>
    </xf>
    <xf numFmtId="0" fontId="4" fillId="10" borderId="0" xfId="2" applyFont="1" applyFill="1" applyBorder="1" applyAlignment="1">
      <alignment vertical="center"/>
    </xf>
    <xf numFmtId="0" fontId="4" fillId="0" borderId="0" xfId="2" applyFont="1" applyFill="1" applyBorder="1" applyAlignment="1">
      <alignment horizontal="center" vertical="center"/>
    </xf>
    <xf numFmtId="0" fontId="4" fillId="11" borderId="0" xfId="2" applyFont="1" applyFill="1" applyBorder="1" applyAlignment="1">
      <alignment vertical="center"/>
    </xf>
    <xf numFmtId="0" fontId="4" fillId="11" borderId="0" xfId="0" applyFont="1" applyFill="1" applyAlignment="1">
      <alignment horizontal="center"/>
    </xf>
    <xf numFmtId="9" fontId="4" fillId="11" borderId="0" xfId="0" applyNumberFormat="1" applyFont="1" applyFill="1" applyAlignment="1">
      <alignment horizontal="center"/>
    </xf>
    <xf numFmtId="9" fontId="8" fillId="0" borderId="0" xfId="0" applyNumberFormat="1" applyFont="1" applyFill="1" applyAlignment="1"/>
    <xf numFmtId="0" fontId="4" fillId="11" borderId="0" xfId="2" applyFont="1" applyFill="1" applyBorder="1" applyAlignment="1">
      <alignment horizontal="center" vertical="center"/>
    </xf>
    <xf numFmtId="9" fontId="4" fillId="11" borderId="0" xfId="1" applyFont="1" applyFill="1" applyAlignment="1">
      <alignment horizontal="center"/>
    </xf>
    <xf numFmtId="0" fontId="4" fillId="0" borderId="0" xfId="2" applyFont="1" applyFill="1" applyBorder="1" applyAlignment="1">
      <alignment vertical="center"/>
    </xf>
    <xf numFmtId="9" fontId="4" fillId="0" borderId="0" xfId="0" applyNumberFormat="1" applyFont="1" applyFill="1" applyAlignment="1">
      <alignment horizontal="center"/>
    </xf>
    <xf numFmtId="0" fontId="8" fillId="5" borderId="1" xfId="0" applyFont="1" applyFill="1" applyBorder="1" applyAlignment="1">
      <alignment horizontal="center" vertical="center"/>
    </xf>
    <xf numFmtId="9" fontId="8" fillId="5" borderId="1" xfId="0" applyNumberFormat="1" applyFont="1" applyFill="1" applyBorder="1" applyAlignment="1">
      <alignment horizontal="center"/>
    </xf>
    <xf numFmtId="0" fontId="7" fillId="10" borderId="0" xfId="2" applyFont="1" applyFill="1" applyBorder="1" applyAlignment="1">
      <alignment wrapText="1"/>
    </xf>
    <xf numFmtId="0" fontId="8" fillId="0" borderId="0" xfId="0" applyFont="1" applyFill="1" applyBorder="1" applyAlignment="1"/>
    <xf numFmtId="0" fontId="8" fillId="0" borderId="0" xfId="0" applyFont="1" applyFill="1" applyAlignment="1">
      <alignment vertical="center"/>
    </xf>
    <xf numFmtId="1" fontId="4" fillId="0" borderId="0" xfId="0" applyNumberFormat="1" applyFont="1" applyFill="1" applyBorder="1" applyAlignment="1">
      <alignment horizontal="center"/>
    </xf>
    <xf numFmtId="1" fontId="4" fillId="0" borderId="0" xfId="2" applyNumberFormat="1" applyFont="1" applyFill="1" applyBorder="1" applyAlignment="1">
      <alignment horizontal="center" vertical="center"/>
    </xf>
    <xf numFmtId="9" fontId="7" fillId="0" borderId="0" xfId="1" applyFont="1" applyFill="1" applyBorder="1" applyAlignment="1"/>
    <xf numFmtId="1" fontId="4" fillId="0" borderId="0" xfId="0" applyNumberFormat="1" applyFont="1" applyFill="1" applyAlignment="1">
      <alignment horizontal="center"/>
    </xf>
    <xf numFmtId="1" fontId="4" fillId="0" borderId="0" xfId="0" applyNumberFormat="1" applyFont="1" applyAlignment="1">
      <alignment horizontal="center"/>
    </xf>
    <xf numFmtId="1" fontId="8" fillId="5" borderId="1" xfId="0" applyNumberFormat="1" applyFont="1" applyFill="1" applyBorder="1" applyAlignment="1">
      <alignment horizontal="center"/>
    </xf>
    <xf numFmtId="9" fontId="8" fillId="0" borderId="0" xfId="1" applyFont="1" applyFill="1" applyBorder="1" applyAlignment="1">
      <alignment horizontal="center"/>
    </xf>
    <xf numFmtId="0" fontId="4" fillId="0" borderId="0" xfId="0" applyFont="1" applyAlignment="1">
      <alignment horizontal="left"/>
    </xf>
    <xf numFmtId="9" fontId="12" fillId="0" borderId="0" xfId="0" applyNumberFormat="1" applyFont="1" applyAlignment="1">
      <alignment horizontal="center"/>
    </xf>
    <xf numFmtId="0" fontId="4" fillId="0" borderId="0" xfId="0" applyFont="1" applyFill="1" applyAlignment="1"/>
    <xf numFmtId="1" fontId="4" fillId="0" borderId="0" xfId="1" applyNumberFormat="1" applyFont="1" applyAlignment="1">
      <alignment horizontal="center"/>
    </xf>
    <xf numFmtId="0" fontId="8" fillId="5" borderId="1" xfId="0" applyFont="1" applyFill="1" applyBorder="1" applyAlignment="1"/>
    <xf numFmtId="1" fontId="8" fillId="5" borderId="1" xfId="1" applyNumberFormat="1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/>
    <xf numFmtId="0" fontId="17" fillId="0" borderId="0" xfId="0" applyFont="1"/>
    <xf numFmtId="9" fontId="8" fillId="5" borderId="1" xfId="1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9" fontId="7" fillId="0" borderId="0" xfId="1" applyFont="1" applyFill="1" applyAlignment="1">
      <alignment horizontal="center"/>
    </xf>
    <xf numFmtId="0" fontId="8" fillId="5" borderId="1" xfId="0" applyFont="1" applyFill="1" applyBorder="1" applyAlignment="1">
      <alignment horizontal="center"/>
    </xf>
    <xf numFmtId="9" fontId="8" fillId="0" borderId="0" xfId="1" applyFont="1" applyFill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8" fillId="5" borderId="0" xfId="0" applyFont="1" applyFill="1" applyAlignment="1">
      <alignment horizontal="center"/>
    </xf>
    <xf numFmtId="0" fontId="8" fillId="5" borderId="1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2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7" fillId="10" borderId="0" xfId="2" applyFont="1" applyFill="1" applyBorder="1" applyAlignment="1">
      <alignment horizontal="left" wrapText="1"/>
    </xf>
    <xf numFmtId="0" fontId="7" fillId="10" borderId="0" xfId="2" applyFont="1" applyFill="1" applyBorder="1" applyAlignment="1">
      <alignment horizontal="left" vertical="center" wrapText="1"/>
    </xf>
    <xf numFmtId="9" fontId="7" fillId="0" borderId="0" xfId="1" applyFont="1" applyFill="1" applyAlignment="1">
      <alignment horizontal="center" wrapText="1"/>
    </xf>
    <xf numFmtId="0" fontId="4" fillId="0" borderId="0" xfId="0" applyFont="1" applyAlignment="1">
      <alignment horizontal="left" wrapText="1"/>
    </xf>
    <xf numFmtId="9" fontId="8" fillId="5" borderId="1" xfId="1" applyFont="1" applyFill="1" applyBorder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8" fillId="5" borderId="1" xfId="0" applyFont="1" applyFill="1" applyBorder="1" applyAlignment="1">
      <alignment horizontal="center" wrapText="1"/>
    </xf>
    <xf numFmtId="0" fontId="8" fillId="5" borderId="0" xfId="0" applyFont="1" applyFill="1" applyAlignment="1">
      <alignment horizontal="center" wrapText="1"/>
    </xf>
    <xf numFmtId="0" fontId="8" fillId="5" borderId="0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3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</cellXfs>
  <cellStyles count="3">
    <cellStyle name="Normal" xfId="0" builtinId="0"/>
    <cellStyle name="Normal 2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con característica de tentativa feminicidio, por años</a:t>
            </a:r>
            <a:endPara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4474681213037247"/>
          <c:y val="4.53900709219858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20"/>
      <c:rotY val="20"/>
      <c:depthPercent val="170"/>
      <c:rAngAx val="1"/>
    </c:view3D>
    <c:floor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floor>
    <c:sideWall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4">
            <a:lumMod val="40000"/>
            <a:lumOff val="60000"/>
          </a:schemeClr>
        </a:solidFill>
        <a:ln>
          <a:noFill/>
        </a:ln>
        <a:effectLst/>
        <a:scene3d>
          <a:camera prst="orthographicFront"/>
          <a:lightRig rig="threePt" dir="t"/>
        </a:scene3d>
        <a:sp3d>
          <a:bevelT w="171450" h="95250"/>
        </a:sp3d>
      </c:spPr>
    </c:backWall>
    <c:plotArea>
      <c:layout>
        <c:manualLayout>
          <c:layoutTarget val="inner"/>
          <c:xMode val="edge"/>
          <c:yMode val="edge"/>
          <c:x val="6.7463164327311961E-2"/>
          <c:y val="0.21644433623580245"/>
          <c:w val="0.92424109865025383"/>
          <c:h val="0.6362651487238351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Tentativa!$K$26</c:f>
              <c:strCache>
                <c:ptCount val="1"/>
                <c:pt idx="0">
                  <c:v>Tentativa feminicidio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1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4388204345261595E-3"/>
                  <c:y val="-5.20088554540391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625880289684107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8.4388204345261595E-3"/>
                  <c:y val="-5.20088554540391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406470072421016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Tentativa!$I$27:$I$36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 *</c:v>
                </c:pt>
              </c:strCache>
            </c:strRef>
          </c:cat>
          <c:val>
            <c:numRef>
              <c:f>Tentativa!$K$27:$K$36</c:f>
              <c:numCache>
                <c:formatCode>General</c:formatCode>
                <c:ptCount val="10"/>
                <c:pt idx="0">
                  <c:v>64</c:v>
                </c:pt>
                <c:pt idx="1">
                  <c:v>47</c:v>
                </c:pt>
                <c:pt idx="2">
                  <c:v>66</c:v>
                </c:pt>
                <c:pt idx="3">
                  <c:v>91</c:v>
                </c:pt>
                <c:pt idx="4">
                  <c:v>151</c:v>
                </c:pt>
                <c:pt idx="5">
                  <c:v>186</c:v>
                </c:pt>
                <c:pt idx="6">
                  <c:v>198</c:v>
                </c:pt>
                <c:pt idx="7">
                  <c:v>258</c:v>
                </c:pt>
                <c:pt idx="8">
                  <c:v>247</c:v>
                </c:pt>
                <c:pt idx="9">
                  <c:v>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902712048"/>
        <c:axId val="902714288"/>
        <c:axId val="0"/>
      </c:bar3DChart>
      <c:catAx>
        <c:axId val="902712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902714288"/>
        <c:crosses val="autoZero"/>
        <c:auto val="1"/>
        <c:lblAlgn val="ctr"/>
        <c:lblOffset val="100"/>
        <c:noMultiLvlLbl val="0"/>
      </c:catAx>
      <c:valAx>
        <c:axId val="902714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902712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828589822498604"/>
          <c:y val="0.29267505618454354"/>
          <c:w val="0.70968157282226518"/>
          <c:h val="0.6672814107403982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1.798077127151559E-3"/>
                  <c:y val="8.2884357975552875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5052656153829827"/>
                  <c:y val="-0.1566175016383542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2878385547551238"/>
                  <c:y val="-8.09807042812773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67375886524818"/>
                      <c:h val="0.18133440574138257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31526819121014127"/>
                  <c:y val="-7.1398429925472046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52470799640611"/>
                      <c:h val="0.22315781125042131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Tentativa!$B$103:$B$106</c:f>
              <c:strCache>
                <c:ptCount val="4"/>
                <c:pt idx="0">
                  <c:v>Esposo</c:v>
                </c:pt>
                <c:pt idx="1">
                  <c:v>Conviviente</c:v>
                </c:pt>
                <c:pt idx="2">
                  <c:v>Pareja sexual sin hijos</c:v>
                </c:pt>
                <c:pt idx="3">
                  <c:v>Enamorado/novio que no es pareja sexual</c:v>
                </c:pt>
              </c:strCache>
            </c:strRef>
          </c:cat>
          <c:val>
            <c:numRef>
              <c:f>Tentativa!$F$103:$F$106</c:f>
              <c:numCache>
                <c:formatCode>General</c:formatCode>
                <c:ptCount val="4"/>
                <c:pt idx="0">
                  <c:v>9</c:v>
                </c:pt>
                <c:pt idx="1">
                  <c:v>26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4884350393700788"/>
          <c:y val="0.2994388132422674"/>
          <c:w val="0.85115649606299226"/>
          <c:h val="0.6420272327837472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7.9426325670443054E-2"/>
                  <c:y val="3.394796804245622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748441909791461"/>
                      <c:h val="0.26340688183207867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30767500307246048"/>
                  <c:y val="-0.1502255320574923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396637645044144"/>
                      <c:h val="0.22157999480834126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20100756288712651"/>
                  <c:y val="0.1598273715118647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417040269915451"/>
                      <c:h val="0.19977329756857315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2007169319650037"/>
                  <c:y val="-0.1074849297683943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576602078245959"/>
                      <c:h val="0.19265726399584665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0.19106275262459146"/>
                  <c:y val="-0.120605700187876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69035640586164"/>
                      <c:h val="0.207745954832569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0.34305320806874057"/>
                  <c:y val="-9.7943526289982985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Tentativa!$K$120:$K$125</c:f>
              <c:strCache>
                <c:ptCount val="6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  <c:pt idx="5">
                  <c:v>Otro</c:v>
                </c:pt>
              </c:strCache>
            </c:strRef>
          </c:cat>
          <c:val>
            <c:numRef>
              <c:f>Tentativa!$L$120:$L$125</c:f>
              <c:numCache>
                <c:formatCode>General</c:formatCode>
                <c:ptCount val="6"/>
                <c:pt idx="0">
                  <c:v>38</c:v>
                </c:pt>
                <c:pt idx="1">
                  <c:v>41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449994141734744E-2"/>
          <c:y val="0.13013275514473735"/>
          <c:w val="0.96950006530180988"/>
          <c:h val="0.86533835444482488"/>
        </c:manualLayout>
      </c:layout>
      <c:pie3DChart>
        <c:varyColors val="1"/>
        <c:ser>
          <c:idx val="0"/>
          <c:order val="0"/>
          <c:tx>
            <c:strRef>
              <c:f>Tentativa!$L$144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0.13526600006896194"/>
                  <c:y val="-0.1280346248109714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746725121165953"/>
                      <c:h val="0.22048565121412803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2.5320865976601319E-2"/>
                  <c:y val="-3.5320435938885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6281896823685437"/>
                      <c:h val="0.27199318628217828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2.8709006891561525E-2"/>
                  <c:y val="1.766039178877474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7788359946292027"/>
                      <c:h val="0.26158557994820181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41830043831998426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169917569905011"/>
                      <c:h val="0.24724061810154527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Tentativa!$K$145:$K$148</c:f>
              <c:strCache>
                <c:ptCount val="4"/>
                <c:pt idx="0">
                  <c:v>Sobrio</c:v>
                </c:pt>
                <c:pt idx="1">
                  <c:v>Efectos de alcohol</c:v>
                </c:pt>
                <c:pt idx="2">
                  <c:v>Efectos de droga</c:v>
                </c:pt>
                <c:pt idx="3">
                  <c:v>Ambos</c:v>
                </c:pt>
              </c:strCache>
            </c:strRef>
          </c:cat>
          <c:val>
            <c:numRef>
              <c:f>Tentativa!$L$145:$L$148</c:f>
              <c:numCache>
                <c:formatCode>General</c:formatCode>
                <c:ptCount val="4"/>
                <c:pt idx="0">
                  <c:v>44</c:v>
                </c:pt>
                <c:pt idx="1">
                  <c:v>34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.xml"/><Relationship Id="rId13" Type="http://schemas.openxmlformats.org/officeDocument/2006/relationships/image" Target="../media/image6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openxmlformats.org/officeDocument/2006/relationships/chart" Target="../charts/chart4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microsoft.com/office/2007/relationships/hdphoto" Target="../media/hdphoto2.wdp"/><Relationship Id="rId11" Type="http://schemas.microsoft.com/office/2007/relationships/hdphoto" Target="../media/hdphoto3.wdp"/><Relationship Id="rId5" Type="http://schemas.openxmlformats.org/officeDocument/2006/relationships/image" Target="../media/image3.png"/><Relationship Id="rId10" Type="http://schemas.openxmlformats.org/officeDocument/2006/relationships/image" Target="../media/image5.png"/><Relationship Id="rId4" Type="http://schemas.microsoft.com/office/2007/relationships/hdphoto" Target="../media/hdphoto1.wdp"/><Relationship Id="rId9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76201</xdr:colOff>
      <xdr:row>115</xdr:row>
      <xdr:rowOff>104775</xdr:rowOff>
    </xdr:from>
    <xdr:to>
      <xdr:col>19</xdr:col>
      <xdr:colOff>0</xdr:colOff>
      <xdr:row>126</xdr:row>
      <xdr:rowOff>95250</xdr:rowOff>
    </xdr:to>
    <xdr:sp macro="" textlink="">
      <xdr:nvSpPr>
        <xdr:cNvPr id="2" name="Rectángulo 1"/>
        <xdr:cNvSpPr/>
      </xdr:nvSpPr>
      <xdr:spPr>
        <a:xfrm>
          <a:off x="4663441" y="20739735"/>
          <a:ext cx="5143499" cy="2032635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 editAs="oneCell">
    <xdr:from>
      <xdr:col>0</xdr:col>
      <xdr:colOff>28576</xdr:colOff>
      <xdr:row>0</xdr:row>
      <xdr:rowOff>38100</xdr:rowOff>
    </xdr:from>
    <xdr:to>
      <xdr:col>5</xdr:col>
      <xdr:colOff>190500</xdr:colOff>
      <xdr:row>3</xdr:row>
      <xdr:rowOff>800</xdr:rowOff>
    </xdr:to>
    <xdr:pic>
      <xdr:nvPicPr>
        <xdr:cNvPr id="3" name="Imagen 21" descr="C:\Users\OANGUL~1.PNC\AppData\Local\Temp\Logo MIMP Altas JPG-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38100"/>
          <a:ext cx="2836544" cy="473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438149</xdr:colOff>
      <xdr:row>0</xdr:row>
      <xdr:rowOff>171451</xdr:rowOff>
    </xdr:from>
    <xdr:to>
      <xdr:col>19</xdr:col>
      <xdr:colOff>0</xdr:colOff>
      <xdr:row>2</xdr:row>
      <xdr:rowOff>76201</xdr:rowOff>
    </xdr:to>
    <xdr:sp macro="" textlink="">
      <xdr:nvSpPr>
        <xdr:cNvPr id="4" name="Rectángulo 3"/>
        <xdr:cNvSpPr/>
      </xdr:nvSpPr>
      <xdr:spPr>
        <a:xfrm>
          <a:off x="3112769" y="156211"/>
          <a:ext cx="6694171" cy="26289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57151</xdr:colOff>
      <xdr:row>25</xdr:row>
      <xdr:rowOff>28575</xdr:rowOff>
    </xdr:from>
    <xdr:to>
      <xdr:col>18</xdr:col>
      <xdr:colOff>190501</xdr:colOff>
      <xdr:row>36</xdr:row>
      <xdr:rowOff>161925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505648</xdr:colOff>
      <xdr:row>44</xdr:row>
      <xdr:rowOff>99130</xdr:rowOff>
    </xdr:from>
    <xdr:to>
      <xdr:col>17</xdr:col>
      <xdr:colOff>341019</xdr:colOff>
      <xdr:row>51</xdr:row>
      <xdr:rowOff>19049</xdr:rowOff>
    </xdr:to>
    <xdr:sp macro="" textlink="">
      <xdr:nvSpPr>
        <xdr:cNvPr id="6" name="27 Rectángulo"/>
        <xdr:cNvSpPr/>
      </xdr:nvSpPr>
      <xdr:spPr bwMode="auto">
        <a:xfrm>
          <a:off x="4327407" y="8177741"/>
          <a:ext cx="4868334" cy="1236956"/>
        </a:xfrm>
        <a:prstGeom prst="rect">
          <a:avLst/>
        </a:prstGeom>
        <a:solidFill>
          <a:schemeClr val="bg1">
            <a:lumMod val="95000"/>
          </a:schemeClr>
        </a:solidFill>
        <a:ln w="12700">
          <a:solidFill>
            <a:srgbClr val="002060"/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>
              <a:solidFill>
                <a:srgbClr val="C00000"/>
              </a:solidFill>
              <a:latin typeface="+mn-lt"/>
            </a:rPr>
            <a:t>Regiones</a:t>
          </a:r>
          <a:r>
            <a:rPr lang="es-PE" sz="1050" b="1" baseline="0">
              <a:solidFill>
                <a:srgbClr val="C00000"/>
              </a:solidFill>
              <a:latin typeface="+mn-lt"/>
            </a:rPr>
            <a:t> con mayor N° casos con características de tentativa feminicidio:</a:t>
          </a:r>
        </a:p>
        <a:p>
          <a:pPr algn="l">
            <a:lnSpc>
              <a:spcPts val="1200"/>
            </a:lnSpc>
          </a:pPr>
          <a:r>
            <a:rPr lang="es-PE" sz="900" b="1" u="sng" baseline="0">
              <a:latin typeface="+mn-lt"/>
            </a:rPr>
            <a:t>(Igual o mayores a 3 casos) - 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 Al año 2018</a:t>
          </a:r>
          <a:r>
            <a:rPr lang="es-PE" sz="1050" b="0" baseline="0">
              <a:latin typeface="+mn-lt"/>
            </a:rPr>
            <a:t>: Lima Metropolitana, Ica, Tumbes, Arequipa, Cusco, Cajamarca, Ancash, Huánuco, Junín, Lima Provincia, Puno y Tacna.</a:t>
          </a:r>
          <a:endParaRPr lang="es-PE" sz="105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Igual o mayores a 50 casos) - MIMP</a:t>
          </a:r>
          <a:endParaRPr lang="es-PE" sz="90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pPr algn="l">
            <a:lnSpc>
              <a:spcPts val="1200"/>
            </a:lnSpc>
          </a:pPr>
          <a:r>
            <a:rPr lang="es-PE" sz="1050" b="1" baseline="0">
              <a:latin typeface="+mn-lt"/>
            </a:rPr>
            <a:t>Acumulado (2009-2018): </a:t>
          </a:r>
          <a:r>
            <a:rPr lang="es-PE" sz="1050" b="0" baseline="0">
              <a:latin typeface="+mn-lt"/>
            </a:rPr>
            <a:t>Lima Metropolitana, Arequipa, Junín, Cusco, Ancash, Huanuco, La Libertad, Ayacucho. y Ica</a:t>
          </a:r>
        </a:p>
      </xdr:txBody>
    </xdr:sp>
    <xdr:clientData/>
  </xdr:twoCellAnchor>
  <xdr:twoCellAnchor>
    <xdr:from>
      <xdr:col>5</xdr:col>
      <xdr:colOff>200025</xdr:colOff>
      <xdr:row>86</xdr:row>
      <xdr:rowOff>180975</xdr:rowOff>
    </xdr:from>
    <xdr:to>
      <xdr:col>10</xdr:col>
      <xdr:colOff>85725</xdr:colOff>
      <xdr:row>98</xdr:row>
      <xdr:rowOff>23037</xdr:rowOff>
    </xdr:to>
    <xdr:grpSp>
      <xdr:nvGrpSpPr>
        <xdr:cNvPr id="7" name="Grupo 6"/>
        <xdr:cNvGrpSpPr/>
      </xdr:nvGrpSpPr>
      <xdr:grpSpPr>
        <a:xfrm>
          <a:off x="2803525" y="15770225"/>
          <a:ext cx="1938867" cy="2255062"/>
          <a:chOff x="2762250" y="15849600"/>
          <a:chExt cx="1952625" cy="2128062"/>
        </a:xfrm>
      </xdr:grpSpPr>
      <xdr:pic>
        <xdr:nvPicPr>
          <xdr:cNvPr id="8" name="Imagen 7"/>
          <xdr:cNvPicPr>
            <a:picLocks noChangeAspect="1"/>
          </xdr:cNvPicPr>
        </xdr:nvPicPr>
        <xdr:blipFill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aturation sat="40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2886075" y="15935325"/>
            <a:ext cx="420660" cy="2042337"/>
          </a:xfrm>
          <a:prstGeom prst="rect">
            <a:avLst/>
          </a:prstGeom>
          <a:ln>
            <a:noFill/>
          </a:ln>
        </xdr:spPr>
      </xdr:pic>
      <xdr:sp macro="" textlink="">
        <xdr:nvSpPr>
          <xdr:cNvPr id="9" name="Rectángulo redondeado 8"/>
          <xdr:cNvSpPr/>
        </xdr:nvSpPr>
        <xdr:spPr>
          <a:xfrm>
            <a:off x="2762250" y="15849600"/>
            <a:ext cx="1952625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twoCellAnchor editAs="oneCell">
    <xdr:from>
      <xdr:col>10</xdr:col>
      <xdr:colOff>847725</xdr:colOff>
      <xdr:row>87</xdr:row>
      <xdr:rowOff>104775</xdr:rowOff>
    </xdr:from>
    <xdr:to>
      <xdr:col>11</xdr:col>
      <xdr:colOff>504824</xdr:colOff>
      <xdr:row>92</xdr:row>
      <xdr:rowOff>85726</xdr:rowOff>
    </xdr:to>
    <xdr:pic>
      <xdr:nvPicPr>
        <xdr:cNvPr id="10" name="Imagen 9" descr="Resultado de imagen para silueta de una gestante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3085" y="15558135"/>
          <a:ext cx="716279" cy="918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552451</xdr:colOff>
      <xdr:row>102</xdr:row>
      <xdr:rowOff>180975</xdr:rowOff>
    </xdr:from>
    <xdr:to>
      <xdr:col>11</xdr:col>
      <xdr:colOff>190501</xdr:colOff>
      <xdr:row>105</xdr:row>
      <xdr:rowOff>38100</xdr:rowOff>
    </xdr:to>
    <xdr:sp macro="" textlink="">
      <xdr:nvSpPr>
        <xdr:cNvPr id="11" name="Flecha a la derecha con bandas 10"/>
        <xdr:cNvSpPr/>
      </xdr:nvSpPr>
      <xdr:spPr bwMode="auto">
        <a:xfrm>
          <a:off x="4484371" y="18415635"/>
          <a:ext cx="1550670" cy="413385"/>
        </a:xfrm>
        <a:prstGeom prst="stripedRightArrow">
          <a:avLst>
            <a:gd name="adj1" fmla="val 68045"/>
            <a:gd name="adj2" fmla="val 50000"/>
          </a:avLst>
        </a:prstGeom>
        <a:solidFill>
          <a:schemeClr val="accent6">
            <a:lumMod val="60000"/>
            <a:lumOff val="40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400"/>
            <a:t>38 </a:t>
          </a:r>
          <a:r>
            <a:rPr lang="es-PE" sz="1100" baseline="0"/>
            <a:t> </a:t>
          </a:r>
          <a:r>
            <a:rPr lang="es-PE" sz="1100" b="1" baseline="0">
              <a:solidFill>
                <a:srgbClr val="C00000"/>
              </a:solidFill>
            </a:rPr>
            <a:t>(46%)</a:t>
          </a:r>
          <a:endParaRPr lang="es-PE" sz="1100" b="1">
            <a:solidFill>
              <a:srgbClr val="C00000"/>
            </a:solidFill>
          </a:endParaRPr>
        </a:p>
      </xdr:txBody>
    </xdr:sp>
    <xdr:clientData/>
  </xdr:twoCellAnchor>
  <xdr:twoCellAnchor>
    <xdr:from>
      <xdr:col>8</xdr:col>
      <xdr:colOff>76200</xdr:colOff>
      <xdr:row>101</xdr:row>
      <xdr:rowOff>142874</xdr:rowOff>
    </xdr:from>
    <xdr:to>
      <xdr:col>8</xdr:col>
      <xdr:colOff>523876</xdr:colOff>
      <xdr:row>105</xdr:row>
      <xdr:rowOff>38099</xdr:rowOff>
    </xdr:to>
    <xdr:pic>
      <xdr:nvPicPr>
        <xdr:cNvPr id="12" name="58 Imagen" descr="siluetas-de-parejas.jpg"/>
        <xdr:cNvPicPr>
          <a:picLocks noChangeAspect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250" b="46716"/>
        <a:stretch>
          <a:fillRect/>
        </a:stretch>
      </xdr:blipFill>
      <xdr:spPr bwMode="auto">
        <a:xfrm>
          <a:off x="4008120" y="18194654"/>
          <a:ext cx="447676" cy="634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295274</xdr:colOff>
      <xdr:row>102</xdr:row>
      <xdr:rowOff>19050</xdr:rowOff>
    </xdr:from>
    <xdr:to>
      <xdr:col>19</xdr:col>
      <xdr:colOff>0</xdr:colOff>
      <xdr:row>104</xdr:row>
      <xdr:rowOff>66676</xdr:rowOff>
    </xdr:to>
    <xdr:sp macro="" textlink="">
      <xdr:nvSpPr>
        <xdr:cNvPr id="13" name="29 CuadroTexto"/>
        <xdr:cNvSpPr txBox="1"/>
      </xdr:nvSpPr>
      <xdr:spPr>
        <a:xfrm>
          <a:off x="6139814" y="18253710"/>
          <a:ext cx="3667126" cy="41338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323849</xdr:colOff>
      <xdr:row>104</xdr:row>
      <xdr:rowOff>100012</xdr:rowOff>
    </xdr:from>
    <xdr:to>
      <xdr:col>18</xdr:col>
      <xdr:colOff>371474</xdr:colOff>
      <xdr:row>114</xdr:row>
      <xdr:rowOff>161925</xdr:rowOff>
    </xdr:to>
    <xdr:graphicFrame macro="">
      <xdr:nvGraphicFramePr>
        <xdr:cNvPr id="14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1</xdr:colOff>
      <xdr:row>116</xdr:row>
      <xdr:rowOff>142875</xdr:rowOff>
    </xdr:from>
    <xdr:to>
      <xdr:col>18</xdr:col>
      <xdr:colOff>152400</xdr:colOff>
      <xdr:row>125</xdr:row>
      <xdr:rowOff>152400</xdr:rowOff>
    </xdr:to>
    <xdr:graphicFrame macro="">
      <xdr:nvGraphicFramePr>
        <xdr:cNvPr id="15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5</xdr:col>
      <xdr:colOff>123825</xdr:colOff>
      <xdr:row>143</xdr:row>
      <xdr:rowOff>104775</xdr:rowOff>
    </xdr:from>
    <xdr:to>
      <xdr:col>7</xdr:col>
      <xdr:colOff>13335</xdr:colOff>
      <xdr:row>149</xdr:row>
      <xdr:rowOff>11429</xdr:rowOff>
    </xdr:to>
    <xdr:pic>
      <xdr:nvPicPr>
        <xdr:cNvPr id="16" name="Imagen 15"/>
        <xdr:cNvPicPr/>
      </xdr:nvPicPr>
      <xdr:blipFill>
        <a:blip xmlns:r="http://schemas.openxmlformats.org/officeDocument/2006/relationships" r:embed="rId10" cstate="print">
          <a:duotone>
            <a:prstClr val="black"/>
            <a:schemeClr val="accent5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aturation sat="2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8445" y="26043255"/>
          <a:ext cx="659130" cy="1019175"/>
        </a:xfrm>
        <a:prstGeom prst="rect">
          <a:avLst/>
        </a:prstGeom>
        <a:noFill/>
      </xdr:spPr>
    </xdr:pic>
    <xdr:clientData/>
  </xdr:twoCellAnchor>
  <xdr:twoCellAnchor>
    <xdr:from>
      <xdr:col>14</xdr:col>
      <xdr:colOff>28574</xdr:colOff>
      <xdr:row>141</xdr:row>
      <xdr:rowOff>104776</xdr:rowOff>
    </xdr:from>
    <xdr:to>
      <xdr:col>18</xdr:col>
      <xdr:colOff>209550</xdr:colOff>
      <xdr:row>148</xdr:row>
      <xdr:rowOff>76201</xdr:rowOff>
    </xdr:to>
    <xdr:graphicFrame macro="">
      <xdr:nvGraphicFramePr>
        <xdr:cNvPr id="17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</xdr:col>
      <xdr:colOff>38101</xdr:colOff>
      <xdr:row>16</xdr:row>
      <xdr:rowOff>47624</xdr:rowOff>
    </xdr:from>
    <xdr:to>
      <xdr:col>7</xdr:col>
      <xdr:colOff>271645</xdr:colOff>
      <xdr:row>37</xdr:row>
      <xdr:rowOff>41590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76201" y="2813684"/>
          <a:ext cx="3639684" cy="3697286"/>
        </a:xfrm>
        <a:prstGeom prst="rect">
          <a:avLst/>
        </a:prstGeom>
        <a:ln>
          <a:solidFill>
            <a:schemeClr val="accent5">
              <a:lumMod val="60000"/>
              <a:lumOff val="40000"/>
            </a:schemeClr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1:T163"/>
  <sheetViews>
    <sheetView showGridLines="0" tabSelected="1" view="pageBreakPreview" zoomScale="90" zoomScaleNormal="100" zoomScaleSheetLayoutView="90" workbookViewId="0">
      <selection activeCell="F151" sqref="F151"/>
    </sheetView>
  </sheetViews>
  <sheetFormatPr baseColWidth="10" defaultRowHeight="15" x14ac:dyDescent="0.25"/>
  <cols>
    <col min="1" max="1" width="0.5703125" customWidth="1"/>
    <col min="2" max="2" width="14.140625" customWidth="1"/>
    <col min="3" max="3" width="11.7109375" customWidth="1"/>
    <col min="5" max="5" width="1.140625" customWidth="1"/>
    <col min="6" max="6" width="9.5703125" style="1" customWidth="1"/>
    <col min="7" max="7" width="1.7109375" style="1" customWidth="1"/>
    <col min="8" max="8" width="7.140625" style="1" customWidth="1"/>
    <col min="9" max="9" width="9.5703125" customWidth="1"/>
    <col min="10" max="10" width="2.85546875" customWidth="1"/>
    <col min="11" max="11" width="15.42578125" customWidth="1"/>
    <col min="12" max="12" width="11.7109375" customWidth="1"/>
    <col min="13" max="13" width="15.42578125" customWidth="1"/>
    <col min="14" max="14" width="1.140625" customWidth="1"/>
    <col min="15" max="15" width="10.42578125" customWidth="1"/>
    <col min="16" max="16" width="1.5703125" customWidth="1"/>
    <col min="17" max="17" width="7.7109375" customWidth="1"/>
    <col min="18" max="18" width="7" customWidth="1"/>
    <col min="19" max="19" width="2.85546875" customWidth="1"/>
    <col min="20" max="20" width="0.5703125" customWidth="1"/>
  </cols>
  <sheetData>
    <row r="1" spans="2:20" ht="12.75" customHeight="1" x14ac:dyDescent="0.25"/>
    <row r="3" spans="2:20" ht="13.5" customHeight="1" x14ac:dyDescent="0.25"/>
    <row r="4" spans="2:20" ht="5.25" customHeight="1" x14ac:dyDescent="0.25"/>
    <row r="5" spans="2:20" ht="21" customHeight="1" x14ac:dyDescent="0.25">
      <c r="B5" s="160" t="s">
        <v>0</v>
      </c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</row>
    <row r="6" spans="2:20" ht="21" customHeight="1" x14ac:dyDescent="0.25"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</row>
    <row r="7" spans="2:20" ht="6" customHeight="1" x14ac:dyDescent="0.2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2:20" ht="16.5" customHeight="1" x14ac:dyDescent="0.3">
      <c r="B8" s="161" t="s">
        <v>1</v>
      </c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</row>
    <row r="9" spans="2:20" ht="6.75" customHeight="1" x14ac:dyDescent="0.25"/>
    <row r="10" spans="2:20" x14ac:dyDescent="0.25">
      <c r="B10" s="162" t="s">
        <v>2</v>
      </c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</row>
    <row r="11" spans="2:20" ht="30.75" customHeight="1" x14ac:dyDescent="0.25">
      <c r="B11" s="162"/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</row>
    <row r="12" spans="2:20" ht="8.25" customHeight="1" x14ac:dyDescent="0.25"/>
    <row r="13" spans="2:20" s="6" customFormat="1" ht="17.25" customHeight="1" x14ac:dyDescent="0.25">
      <c r="B13" s="3" t="s">
        <v>3</v>
      </c>
      <c r="C13" s="4"/>
      <c r="D13" s="4"/>
      <c r="E13" s="4"/>
      <c r="F13" s="5"/>
      <c r="G13" s="5"/>
      <c r="H13" s="5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2:20" ht="3" customHeight="1" x14ac:dyDescent="0.25"/>
    <row r="15" spans="2:20" ht="15" customHeight="1" x14ac:dyDescent="0.25">
      <c r="B15" s="7" t="s">
        <v>4</v>
      </c>
      <c r="C15" s="8"/>
      <c r="D15" s="8"/>
      <c r="E15" s="8"/>
      <c r="F15" s="9"/>
      <c r="G15" s="9"/>
      <c r="H15" s="9"/>
      <c r="I15" s="153" t="s">
        <v>5</v>
      </c>
      <c r="J15" s="153"/>
      <c r="K15" s="153"/>
      <c r="L15" s="153"/>
      <c r="M15" s="153"/>
      <c r="N15" s="10"/>
      <c r="O15" s="11"/>
      <c r="P15" s="163"/>
      <c r="Q15" s="163"/>
      <c r="R15" s="163"/>
      <c r="S15" s="163"/>
      <c r="T15" s="12"/>
    </row>
    <row r="16" spans="2:20" x14ac:dyDescent="0.25">
      <c r="B16" s="7" t="s">
        <v>6</v>
      </c>
      <c r="C16" s="8"/>
      <c r="D16" s="8"/>
      <c r="E16" s="8"/>
      <c r="F16" s="9"/>
      <c r="G16" s="9"/>
      <c r="H16" s="9"/>
      <c r="I16" s="153"/>
      <c r="J16" s="153"/>
      <c r="K16" s="153"/>
      <c r="L16" s="153"/>
      <c r="M16" s="153"/>
      <c r="N16" s="10"/>
      <c r="O16" s="11"/>
      <c r="P16" s="163"/>
      <c r="Q16" s="163"/>
      <c r="R16" s="163"/>
      <c r="S16" s="163"/>
      <c r="T16" s="12"/>
    </row>
    <row r="17" spans="2:20" x14ac:dyDescent="0.25">
      <c r="B17" s="8"/>
      <c r="C17" s="8"/>
      <c r="D17" s="8"/>
      <c r="E17" s="8"/>
      <c r="F17" s="9"/>
      <c r="G17" s="9"/>
      <c r="H17" s="9"/>
      <c r="I17" s="13" t="s">
        <v>7</v>
      </c>
      <c r="J17" s="13"/>
      <c r="K17" s="13">
        <v>2018</v>
      </c>
      <c r="L17" s="13">
        <v>2017</v>
      </c>
      <c r="M17" s="13" t="s">
        <v>8</v>
      </c>
      <c r="N17" s="10"/>
      <c r="O17" s="14"/>
      <c r="P17" s="15"/>
      <c r="Q17" s="15"/>
      <c r="R17" s="15"/>
      <c r="S17" s="16"/>
      <c r="T17" s="12"/>
    </row>
    <row r="18" spans="2:20" x14ac:dyDescent="0.25">
      <c r="B18" s="8"/>
      <c r="C18" s="8"/>
      <c r="D18" s="8"/>
      <c r="E18" s="8"/>
      <c r="F18" s="9"/>
      <c r="G18" s="9"/>
      <c r="H18" s="9"/>
      <c r="I18" s="17" t="s">
        <v>9</v>
      </c>
      <c r="J18" s="17"/>
      <c r="K18" s="18">
        <v>44</v>
      </c>
      <c r="L18" s="18">
        <v>21</v>
      </c>
      <c r="M18" s="19">
        <f>K18/L18-1</f>
        <v>1.0952380952380953</v>
      </c>
      <c r="N18" s="14"/>
      <c r="O18" s="20"/>
      <c r="P18" s="20"/>
      <c r="Q18" s="21"/>
      <c r="R18" s="22"/>
      <c r="S18" s="15"/>
      <c r="T18" s="12"/>
    </row>
    <row r="19" spans="2:20" x14ac:dyDescent="0.25">
      <c r="B19" s="8"/>
      <c r="C19" s="8"/>
      <c r="D19" s="8"/>
      <c r="E19" s="8"/>
      <c r="F19" s="9"/>
      <c r="G19" s="9"/>
      <c r="H19" s="9"/>
      <c r="I19" s="17" t="s">
        <v>10</v>
      </c>
      <c r="J19" s="17"/>
      <c r="K19" s="18">
        <v>22</v>
      </c>
      <c r="L19" s="18">
        <v>13</v>
      </c>
      <c r="M19" s="19">
        <f>K19/L19-1</f>
        <v>0.69230769230769229</v>
      </c>
      <c r="N19" s="14"/>
      <c r="O19" s="20"/>
      <c r="P19" s="20"/>
      <c r="Q19" s="21"/>
      <c r="R19" s="22"/>
      <c r="S19" s="15"/>
      <c r="T19" s="12"/>
    </row>
    <row r="20" spans="2:20" x14ac:dyDescent="0.25">
      <c r="B20" s="8"/>
      <c r="C20" s="8"/>
      <c r="D20" s="8"/>
      <c r="E20" s="8"/>
      <c r="F20" s="9"/>
      <c r="G20" s="9"/>
      <c r="H20" s="9"/>
      <c r="I20" s="17" t="s">
        <v>11</v>
      </c>
      <c r="J20" s="17"/>
      <c r="K20" s="18">
        <v>16</v>
      </c>
      <c r="L20" s="18">
        <v>19</v>
      </c>
      <c r="M20" s="19">
        <f>K20/L20-1</f>
        <v>-0.15789473684210531</v>
      </c>
      <c r="N20" s="14"/>
      <c r="O20" s="20"/>
      <c r="P20" s="20"/>
      <c r="Q20" s="21"/>
      <c r="R20" s="22"/>
      <c r="S20" s="15"/>
      <c r="T20" s="12"/>
    </row>
    <row r="21" spans="2:20" x14ac:dyDescent="0.25">
      <c r="B21" s="8"/>
      <c r="C21" s="8"/>
      <c r="D21" s="8"/>
      <c r="E21" s="8"/>
      <c r="F21" s="9"/>
      <c r="G21" s="9"/>
      <c r="H21" s="9"/>
      <c r="I21" s="23"/>
      <c r="J21" s="23"/>
      <c r="K21" s="24">
        <f>SUM(K18:K20)</f>
        <v>82</v>
      </c>
      <c r="L21" s="24">
        <f>SUM(L18:L20)</f>
        <v>53</v>
      </c>
      <c r="M21" s="25">
        <f>K21/L21-1</f>
        <v>0.54716981132075482</v>
      </c>
      <c r="N21" s="14"/>
      <c r="O21" s="20"/>
      <c r="P21" s="20"/>
      <c r="Q21" s="17"/>
      <c r="R21" s="18"/>
      <c r="S21" s="14"/>
    </row>
    <row r="22" spans="2:20" x14ac:dyDescent="0.25">
      <c r="B22" s="8"/>
      <c r="C22" s="8"/>
      <c r="D22" s="8"/>
      <c r="E22" s="8"/>
      <c r="F22" s="9"/>
      <c r="G22" s="9"/>
      <c r="H22" s="9"/>
      <c r="I22" s="26" t="s">
        <v>12</v>
      </c>
      <c r="J22" s="27"/>
      <c r="K22" s="8"/>
      <c r="L22" s="8"/>
      <c r="M22" s="8"/>
      <c r="N22" s="20"/>
      <c r="O22" s="9"/>
      <c r="P22" s="9"/>
      <c r="S22" s="20"/>
    </row>
    <row r="23" spans="2:20" ht="11.25" customHeight="1" x14ac:dyDescent="0.25">
      <c r="B23" s="8"/>
      <c r="C23" s="8"/>
      <c r="D23" s="8"/>
      <c r="E23" s="8"/>
      <c r="F23" s="9"/>
      <c r="G23" s="9"/>
      <c r="H23" s="9"/>
      <c r="N23" s="8"/>
      <c r="O23" s="8"/>
      <c r="P23" s="8"/>
      <c r="Q23" s="8"/>
      <c r="R23" s="28"/>
      <c r="S23" s="28"/>
    </row>
    <row r="24" spans="2:20" ht="11.25" customHeight="1" x14ac:dyDescent="0.25">
      <c r="B24" s="8"/>
      <c r="C24" s="8"/>
      <c r="D24" s="8"/>
      <c r="E24" s="8"/>
      <c r="F24" s="9"/>
      <c r="G24" s="9"/>
      <c r="H24" s="9"/>
      <c r="I24" s="8" t="s">
        <v>13</v>
      </c>
      <c r="J24" s="8"/>
      <c r="K24" s="8"/>
      <c r="L24" s="8"/>
      <c r="M24" s="8"/>
      <c r="N24" s="8"/>
      <c r="O24" s="8"/>
      <c r="P24" s="8"/>
      <c r="Q24" s="8"/>
      <c r="R24" s="8"/>
      <c r="S24" s="8"/>
    </row>
    <row r="25" spans="2:20" ht="10.5" customHeight="1" x14ac:dyDescent="0.25">
      <c r="B25" s="8"/>
      <c r="C25" s="8"/>
      <c r="D25" s="8"/>
      <c r="E25" s="8"/>
      <c r="F25" s="9"/>
      <c r="G25" s="9"/>
      <c r="H25" s="9"/>
      <c r="I25" s="29" t="s">
        <v>14</v>
      </c>
      <c r="J25" s="29"/>
      <c r="K25" s="8"/>
      <c r="L25" s="9"/>
      <c r="M25" s="9"/>
      <c r="N25" s="9"/>
      <c r="O25" s="9"/>
      <c r="P25" s="9"/>
      <c r="Q25" s="9"/>
      <c r="R25" s="9"/>
      <c r="S25" s="9"/>
    </row>
    <row r="26" spans="2:20" x14ac:dyDescent="0.25">
      <c r="B26" s="8"/>
      <c r="C26" s="8"/>
      <c r="D26" s="8"/>
      <c r="E26" s="8"/>
      <c r="F26" s="9"/>
      <c r="G26" s="9"/>
      <c r="H26" s="9"/>
      <c r="I26" s="30" t="s">
        <v>15</v>
      </c>
      <c r="J26" s="30"/>
      <c r="K26" s="31" t="s">
        <v>16</v>
      </c>
      <c r="L26" s="9"/>
      <c r="M26" s="9"/>
      <c r="N26" s="9"/>
      <c r="O26" s="9"/>
      <c r="P26" s="9"/>
      <c r="Q26" s="9"/>
      <c r="R26" s="9"/>
      <c r="S26" s="9"/>
    </row>
    <row r="27" spans="2:20" x14ac:dyDescent="0.25">
      <c r="B27" s="8"/>
      <c r="C27" s="8"/>
      <c r="D27" s="8"/>
      <c r="E27" s="8"/>
      <c r="F27" s="9"/>
      <c r="G27" s="9"/>
      <c r="H27" s="9"/>
      <c r="I27" s="9">
        <v>2009</v>
      </c>
      <c r="J27" s="9"/>
      <c r="K27" s="9">
        <v>64</v>
      </c>
      <c r="L27" s="9"/>
      <c r="M27" s="9"/>
      <c r="N27" s="9"/>
      <c r="O27" s="9"/>
      <c r="P27" s="9"/>
      <c r="Q27" s="9"/>
      <c r="R27" s="9"/>
      <c r="S27" s="9"/>
    </row>
    <row r="28" spans="2:20" x14ac:dyDescent="0.25">
      <c r="B28" s="8"/>
      <c r="C28" s="8"/>
      <c r="D28" s="8"/>
      <c r="E28" s="8"/>
      <c r="F28" s="9"/>
      <c r="G28" s="9"/>
      <c r="H28" s="9"/>
      <c r="I28" s="9">
        <v>2010</v>
      </c>
      <c r="J28" s="9"/>
      <c r="K28" s="9">
        <v>47</v>
      </c>
      <c r="L28" s="9"/>
      <c r="M28" s="9"/>
      <c r="N28" s="9"/>
      <c r="O28" s="9"/>
      <c r="P28" s="9"/>
      <c r="Q28" s="9"/>
      <c r="R28" s="9"/>
      <c r="S28" s="9"/>
    </row>
    <row r="29" spans="2:20" x14ac:dyDescent="0.25">
      <c r="B29" s="8"/>
      <c r="C29" s="8"/>
      <c r="D29" s="8"/>
      <c r="E29" s="8"/>
      <c r="F29" s="9"/>
      <c r="G29" s="9"/>
      <c r="H29" s="9"/>
      <c r="I29" s="9">
        <v>2011</v>
      </c>
      <c r="J29" s="9"/>
      <c r="K29" s="9">
        <v>66</v>
      </c>
      <c r="L29" s="9"/>
      <c r="M29" s="9"/>
      <c r="N29" s="9"/>
      <c r="O29" s="9"/>
      <c r="P29" s="9"/>
      <c r="Q29" s="9"/>
      <c r="R29" s="9"/>
      <c r="S29" s="9"/>
    </row>
    <row r="30" spans="2:20" x14ac:dyDescent="0.25">
      <c r="B30" s="8"/>
      <c r="C30" s="8"/>
      <c r="D30" s="8"/>
      <c r="E30" s="8"/>
      <c r="F30" s="9"/>
      <c r="G30" s="9"/>
      <c r="H30" s="9"/>
      <c r="I30" s="9">
        <v>2012</v>
      </c>
      <c r="J30" s="9"/>
      <c r="K30" s="9">
        <v>91</v>
      </c>
      <c r="L30" s="9"/>
      <c r="M30" s="9"/>
      <c r="N30" s="9"/>
      <c r="O30" s="9"/>
      <c r="P30" s="9"/>
      <c r="Q30" s="9"/>
      <c r="R30" s="9"/>
      <c r="S30" s="9"/>
    </row>
    <row r="31" spans="2:20" x14ac:dyDescent="0.25">
      <c r="B31" s="8"/>
      <c r="C31" s="8"/>
      <c r="D31" s="8"/>
      <c r="E31" s="8"/>
      <c r="F31" s="9"/>
      <c r="G31" s="9"/>
      <c r="H31" s="9"/>
      <c r="I31" s="9">
        <v>2013</v>
      </c>
      <c r="J31" s="9"/>
      <c r="K31" s="9">
        <v>151</v>
      </c>
      <c r="L31" s="8"/>
      <c r="M31" s="8"/>
      <c r="N31" s="8"/>
      <c r="O31" s="8"/>
      <c r="P31" s="8"/>
      <c r="Q31" s="8"/>
      <c r="R31" s="8"/>
      <c r="S31" s="8"/>
    </row>
    <row r="32" spans="2:20" x14ac:dyDescent="0.25">
      <c r="B32" s="8"/>
      <c r="C32" s="8"/>
      <c r="D32" s="8"/>
      <c r="E32" s="8"/>
      <c r="F32" s="9"/>
      <c r="G32" s="9"/>
      <c r="H32" s="9"/>
      <c r="I32" s="9">
        <v>2014</v>
      </c>
      <c r="J32" s="9"/>
      <c r="K32" s="9">
        <v>186</v>
      </c>
      <c r="L32" s="8"/>
      <c r="M32" s="8"/>
      <c r="N32" s="8"/>
      <c r="O32" s="8"/>
      <c r="P32" s="8"/>
      <c r="Q32" s="8"/>
      <c r="R32" s="8"/>
      <c r="S32" s="8"/>
    </row>
    <row r="33" spans="2:19" x14ac:dyDescent="0.25">
      <c r="B33" s="8"/>
      <c r="C33" s="8"/>
      <c r="D33" s="8"/>
      <c r="E33" s="8"/>
      <c r="F33" s="9"/>
      <c r="G33" s="9"/>
      <c r="H33" s="9"/>
      <c r="I33" s="9">
        <v>2015</v>
      </c>
      <c r="J33" s="9"/>
      <c r="K33" s="9">
        <v>198</v>
      </c>
      <c r="L33" s="8"/>
      <c r="M33" s="8"/>
      <c r="N33" s="8"/>
      <c r="O33" s="8"/>
      <c r="P33" s="8"/>
      <c r="Q33" s="8"/>
      <c r="R33" s="8"/>
      <c r="S33" s="8"/>
    </row>
    <row r="34" spans="2:19" x14ac:dyDescent="0.25">
      <c r="B34" s="8"/>
      <c r="C34" s="8"/>
      <c r="D34" s="8"/>
      <c r="E34" s="8"/>
      <c r="F34" s="9"/>
      <c r="G34" s="9"/>
      <c r="H34" s="9"/>
      <c r="I34" s="9">
        <v>2016</v>
      </c>
      <c r="J34" s="9"/>
      <c r="K34" s="9">
        <v>258</v>
      </c>
      <c r="L34" s="8"/>
      <c r="M34" s="8"/>
      <c r="N34" s="8"/>
      <c r="O34" s="8"/>
      <c r="P34" s="8"/>
      <c r="Q34" s="8"/>
      <c r="R34" s="8"/>
      <c r="S34" s="8"/>
    </row>
    <row r="35" spans="2:19" x14ac:dyDescent="0.25">
      <c r="B35" s="8"/>
      <c r="C35" s="8"/>
      <c r="D35" s="8"/>
      <c r="E35" s="8"/>
      <c r="F35" s="9"/>
      <c r="G35" s="9"/>
      <c r="H35" s="9"/>
      <c r="I35" s="9">
        <v>2017</v>
      </c>
      <c r="J35" s="9"/>
      <c r="K35" s="9">
        <v>247</v>
      </c>
      <c r="L35" s="8"/>
      <c r="M35" s="8"/>
      <c r="N35" s="8"/>
      <c r="O35" s="8"/>
      <c r="P35" s="8"/>
      <c r="Q35" s="8"/>
      <c r="R35" s="8"/>
      <c r="S35" s="8"/>
    </row>
    <row r="36" spans="2:19" ht="15.75" thickBot="1" x14ac:dyDescent="0.3">
      <c r="B36" s="8"/>
      <c r="C36" s="8"/>
      <c r="D36" s="8"/>
      <c r="E36" s="8"/>
      <c r="F36" s="9"/>
      <c r="G36" s="9"/>
      <c r="H36" s="9"/>
      <c r="I36" s="17" t="s">
        <v>17</v>
      </c>
      <c r="J36" s="17"/>
      <c r="K36" s="17">
        <v>82</v>
      </c>
      <c r="L36" s="8"/>
      <c r="M36" s="8"/>
      <c r="N36" s="8"/>
      <c r="O36" s="8"/>
      <c r="P36" s="8"/>
      <c r="Q36" s="8"/>
      <c r="R36" s="8"/>
      <c r="S36" s="8"/>
    </row>
    <row r="37" spans="2:19" x14ac:dyDescent="0.25">
      <c r="B37" s="8"/>
      <c r="C37" s="8"/>
      <c r="D37" s="8"/>
      <c r="E37" s="8"/>
      <c r="F37" s="9"/>
      <c r="G37" s="9"/>
      <c r="H37" s="9"/>
      <c r="I37" s="32" t="s">
        <v>18</v>
      </c>
      <c r="J37" s="32"/>
      <c r="K37" s="32">
        <f>SUM(K27:K36)</f>
        <v>1390</v>
      </c>
      <c r="L37" s="8"/>
      <c r="M37" s="8"/>
      <c r="N37" s="8"/>
      <c r="O37" s="8"/>
      <c r="P37" s="8"/>
      <c r="Q37" s="8"/>
      <c r="R37" s="8"/>
      <c r="S37" s="8"/>
    </row>
    <row r="38" spans="2:19" ht="13.5" customHeight="1" x14ac:dyDescent="0.25">
      <c r="B38" s="8"/>
      <c r="C38" s="8"/>
      <c r="D38" s="8"/>
      <c r="E38" s="8"/>
      <c r="F38" s="9"/>
      <c r="G38" s="9"/>
      <c r="H38" s="9"/>
      <c r="I38" s="33" t="s">
        <v>19</v>
      </c>
      <c r="J38" s="34"/>
      <c r="K38" s="8"/>
      <c r="L38" s="8"/>
      <c r="M38" s="8"/>
      <c r="N38" s="8"/>
      <c r="O38" s="8"/>
      <c r="P38" s="8"/>
      <c r="Q38" s="8"/>
      <c r="R38" s="8"/>
      <c r="S38" s="8"/>
    </row>
    <row r="39" spans="2:19" ht="3" customHeight="1" x14ac:dyDescent="0.25">
      <c r="B39" s="8"/>
      <c r="C39" s="8"/>
      <c r="D39" s="8"/>
      <c r="E39" s="8"/>
      <c r="F39" s="9"/>
      <c r="G39" s="9"/>
      <c r="H39" s="9"/>
      <c r="I39" s="34"/>
      <c r="J39" s="34"/>
      <c r="K39" s="8"/>
      <c r="L39" s="8"/>
      <c r="M39" s="8"/>
      <c r="N39" s="8"/>
      <c r="O39" s="8"/>
      <c r="P39" s="8"/>
      <c r="Q39" s="8"/>
      <c r="R39" s="8"/>
      <c r="S39" s="8"/>
    </row>
    <row r="40" spans="2:19" ht="28.5" customHeight="1" x14ac:dyDescent="0.25">
      <c r="B40" s="143" t="s">
        <v>20</v>
      </c>
      <c r="C40" s="143"/>
      <c r="D40" s="143"/>
      <c r="E40" s="143"/>
      <c r="F40" s="143"/>
      <c r="G40" s="143"/>
      <c r="H40" s="143"/>
      <c r="I40" s="34"/>
      <c r="J40" s="34"/>
      <c r="K40" s="8"/>
      <c r="L40" s="8"/>
      <c r="M40" s="8"/>
      <c r="N40" s="8"/>
      <c r="O40" s="8"/>
      <c r="P40" s="8"/>
      <c r="Q40" s="8"/>
      <c r="R40" s="8"/>
      <c r="S40" s="8"/>
    </row>
    <row r="41" spans="2:19" ht="24" x14ac:dyDescent="0.25">
      <c r="B41" s="147" t="s">
        <v>21</v>
      </c>
      <c r="C41" s="147"/>
      <c r="D41" s="35" t="s">
        <v>22</v>
      </c>
      <c r="E41" s="35"/>
      <c r="F41" s="13" t="s">
        <v>23</v>
      </c>
      <c r="G41" s="13"/>
      <c r="H41" s="36" t="s">
        <v>18</v>
      </c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</row>
    <row r="42" spans="2:19" x14ac:dyDescent="0.25">
      <c r="B42" s="37" t="s">
        <v>24</v>
      </c>
      <c r="C42" s="37"/>
      <c r="D42" s="37">
        <v>369</v>
      </c>
      <c r="E42" s="37"/>
      <c r="F42" s="38">
        <v>24</v>
      </c>
      <c r="G42" s="38"/>
      <c r="H42" s="39">
        <f>D42+F42</f>
        <v>393</v>
      </c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</row>
    <row r="43" spans="2:19" x14ac:dyDescent="0.25">
      <c r="B43" s="37" t="s">
        <v>25</v>
      </c>
      <c r="C43" s="37"/>
      <c r="D43" s="37">
        <v>94</v>
      </c>
      <c r="E43" s="37"/>
      <c r="F43" s="38">
        <v>5</v>
      </c>
      <c r="G43" s="38"/>
      <c r="H43" s="39">
        <f t="shared" ref="H43:H67" si="0">D43+F43</f>
        <v>99</v>
      </c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</row>
    <row r="44" spans="2:19" x14ac:dyDescent="0.25">
      <c r="B44" s="37" t="s">
        <v>26</v>
      </c>
      <c r="C44" s="37"/>
      <c r="D44" s="37">
        <v>75</v>
      </c>
      <c r="E44" s="37"/>
      <c r="F44" s="38">
        <v>3</v>
      </c>
      <c r="G44" s="38"/>
      <c r="H44" s="39">
        <f t="shared" si="0"/>
        <v>78</v>
      </c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</row>
    <row r="45" spans="2:19" x14ac:dyDescent="0.25">
      <c r="B45" s="37" t="s">
        <v>27</v>
      </c>
      <c r="C45" s="37"/>
      <c r="D45" s="37">
        <v>64</v>
      </c>
      <c r="E45" s="37"/>
      <c r="F45" s="38">
        <v>5</v>
      </c>
      <c r="G45" s="38"/>
      <c r="H45" s="39">
        <f t="shared" si="0"/>
        <v>69</v>
      </c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</row>
    <row r="46" spans="2:19" x14ac:dyDescent="0.25">
      <c r="B46" s="37" t="s">
        <v>28</v>
      </c>
      <c r="C46" s="37"/>
      <c r="D46" s="37">
        <v>56</v>
      </c>
      <c r="E46" s="37"/>
      <c r="F46" s="38">
        <v>3</v>
      </c>
      <c r="G46" s="38"/>
      <c r="H46" s="39">
        <f t="shared" si="0"/>
        <v>59</v>
      </c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</row>
    <row r="47" spans="2:19" x14ac:dyDescent="0.25">
      <c r="B47" s="37" t="s">
        <v>29</v>
      </c>
      <c r="C47" s="37"/>
      <c r="D47" s="37">
        <v>56</v>
      </c>
      <c r="E47" s="37"/>
      <c r="F47" s="38">
        <v>3</v>
      </c>
      <c r="G47" s="38"/>
      <c r="H47" s="39">
        <f t="shared" si="0"/>
        <v>59</v>
      </c>
      <c r="I47" s="8"/>
      <c r="J47" s="8"/>
      <c r="R47" s="8"/>
      <c r="S47" s="8"/>
    </row>
    <row r="48" spans="2:19" x14ac:dyDescent="0.25">
      <c r="B48" s="37" t="s">
        <v>31</v>
      </c>
      <c r="C48" s="37"/>
      <c r="D48" s="37">
        <v>56</v>
      </c>
      <c r="E48" s="37"/>
      <c r="F48" s="38">
        <v>2</v>
      </c>
      <c r="G48" s="38"/>
      <c r="H48" s="39">
        <f t="shared" si="0"/>
        <v>58</v>
      </c>
      <c r="I48" s="8"/>
      <c r="J48" s="8"/>
      <c r="R48" s="8"/>
      <c r="S48" s="8"/>
    </row>
    <row r="49" spans="2:19" x14ac:dyDescent="0.25">
      <c r="B49" s="37" t="s">
        <v>32</v>
      </c>
      <c r="C49" s="37"/>
      <c r="D49" s="37">
        <v>49</v>
      </c>
      <c r="E49" s="37"/>
      <c r="F49" s="38">
        <v>2</v>
      </c>
      <c r="G49" s="38"/>
      <c r="H49" s="39">
        <f t="shared" si="0"/>
        <v>51</v>
      </c>
      <c r="I49" s="8"/>
      <c r="J49" s="8"/>
      <c r="R49" s="8"/>
      <c r="S49" s="8"/>
    </row>
    <row r="50" spans="2:19" x14ac:dyDescent="0.25">
      <c r="B50" s="37" t="s">
        <v>34</v>
      </c>
      <c r="C50" s="37"/>
      <c r="D50" s="37">
        <v>47</v>
      </c>
      <c r="E50" s="37"/>
      <c r="F50" s="38">
        <v>6</v>
      </c>
      <c r="G50" s="38"/>
      <c r="H50" s="39">
        <f t="shared" si="0"/>
        <v>53</v>
      </c>
      <c r="I50" s="8"/>
      <c r="J50" s="8"/>
      <c r="R50" s="8"/>
      <c r="S50" s="8"/>
    </row>
    <row r="51" spans="2:19" x14ac:dyDescent="0.25">
      <c r="B51" s="8" t="s">
        <v>37</v>
      </c>
      <c r="C51" s="8"/>
      <c r="D51" s="8">
        <v>46</v>
      </c>
      <c r="E51" s="8"/>
      <c r="F51" s="9">
        <v>3</v>
      </c>
      <c r="G51" s="9"/>
      <c r="H51" s="40">
        <f t="shared" si="0"/>
        <v>49</v>
      </c>
      <c r="I51" s="8"/>
      <c r="J51" s="8"/>
      <c r="R51" s="8"/>
      <c r="S51" s="8"/>
    </row>
    <row r="52" spans="2:19" x14ac:dyDescent="0.25">
      <c r="B52" s="8" t="s">
        <v>39</v>
      </c>
      <c r="C52" s="8"/>
      <c r="D52" s="8">
        <v>37</v>
      </c>
      <c r="E52" s="8"/>
      <c r="F52" s="9">
        <v>4</v>
      </c>
      <c r="G52" s="9"/>
      <c r="H52" s="40">
        <f>D52+F52</f>
        <v>41</v>
      </c>
      <c r="I52" s="8"/>
      <c r="J52" s="8"/>
      <c r="R52" s="8"/>
      <c r="S52" s="8"/>
    </row>
    <row r="53" spans="2:19" x14ac:dyDescent="0.25">
      <c r="B53" s="8" t="s">
        <v>41</v>
      </c>
      <c r="C53" s="8"/>
      <c r="D53" s="8">
        <v>39</v>
      </c>
      <c r="E53" s="8"/>
      <c r="F53" s="9">
        <v>2</v>
      </c>
      <c r="G53" s="9"/>
      <c r="H53" s="40">
        <f>D53+F53</f>
        <v>41</v>
      </c>
      <c r="I53" s="8"/>
      <c r="J53" s="8"/>
      <c r="R53" s="8"/>
      <c r="S53" s="8"/>
    </row>
    <row r="54" spans="2:19" x14ac:dyDescent="0.25">
      <c r="B54" s="8" t="s">
        <v>43</v>
      </c>
      <c r="C54" s="8"/>
      <c r="D54" s="8">
        <v>38</v>
      </c>
      <c r="E54" s="8"/>
      <c r="F54" s="9">
        <v>1</v>
      </c>
      <c r="G54" s="9"/>
      <c r="H54" s="40">
        <f>D54+F54</f>
        <v>39</v>
      </c>
      <c r="I54" s="8"/>
      <c r="J54" s="8"/>
      <c r="K54" s="153" t="s">
        <v>30</v>
      </c>
      <c r="L54" s="153"/>
      <c r="M54" s="153"/>
      <c r="N54" s="153"/>
      <c r="O54" s="153"/>
      <c r="P54" s="153"/>
      <c r="Q54" s="153"/>
      <c r="R54" s="8"/>
      <c r="S54" s="8"/>
    </row>
    <row r="55" spans="2:19" x14ac:dyDescent="0.25">
      <c r="B55" s="8" t="s">
        <v>45</v>
      </c>
      <c r="C55" s="8"/>
      <c r="D55" s="8">
        <v>34</v>
      </c>
      <c r="E55" s="8"/>
      <c r="F55" s="9">
        <v>0</v>
      </c>
      <c r="G55" s="9"/>
      <c r="H55" s="40">
        <f t="shared" si="0"/>
        <v>34</v>
      </c>
      <c r="I55" s="8"/>
      <c r="J55" s="8"/>
      <c r="K55" s="153"/>
      <c r="L55" s="153"/>
      <c r="M55" s="153"/>
      <c r="N55" s="153"/>
      <c r="O55" s="153"/>
      <c r="P55" s="153"/>
      <c r="Q55" s="153"/>
      <c r="R55" s="8"/>
      <c r="S55" s="8"/>
    </row>
    <row r="56" spans="2:19" ht="15.75" thickBot="1" x14ac:dyDescent="0.3">
      <c r="B56" s="8" t="s">
        <v>46</v>
      </c>
      <c r="C56" s="8"/>
      <c r="D56" s="8">
        <v>33</v>
      </c>
      <c r="E56" s="8"/>
      <c r="F56" s="9">
        <v>0</v>
      </c>
      <c r="G56" s="9"/>
      <c r="H56" s="40">
        <f t="shared" si="0"/>
        <v>33</v>
      </c>
      <c r="I56" s="8"/>
      <c r="J56" s="8"/>
      <c r="K56" s="158" t="s">
        <v>33</v>
      </c>
      <c r="L56" s="148" t="s">
        <v>23</v>
      </c>
      <c r="M56" s="148"/>
      <c r="N56" s="23"/>
      <c r="O56" s="148">
        <v>2017</v>
      </c>
      <c r="P56" s="148"/>
      <c r="Q56" s="148"/>
      <c r="R56" s="8"/>
      <c r="S56" s="8"/>
    </row>
    <row r="57" spans="2:19" x14ac:dyDescent="0.25">
      <c r="B57" s="8" t="s">
        <v>47</v>
      </c>
      <c r="C57" s="8"/>
      <c r="D57" s="8">
        <v>32</v>
      </c>
      <c r="E57" s="8"/>
      <c r="F57" s="9">
        <v>1</v>
      </c>
      <c r="G57" s="9"/>
      <c r="H57" s="40">
        <f t="shared" si="0"/>
        <v>33</v>
      </c>
      <c r="I57" s="8"/>
      <c r="J57" s="8"/>
      <c r="K57" s="158"/>
      <c r="L57" s="23" t="s">
        <v>35</v>
      </c>
      <c r="M57" s="23" t="s">
        <v>36</v>
      </c>
      <c r="N57" s="23"/>
      <c r="O57" s="23" t="s">
        <v>35</v>
      </c>
      <c r="P57" s="23"/>
      <c r="Q57" s="23" t="s">
        <v>36</v>
      </c>
      <c r="R57" s="8"/>
      <c r="S57" s="8"/>
    </row>
    <row r="58" spans="2:19" ht="15" customHeight="1" x14ac:dyDescent="0.25">
      <c r="B58" s="8" t="s">
        <v>48</v>
      </c>
      <c r="C58" s="8"/>
      <c r="D58" s="8">
        <v>30</v>
      </c>
      <c r="E58" s="8"/>
      <c r="F58" s="9">
        <v>2</v>
      </c>
      <c r="G58" s="9"/>
      <c r="H58" s="40">
        <f t="shared" si="0"/>
        <v>32</v>
      </c>
      <c r="I58" s="8"/>
      <c r="J58" s="8"/>
      <c r="K58" s="28" t="s">
        <v>38</v>
      </c>
      <c r="L58" s="17">
        <v>66</v>
      </c>
      <c r="M58" s="41">
        <f>L58/$L$62</f>
        <v>0.80487804878048785</v>
      </c>
      <c r="N58" s="41"/>
      <c r="O58" s="17">
        <v>209</v>
      </c>
      <c r="P58" s="17"/>
      <c r="Q58" s="41">
        <v>0.77989130434782605</v>
      </c>
      <c r="R58" s="43"/>
      <c r="S58" s="8"/>
    </row>
    <row r="59" spans="2:19" x14ac:dyDescent="0.25">
      <c r="B59" s="8" t="s">
        <v>49</v>
      </c>
      <c r="C59" s="8"/>
      <c r="D59" s="8">
        <v>29</v>
      </c>
      <c r="E59" s="8"/>
      <c r="F59" s="9">
        <v>3</v>
      </c>
      <c r="G59" s="9"/>
      <c r="H59" s="40">
        <f t="shared" si="0"/>
        <v>32</v>
      </c>
      <c r="I59" s="8"/>
      <c r="J59" s="8"/>
      <c r="K59" s="28" t="s">
        <v>40</v>
      </c>
      <c r="L59" s="17">
        <v>16</v>
      </c>
      <c r="M59" s="41">
        <f>L59/$L$62</f>
        <v>0.1951219512195122</v>
      </c>
      <c r="N59" s="41"/>
      <c r="O59" s="17">
        <v>38</v>
      </c>
      <c r="P59" s="17"/>
      <c r="Q59" s="41">
        <v>0.15760869565217392</v>
      </c>
      <c r="R59" s="43"/>
      <c r="S59" s="8"/>
    </row>
    <row r="60" spans="2:19" x14ac:dyDescent="0.25">
      <c r="B60" s="8" t="s">
        <v>50</v>
      </c>
      <c r="C60" s="8"/>
      <c r="D60" s="8">
        <v>28</v>
      </c>
      <c r="E60" s="8"/>
      <c r="F60" s="9">
        <v>2</v>
      </c>
      <c r="G60" s="9"/>
      <c r="H60" s="40">
        <f t="shared" si="0"/>
        <v>30</v>
      </c>
      <c r="I60" s="8"/>
      <c r="J60" s="8"/>
      <c r="K60" s="28" t="s">
        <v>42</v>
      </c>
      <c r="L60" s="17">
        <v>0</v>
      </c>
      <c r="M60" s="41">
        <f>L60/$L$62</f>
        <v>0</v>
      </c>
      <c r="N60" s="41"/>
      <c r="O60" s="17">
        <v>0</v>
      </c>
      <c r="P60" s="17"/>
      <c r="Q60" s="41">
        <v>6.25E-2</v>
      </c>
      <c r="R60" s="120"/>
      <c r="S60" s="8"/>
    </row>
    <row r="61" spans="2:19" ht="15.75" thickBot="1" x14ac:dyDescent="0.3">
      <c r="B61" s="8" t="s">
        <v>51</v>
      </c>
      <c r="C61" s="8"/>
      <c r="D61" s="8">
        <v>22</v>
      </c>
      <c r="E61" s="8"/>
      <c r="F61" s="9">
        <v>0</v>
      </c>
      <c r="G61" s="9"/>
      <c r="H61" s="40">
        <f t="shared" si="0"/>
        <v>22</v>
      </c>
      <c r="I61" s="8"/>
      <c r="J61" s="8"/>
      <c r="K61" s="28" t="s">
        <v>44</v>
      </c>
      <c r="L61" s="17">
        <v>0</v>
      </c>
      <c r="M61" s="41">
        <f>L61/$L$62</f>
        <v>0</v>
      </c>
      <c r="N61" s="41"/>
      <c r="O61" s="17">
        <v>0</v>
      </c>
      <c r="P61" s="17"/>
      <c r="Q61" s="41">
        <v>0</v>
      </c>
      <c r="R61" s="45"/>
      <c r="S61" s="8"/>
    </row>
    <row r="62" spans="2:19" ht="14.25" customHeight="1" x14ac:dyDescent="0.25">
      <c r="B62" s="8" t="s">
        <v>52</v>
      </c>
      <c r="C62" s="8"/>
      <c r="D62" s="8">
        <v>19</v>
      </c>
      <c r="E62" s="8"/>
      <c r="F62" s="9">
        <v>3</v>
      </c>
      <c r="G62" s="9"/>
      <c r="H62" s="40">
        <f t="shared" si="0"/>
        <v>22</v>
      </c>
      <c r="I62" s="8"/>
      <c r="J62" s="8"/>
      <c r="K62" s="32" t="s">
        <v>18</v>
      </c>
      <c r="L62" s="32">
        <f>SUM(L58:L61)</f>
        <v>82</v>
      </c>
      <c r="M62" s="42">
        <f>SUM(M58:M61)</f>
        <v>1</v>
      </c>
      <c r="N62" s="42"/>
      <c r="O62" s="32">
        <f>SUM(O58:O61)</f>
        <v>247</v>
      </c>
      <c r="P62" s="32"/>
      <c r="Q62" s="42">
        <v>1</v>
      </c>
      <c r="R62" s="47"/>
      <c r="S62" s="8"/>
    </row>
    <row r="63" spans="2:19" ht="14.25" customHeight="1" x14ac:dyDescent="0.25">
      <c r="B63" s="8" t="s">
        <v>53</v>
      </c>
      <c r="C63" s="8"/>
      <c r="D63" s="8">
        <v>15</v>
      </c>
      <c r="E63" s="8"/>
      <c r="F63" s="9">
        <v>6</v>
      </c>
      <c r="G63" s="9"/>
      <c r="H63" s="40">
        <f>D63+F63</f>
        <v>21</v>
      </c>
      <c r="I63" s="8"/>
      <c r="J63" s="8"/>
      <c r="K63" s="26" t="s">
        <v>19</v>
      </c>
      <c r="L63" s="8"/>
      <c r="M63" s="8"/>
      <c r="N63" s="8"/>
      <c r="O63" s="8"/>
      <c r="P63" s="8"/>
      <c r="Q63" s="8"/>
      <c r="R63" s="47"/>
      <c r="S63" s="8"/>
    </row>
    <row r="64" spans="2:19" ht="14.25" customHeight="1" x14ac:dyDescent="0.25">
      <c r="B64" s="8" t="s">
        <v>54</v>
      </c>
      <c r="C64" s="8"/>
      <c r="D64" s="8">
        <v>16</v>
      </c>
      <c r="E64" s="8"/>
      <c r="F64" s="9">
        <v>0</v>
      </c>
      <c r="G64" s="9"/>
      <c r="H64" s="40">
        <f>D64+F64</f>
        <v>16</v>
      </c>
      <c r="I64" s="8"/>
      <c r="J64" s="8"/>
      <c r="K64" s="16"/>
      <c r="L64" s="21"/>
      <c r="M64" s="48"/>
      <c r="N64" s="48"/>
      <c r="O64" s="47"/>
      <c r="P64" s="47"/>
      <c r="Q64" s="48"/>
      <c r="R64" s="47"/>
      <c r="S64" s="8"/>
    </row>
    <row r="65" spans="2:19" ht="14.25" customHeight="1" x14ac:dyDescent="0.25">
      <c r="B65" s="8" t="s">
        <v>55</v>
      </c>
      <c r="C65" s="8"/>
      <c r="D65" s="8">
        <v>11</v>
      </c>
      <c r="E65" s="8"/>
      <c r="F65" s="9">
        <v>0</v>
      </c>
      <c r="G65" s="9"/>
      <c r="H65" s="40">
        <f t="shared" si="0"/>
        <v>11</v>
      </c>
      <c r="I65" s="8"/>
      <c r="J65" s="8"/>
      <c r="K65" s="16"/>
      <c r="L65" s="21"/>
      <c r="M65" s="48"/>
      <c r="N65" s="48"/>
      <c r="O65" s="47"/>
      <c r="P65" s="47"/>
      <c r="Q65" s="48"/>
      <c r="R65" s="47"/>
      <c r="S65" s="8"/>
    </row>
    <row r="66" spans="2:19" ht="14.25" customHeight="1" x14ac:dyDescent="0.25">
      <c r="B66" s="8" t="s">
        <v>56</v>
      </c>
      <c r="C66" s="8"/>
      <c r="D66" s="8">
        <v>9</v>
      </c>
      <c r="E66" s="8"/>
      <c r="F66" s="9">
        <v>1</v>
      </c>
      <c r="G66" s="9"/>
      <c r="H66" s="40">
        <f t="shared" si="0"/>
        <v>10</v>
      </c>
      <c r="I66" s="8"/>
      <c r="J66" s="8"/>
      <c r="K66" s="16"/>
      <c r="L66" s="21"/>
      <c r="M66" s="48"/>
      <c r="N66" s="48"/>
      <c r="O66" s="47"/>
      <c r="P66" s="47"/>
      <c r="Q66" s="48"/>
      <c r="R66" s="47"/>
      <c r="S66" s="8"/>
    </row>
    <row r="67" spans="2:19" ht="14.25" customHeight="1" thickBot="1" x14ac:dyDescent="0.3">
      <c r="B67" s="28" t="s">
        <v>57</v>
      </c>
      <c r="C67" s="28"/>
      <c r="D67" s="28">
        <v>4</v>
      </c>
      <c r="E67" s="28"/>
      <c r="F67" s="17">
        <v>1</v>
      </c>
      <c r="G67" s="17"/>
      <c r="H67" s="49">
        <f t="shared" si="0"/>
        <v>5</v>
      </c>
      <c r="I67" s="11"/>
      <c r="J67" s="8"/>
      <c r="K67" s="16"/>
      <c r="L67" s="21"/>
      <c r="M67" s="48"/>
      <c r="N67" s="48"/>
      <c r="O67" s="47"/>
      <c r="P67" s="47"/>
      <c r="Q67" s="48"/>
      <c r="R67" s="47"/>
      <c r="S67" s="8"/>
    </row>
    <row r="68" spans="2:19" ht="14.25" customHeight="1" x14ac:dyDescent="0.25">
      <c r="B68" s="32" t="s">
        <v>18</v>
      </c>
      <c r="C68" s="32"/>
      <c r="D68" s="50">
        <f>SUM(D42:D67)</f>
        <v>1308</v>
      </c>
      <c r="E68" s="50">
        <f t="shared" ref="E68:H68" si="1">SUM(E42:E67)</f>
        <v>0</v>
      </c>
      <c r="F68" s="51">
        <f t="shared" si="1"/>
        <v>82</v>
      </c>
      <c r="G68" s="51"/>
      <c r="H68" s="51">
        <f t="shared" si="1"/>
        <v>1390</v>
      </c>
      <c r="I68" s="52"/>
      <c r="J68" s="8"/>
      <c r="K68" s="16"/>
      <c r="L68" s="12"/>
      <c r="M68" s="48"/>
      <c r="N68" s="12"/>
      <c r="O68" s="47"/>
      <c r="P68" s="12"/>
      <c r="S68" s="8"/>
    </row>
    <row r="69" spans="2:19" ht="14.25" customHeight="1" x14ac:dyDescent="0.25">
      <c r="B69" s="53" t="s">
        <v>19</v>
      </c>
      <c r="C69" s="8"/>
      <c r="D69" s="8"/>
      <c r="E69" s="8"/>
      <c r="F69" s="9"/>
      <c r="G69" s="9"/>
      <c r="H69" s="9"/>
      <c r="I69" s="11"/>
      <c r="J69" s="8"/>
      <c r="K69" s="16"/>
      <c r="L69" s="12"/>
      <c r="M69" s="48"/>
      <c r="N69" s="12"/>
      <c r="O69" s="47"/>
      <c r="P69" s="12"/>
      <c r="S69" s="8"/>
    </row>
    <row r="70" spans="2:19" ht="9.75" customHeight="1" x14ac:dyDescent="0.25">
      <c r="C70" s="43"/>
      <c r="D70" s="43"/>
      <c r="E70" s="43"/>
      <c r="F70" s="43"/>
      <c r="G70" s="43"/>
      <c r="H70" s="43"/>
      <c r="I70" s="43"/>
      <c r="J70" s="54"/>
      <c r="K70" s="16"/>
      <c r="L70" s="12"/>
      <c r="M70" s="48"/>
      <c r="N70" s="12"/>
      <c r="O70" s="47"/>
      <c r="P70" s="12"/>
      <c r="S70" s="8"/>
    </row>
    <row r="71" spans="2:19" ht="14.25" customHeight="1" x14ac:dyDescent="0.25">
      <c r="B71" s="55" t="s">
        <v>151</v>
      </c>
      <c r="C71" s="55"/>
      <c r="D71" s="55"/>
      <c r="E71" s="55"/>
      <c r="F71" s="55"/>
      <c r="G71" s="56"/>
      <c r="H71" s="43"/>
      <c r="I71" s="43"/>
      <c r="J71" s="54"/>
      <c r="K71" s="16"/>
      <c r="L71" s="12"/>
      <c r="M71" s="48"/>
      <c r="N71" s="12"/>
      <c r="O71" s="47"/>
      <c r="P71" s="12"/>
      <c r="S71" s="8"/>
    </row>
    <row r="72" spans="2:19" ht="13.5" customHeight="1" x14ac:dyDescent="0.25">
      <c r="B72" s="158" t="s">
        <v>58</v>
      </c>
      <c r="C72" s="158"/>
      <c r="D72" s="159" t="s">
        <v>35</v>
      </c>
      <c r="E72" s="159"/>
      <c r="F72" s="23" t="s">
        <v>36</v>
      </c>
      <c r="G72" s="44"/>
      <c r="H72" s="44"/>
      <c r="I72" s="45"/>
      <c r="J72" s="45"/>
      <c r="K72" s="16"/>
      <c r="L72" s="12"/>
      <c r="M72" s="48"/>
      <c r="N72" s="12"/>
      <c r="O72" s="47"/>
      <c r="P72" s="12"/>
      <c r="S72" s="8"/>
    </row>
    <row r="73" spans="2:19" ht="13.5" customHeight="1" x14ac:dyDescent="0.25">
      <c r="B73" s="28" t="s">
        <v>59</v>
      </c>
      <c r="C73" s="17"/>
      <c r="D73" s="46">
        <v>48</v>
      </c>
      <c r="E73" s="46"/>
      <c r="F73" s="41">
        <f t="shared" ref="F73:F83" si="2">D73/$D$84</f>
        <v>0.58536585365853655</v>
      </c>
      <c r="G73" s="47"/>
      <c r="H73" s="48"/>
      <c r="I73" s="47"/>
      <c r="J73" s="45"/>
      <c r="K73" s="16"/>
      <c r="L73" s="12"/>
      <c r="M73" s="48"/>
      <c r="N73" s="12"/>
      <c r="O73" s="47"/>
      <c r="P73" s="12"/>
      <c r="S73" s="8"/>
    </row>
    <row r="74" spans="2:19" ht="13.5" customHeight="1" x14ac:dyDescent="0.25">
      <c r="B74" s="28" t="s">
        <v>60</v>
      </c>
      <c r="C74" s="17"/>
      <c r="D74" s="46">
        <v>8</v>
      </c>
      <c r="E74" s="46"/>
      <c r="F74" s="41">
        <f t="shared" si="2"/>
        <v>9.7560975609756101E-2</v>
      </c>
      <c r="G74" s="47"/>
      <c r="H74" s="48"/>
      <c r="I74" s="47"/>
      <c r="J74" s="47"/>
      <c r="K74" s="16"/>
      <c r="L74" s="12"/>
      <c r="M74" s="48"/>
      <c r="N74" s="12"/>
      <c r="O74" s="47"/>
      <c r="P74" s="12"/>
      <c r="S74" s="8"/>
    </row>
    <row r="75" spans="2:19" ht="13.5" customHeight="1" x14ac:dyDescent="0.25">
      <c r="B75" s="28" t="s">
        <v>61</v>
      </c>
      <c r="C75" s="17"/>
      <c r="D75" s="46">
        <v>9</v>
      </c>
      <c r="E75" s="46"/>
      <c r="F75" s="41">
        <f t="shared" si="2"/>
        <v>0.10975609756097561</v>
      </c>
      <c r="G75" s="47"/>
      <c r="H75" s="48"/>
      <c r="I75" s="47"/>
      <c r="J75" s="47"/>
      <c r="K75" s="16"/>
      <c r="L75" s="12"/>
      <c r="M75" s="48"/>
      <c r="N75" s="12"/>
      <c r="O75" s="47"/>
      <c r="P75" s="12"/>
      <c r="S75" s="8"/>
    </row>
    <row r="76" spans="2:19" ht="13.5" customHeight="1" x14ac:dyDescent="0.25">
      <c r="B76" s="28" t="s">
        <v>63</v>
      </c>
      <c r="C76" s="17"/>
      <c r="D76" s="46">
        <v>2</v>
      </c>
      <c r="E76" s="46"/>
      <c r="F76" s="41">
        <f t="shared" si="2"/>
        <v>2.4390243902439025E-2</v>
      </c>
      <c r="G76" s="47"/>
      <c r="H76" s="48"/>
      <c r="I76" s="47"/>
      <c r="J76" s="47"/>
      <c r="K76" s="45"/>
      <c r="L76" s="45"/>
      <c r="M76" s="59"/>
      <c r="N76" s="59"/>
      <c r="O76" s="58"/>
      <c r="P76" s="58"/>
      <c r="Q76" s="59"/>
      <c r="R76" s="128"/>
      <c r="S76" s="8"/>
    </row>
    <row r="77" spans="2:19" ht="13.5" customHeight="1" x14ac:dyDescent="0.25">
      <c r="B77" s="28" t="s">
        <v>64</v>
      </c>
      <c r="C77" s="17"/>
      <c r="D77" s="46">
        <v>0</v>
      </c>
      <c r="E77" s="46"/>
      <c r="F77" s="41">
        <f t="shared" si="2"/>
        <v>0</v>
      </c>
      <c r="G77" s="47"/>
      <c r="H77" s="48"/>
      <c r="I77" s="47"/>
      <c r="J77" s="47"/>
      <c r="K77" s="53"/>
      <c r="L77" s="16"/>
      <c r="M77" s="16"/>
      <c r="N77" s="16"/>
      <c r="O77" s="16"/>
      <c r="P77" s="16"/>
      <c r="Q77" s="8"/>
      <c r="R77" s="8"/>
      <c r="S77" s="8"/>
    </row>
    <row r="78" spans="2:19" ht="13.5" customHeight="1" x14ac:dyDescent="0.25">
      <c r="B78" s="28" t="s">
        <v>65</v>
      </c>
      <c r="C78" s="17"/>
      <c r="D78" s="46">
        <v>5</v>
      </c>
      <c r="E78" s="46"/>
      <c r="F78" s="41">
        <f t="shared" si="2"/>
        <v>6.097560975609756E-2</v>
      </c>
      <c r="G78" s="47"/>
      <c r="H78" s="48"/>
      <c r="I78" s="47"/>
      <c r="J78" s="47"/>
      <c r="K78" s="164"/>
      <c r="L78" s="164"/>
      <c r="M78" s="164"/>
      <c r="N78" s="164"/>
      <c r="O78" s="164"/>
      <c r="P78" s="164"/>
      <c r="Q78" s="43"/>
      <c r="R78" s="43"/>
      <c r="S78" s="8"/>
    </row>
    <row r="79" spans="2:19" ht="13.5" customHeight="1" x14ac:dyDescent="0.25">
      <c r="B79" s="28" t="s">
        <v>66</v>
      </c>
      <c r="C79" s="17"/>
      <c r="D79" s="46">
        <v>0</v>
      </c>
      <c r="E79" s="46"/>
      <c r="F79" s="41">
        <f t="shared" si="2"/>
        <v>0</v>
      </c>
      <c r="G79" s="47"/>
      <c r="H79" s="48"/>
      <c r="I79" s="47"/>
      <c r="J79" s="47"/>
      <c r="K79" s="28"/>
      <c r="L79" s="17"/>
      <c r="M79" s="46"/>
      <c r="N79" s="46"/>
      <c r="O79" s="41"/>
      <c r="P79" s="47"/>
      <c r="Q79" s="48"/>
      <c r="R79" s="47"/>
      <c r="S79" s="8"/>
    </row>
    <row r="80" spans="2:19" ht="13.5" customHeight="1" x14ac:dyDescent="0.25">
      <c r="B80" s="28" t="s">
        <v>67</v>
      </c>
      <c r="C80" s="17"/>
      <c r="D80" s="46">
        <v>1</v>
      </c>
      <c r="E80" s="46"/>
      <c r="F80" s="41">
        <f t="shared" si="2"/>
        <v>1.2195121951219513E-2</v>
      </c>
      <c r="G80" s="47"/>
      <c r="H80" s="48"/>
      <c r="I80" s="47"/>
      <c r="J80" s="47"/>
      <c r="S80" s="8"/>
    </row>
    <row r="81" spans="2:19" ht="13.5" customHeight="1" x14ac:dyDescent="0.25">
      <c r="B81" s="28" t="s">
        <v>68</v>
      </c>
      <c r="C81" s="17"/>
      <c r="D81" s="46">
        <v>1</v>
      </c>
      <c r="E81" s="46"/>
      <c r="F81" s="41">
        <f t="shared" si="2"/>
        <v>1.2195121951219513E-2</v>
      </c>
      <c r="G81" s="47"/>
      <c r="H81" s="48"/>
      <c r="I81" s="47"/>
      <c r="J81" s="47"/>
      <c r="S81" s="8"/>
    </row>
    <row r="82" spans="2:19" ht="13.5" customHeight="1" x14ac:dyDescent="0.25">
      <c r="B82" s="28" t="s">
        <v>69</v>
      </c>
      <c r="C82" s="17"/>
      <c r="D82" s="46">
        <v>2</v>
      </c>
      <c r="E82" s="46"/>
      <c r="F82" s="41">
        <f t="shared" si="2"/>
        <v>2.4390243902439025E-2</v>
      </c>
      <c r="G82" s="47"/>
      <c r="H82" s="48"/>
      <c r="I82" s="47"/>
      <c r="J82" s="47"/>
      <c r="S82" s="8"/>
    </row>
    <row r="83" spans="2:19" ht="13.5" customHeight="1" thickBot="1" x14ac:dyDescent="0.3">
      <c r="B83" s="28" t="s">
        <v>70</v>
      </c>
      <c r="C83" s="17"/>
      <c r="D83" s="46">
        <v>6</v>
      </c>
      <c r="E83" s="46"/>
      <c r="F83" s="41">
        <f t="shared" si="2"/>
        <v>7.3170731707317069E-2</v>
      </c>
      <c r="G83" s="47"/>
      <c r="H83" s="48"/>
      <c r="I83" s="47"/>
      <c r="J83" s="47"/>
      <c r="S83" s="8"/>
    </row>
    <row r="84" spans="2:19" ht="13.5" customHeight="1" x14ac:dyDescent="0.25">
      <c r="B84" s="32" t="s">
        <v>18</v>
      </c>
      <c r="C84" s="32"/>
      <c r="D84" s="51">
        <f>SUM(D73:D83)</f>
        <v>82</v>
      </c>
      <c r="E84" s="51"/>
      <c r="F84" s="57">
        <f>SUM(F73:F83)</f>
        <v>0.99999999999999989</v>
      </c>
      <c r="G84" s="58"/>
      <c r="H84" s="59"/>
      <c r="I84" s="60"/>
      <c r="J84" s="47"/>
      <c r="S84" s="8"/>
    </row>
    <row r="85" spans="2:19" ht="4.5" customHeight="1" x14ac:dyDescent="0.25">
      <c r="B85" s="8"/>
      <c r="C85" s="8"/>
      <c r="D85" s="8"/>
      <c r="E85" s="8"/>
      <c r="F85" s="9"/>
      <c r="G85" s="9"/>
      <c r="H85" s="9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</row>
    <row r="86" spans="2:19" x14ac:dyDescent="0.25">
      <c r="B86" s="61" t="s">
        <v>71</v>
      </c>
      <c r="C86" s="62"/>
      <c r="D86" s="62"/>
      <c r="E86" s="62"/>
      <c r="F86" s="63"/>
      <c r="G86" s="63"/>
      <c r="H86" s="63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</row>
    <row r="87" spans="2:19" ht="23.25" customHeight="1" x14ac:dyDescent="0.25">
      <c r="B87" s="153" t="s">
        <v>152</v>
      </c>
      <c r="C87" s="153"/>
      <c r="D87" s="153"/>
      <c r="E87" s="10"/>
      <c r="F87" s="64"/>
      <c r="G87" s="64"/>
      <c r="H87" s="64"/>
      <c r="I87" s="43"/>
      <c r="J87" s="43"/>
      <c r="K87" s="8"/>
      <c r="L87" s="8"/>
      <c r="M87" s="8"/>
      <c r="N87" s="8"/>
      <c r="O87" s="8"/>
      <c r="P87" s="8"/>
      <c r="Q87" s="8"/>
      <c r="R87" s="8"/>
      <c r="S87" s="8"/>
    </row>
    <row r="88" spans="2:19" ht="15" customHeight="1" x14ac:dyDescent="0.25">
      <c r="B88" s="153"/>
      <c r="C88" s="153"/>
      <c r="D88" s="153"/>
      <c r="E88" s="10"/>
      <c r="F88" s="64"/>
      <c r="G88" s="64"/>
      <c r="H88" s="64"/>
      <c r="I88" s="43"/>
      <c r="J88" s="43"/>
      <c r="K88" s="8"/>
      <c r="L88" s="8"/>
      <c r="M88" s="65" t="s">
        <v>153</v>
      </c>
      <c r="N88" s="66"/>
      <c r="O88" s="66"/>
      <c r="P88" s="8"/>
      <c r="Q88" s="8"/>
      <c r="R88" s="8"/>
      <c r="S88" s="8"/>
    </row>
    <row r="89" spans="2:19" ht="15" customHeight="1" x14ac:dyDescent="0.25">
      <c r="B89" s="67" t="s">
        <v>72</v>
      </c>
      <c r="C89" s="30" t="s">
        <v>35</v>
      </c>
      <c r="D89" s="30" t="s">
        <v>36</v>
      </c>
      <c r="E89" s="68"/>
      <c r="F89" s="9"/>
      <c r="G89" s="9"/>
      <c r="H89" s="69" t="s">
        <v>73</v>
      </c>
      <c r="I89" s="8"/>
      <c r="J89" s="8"/>
      <c r="K89" s="8"/>
      <c r="L89" s="8"/>
      <c r="M89" s="70" t="s">
        <v>74</v>
      </c>
      <c r="N89" s="71"/>
      <c r="O89" s="157" t="s">
        <v>35</v>
      </c>
      <c r="P89" s="157"/>
      <c r="Q89" s="157" t="s">
        <v>36</v>
      </c>
      <c r="R89" s="157"/>
      <c r="S89" s="8"/>
    </row>
    <row r="90" spans="2:19" x14ac:dyDescent="0.25">
      <c r="B90" s="72" t="s">
        <v>75</v>
      </c>
      <c r="C90" s="9">
        <v>0</v>
      </c>
      <c r="D90" s="73">
        <f>C90/$C$97</f>
        <v>0</v>
      </c>
      <c r="E90" s="74"/>
      <c r="F90" s="9"/>
      <c r="G90" s="9"/>
      <c r="H90" s="75">
        <f>SUM(D90:D93)</f>
        <v>2.4390243902439025E-2</v>
      </c>
      <c r="I90" s="8"/>
      <c r="J90" s="8"/>
      <c r="K90" s="8"/>
      <c r="L90" s="8"/>
      <c r="M90" s="8" t="s">
        <v>76</v>
      </c>
      <c r="N90" s="8"/>
      <c r="O90" s="155">
        <v>2</v>
      </c>
      <c r="P90" s="155"/>
      <c r="Q90" s="152">
        <f>O90/$O$93</f>
        <v>2.4390243902439025E-2</v>
      </c>
      <c r="R90" s="152"/>
      <c r="S90" s="8"/>
    </row>
    <row r="91" spans="2:19" x14ac:dyDescent="0.25">
      <c r="B91" s="72" t="s">
        <v>77</v>
      </c>
      <c r="C91" s="9">
        <v>0</v>
      </c>
      <c r="D91" s="73">
        <f t="shared" ref="D91:D96" si="3">C91/$C$97</f>
        <v>0</v>
      </c>
      <c r="E91" s="74"/>
      <c r="F91" s="9"/>
      <c r="G91" s="9"/>
      <c r="H91" s="69"/>
      <c r="I91" s="8"/>
      <c r="J91" s="8"/>
      <c r="K91" s="8"/>
      <c r="L91" s="8"/>
      <c r="M91" s="8" t="s">
        <v>78</v>
      </c>
      <c r="N91" s="8"/>
      <c r="O91" s="155">
        <v>80</v>
      </c>
      <c r="P91" s="155"/>
      <c r="Q91" s="152">
        <f>O91/$O$93</f>
        <v>0.97560975609756095</v>
      </c>
      <c r="R91" s="152"/>
      <c r="S91" s="8"/>
    </row>
    <row r="92" spans="2:19" ht="15.75" thickBot="1" x14ac:dyDescent="0.3">
      <c r="B92" s="72" t="s">
        <v>79</v>
      </c>
      <c r="C92" s="9">
        <v>0</v>
      </c>
      <c r="D92" s="73">
        <f t="shared" si="3"/>
        <v>0</v>
      </c>
      <c r="E92" s="74"/>
      <c r="F92" s="9"/>
      <c r="G92" s="9"/>
      <c r="H92" s="69" t="s">
        <v>80</v>
      </c>
      <c r="I92" s="8"/>
      <c r="J92" s="8"/>
      <c r="K92" s="8"/>
      <c r="L92" s="8"/>
      <c r="M92" s="8" t="s">
        <v>81</v>
      </c>
      <c r="N92" s="8"/>
      <c r="O92" s="155">
        <v>0</v>
      </c>
      <c r="P92" s="155"/>
      <c r="Q92" s="152">
        <f>O92/$O$93</f>
        <v>0</v>
      </c>
      <c r="R92" s="152"/>
      <c r="S92" s="8"/>
    </row>
    <row r="93" spans="2:19" x14ac:dyDescent="0.25">
      <c r="B93" s="72" t="s">
        <v>82</v>
      </c>
      <c r="C93" s="9">
        <v>2</v>
      </c>
      <c r="D93" s="73">
        <f t="shared" si="3"/>
        <v>2.4390243902439025E-2</v>
      </c>
      <c r="E93" s="74"/>
      <c r="F93" s="9"/>
      <c r="G93" s="9"/>
      <c r="H93" s="75">
        <f>SUM(D94:D95)</f>
        <v>0.93902439024390238</v>
      </c>
      <c r="I93" s="8"/>
      <c r="J93" s="8"/>
      <c r="K93" s="8"/>
      <c r="L93" s="8"/>
      <c r="M93" s="76" t="s">
        <v>18</v>
      </c>
      <c r="N93" s="77"/>
      <c r="O93" s="156">
        <f>SUM(O90:P92)</f>
        <v>82</v>
      </c>
      <c r="P93" s="156"/>
      <c r="Q93" s="154">
        <f>SUM(Q90:R92)</f>
        <v>1</v>
      </c>
      <c r="R93" s="154"/>
      <c r="S93" s="8"/>
    </row>
    <row r="94" spans="2:19" x14ac:dyDescent="0.25">
      <c r="B94" s="72" t="s">
        <v>83</v>
      </c>
      <c r="C94" s="9">
        <v>37</v>
      </c>
      <c r="D94" s="73">
        <f t="shared" si="3"/>
        <v>0.45121951219512196</v>
      </c>
      <c r="E94" s="74"/>
      <c r="F94" s="9"/>
      <c r="G94" s="9"/>
      <c r="H94" s="69"/>
      <c r="I94" s="8"/>
      <c r="J94" s="8"/>
      <c r="K94" s="8"/>
      <c r="L94" s="8"/>
      <c r="M94" s="78"/>
      <c r="N94" s="8"/>
      <c r="O94" s="8"/>
      <c r="P94" s="8"/>
      <c r="Q94" s="8"/>
      <c r="R94" s="8"/>
      <c r="S94" s="8"/>
    </row>
    <row r="95" spans="2:19" x14ac:dyDescent="0.25">
      <c r="B95" s="72" t="s">
        <v>84</v>
      </c>
      <c r="C95" s="9">
        <v>40</v>
      </c>
      <c r="D95" s="73">
        <f t="shared" si="3"/>
        <v>0.48780487804878048</v>
      </c>
      <c r="E95" s="74"/>
      <c r="F95" s="9"/>
      <c r="G95" s="9"/>
      <c r="H95" s="69"/>
      <c r="I95" s="8"/>
      <c r="J95" s="8"/>
      <c r="K95" s="8"/>
      <c r="L95" s="8"/>
      <c r="M95" s="65" t="s">
        <v>154</v>
      </c>
      <c r="N95" s="66"/>
      <c r="O95" s="66"/>
      <c r="P95" s="8"/>
      <c r="Q95" s="8"/>
      <c r="R95" s="8"/>
      <c r="S95" s="8"/>
    </row>
    <row r="96" spans="2:19" ht="15.75" thickBot="1" x14ac:dyDescent="0.3">
      <c r="B96" s="72" t="s">
        <v>85</v>
      </c>
      <c r="C96" s="9">
        <v>3</v>
      </c>
      <c r="D96" s="73">
        <f t="shared" si="3"/>
        <v>3.6585365853658534E-2</v>
      </c>
      <c r="E96" s="74"/>
      <c r="F96" s="9"/>
      <c r="G96" s="9"/>
      <c r="H96" s="69" t="s">
        <v>86</v>
      </c>
      <c r="I96" s="8"/>
      <c r="J96" s="8"/>
      <c r="K96" s="8"/>
      <c r="L96" s="8"/>
      <c r="M96" s="70" t="s">
        <v>87</v>
      </c>
      <c r="N96" s="71"/>
      <c r="O96" s="157" t="s">
        <v>35</v>
      </c>
      <c r="P96" s="157"/>
      <c r="Q96" s="157" t="s">
        <v>36</v>
      </c>
      <c r="R96" s="157"/>
      <c r="S96" s="8"/>
    </row>
    <row r="97" spans="2:19" x14ac:dyDescent="0.25">
      <c r="B97" s="32" t="s">
        <v>18</v>
      </c>
      <c r="C97" s="32">
        <f>SUM(C90:C96)</f>
        <v>82</v>
      </c>
      <c r="D97" s="42">
        <f>SUM(D90:D96)</f>
        <v>1</v>
      </c>
      <c r="E97" s="79"/>
      <c r="F97" s="9"/>
      <c r="G97" s="9"/>
      <c r="H97" s="75">
        <f>SUM(D96)</f>
        <v>3.6585365853658534E-2</v>
      </c>
      <c r="I97" s="8"/>
      <c r="J97" s="8"/>
      <c r="K97" s="8"/>
      <c r="L97" s="8"/>
      <c r="M97" s="8" t="s">
        <v>88</v>
      </c>
      <c r="N97" s="8"/>
      <c r="O97" s="80">
        <v>8</v>
      </c>
      <c r="P97" s="81"/>
      <c r="Q97" s="152">
        <f>O97/$O$101</f>
        <v>9.7560975609756101E-2</v>
      </c>
      <c r="R97" s="152"/>
      <c r="S97" s="8"/>
    </row>
    <row r="98" spans="2:19" x14ac:dyDescent="0.25">
      <c r="B98" s="8"/>
      <c r="C98" s="8"/>
      <c r="D98" s="8"/>
      <c r="E98" s="8"/>
      <c r="F98" s="9"/>
      <c r="G98" s="9"/>
      <c r="H98" s="9"/>
      <c r="I98" s="8"/>
      <c r="J98" s="8"/>
      <c r="K98" s="8"/>
      <c r="L98" s="8"/>
      <c r="M98" s="8" t="s">
        <v>89</v>
      </c>
      <c r="N98" s="8"/>
      <c r="O98" s="80">
        <v>61</v>
      </c>
      <c r="P98" s="81"/>
      <c r="Q98" s="152">
        <f>O98/$O$101</f>
        <v>0.74390243902439024</v>
      </c>
      <c r="R98" s="152"/>
      <c r="S98" s="8"/>
    </row>
    <row r="99" spans="2:19" x14ac:dyDescent="0.25">
      <c r="B99" s="8"/>
      <c r="C99" s="8"/>
      <c r="D99" s="8"/>
      <c r="E99" s="8"/>
      <c r="F99" s="9"/>
      <c r="G99" s="9"/>
      <c r="H99" s="9"/>
      <c r="I99" s="8"/>
      <c r="J99" s="8"/>
      <c r="K99" s="8"/>
      <c r="L99" s="8"/>
      <c r="M99" s="8" t="s">
        <v>90</v>
      </c>
      <c r="N99" s="8"/>
      <c r="O99" s="80">
        <v>13</v>
      </c>
      <c r="P99" s="81"/>
      <c r="Q99" s="152">
        <f>O99/$O$101</f>
        <v>0.15853658536585366</v>
      </c>
      <c r="R99" s="152"/>
      <c r="S99" s="8"/>
    </row>
    <row r="100" spans="2:19" ht="15" customHeight="1" thickBot="1" x14ac:dyDescent="0.3">
      <c r="B100" s="153" t="s">
        <v>155</v>
      </c>
      <c r="C100" s="153"/>
      <c r="D100" s="153"/>
      <c r="E100" s="153"/>
      <c r="F100" s="153"/>
      <c r="G100" s="153"/>
      <c r="H100" s="153"/>
      <c r="I100" s="8"/>
      <c r="J100" s="8"/>
      <c r="K100" s="8"/>
      <c r="L100" s="8"/>
      <c r="M100" s="8" t="s">
        <v>81</v>
      </c>
      <c r="N100" s="8"/>
      <c r="O100" s="80">
        <v>0</v>
      </c>
      <c r="P100" s="80">
        <v>0</v>
      </c>
      <c r="Q100" s="152">
        <f>O100/$O$101</f>
        <v>0</v>
      </c>
      <c r="R100" s="152"/>
      <c r="S100" s="8"/>
    </row>
    <row r="101" spans="2:19" x14ac:dyDescent="0.25">
      <c r="B101" s="153"/>
      <c r="C101" s="153"/>
      <c r="D101" s="153"/>
      <c r="E101" s="153"/>
      <c r="F101" s="153"/>
      <c r="G101" s="153"/>
      <c r="H101" s="153"/>
      <c r="I101" s="8"/>
      <c r="J101" s="8"/>
      <c r="K101" s="8"/>
      <c r="L101" s="8"/>
      <c r="M101" s="76" t="s">
        <v>18</v>
      </c>
      <c r="N101" s="77"/>
      <c r="O101" s="82">
        <f>SUM(O97:P100)</f>
        <v>82</v>
      </c>
      <c r="P101" s="82"/>
      <c r="Q101" s="154">
        <f>SUM(Q97:R100)</f>
        <v>1</v>
      </c>
      <c r="R101" s="154"/>
      <c r="S101" s="8"/>
    </row>
    <row r="102" spans="2:19" x14ac:dyDescent="0.25">
      <c r="B102" s="147" t="s">
        <v>91</v>
      </c>
      <c r="C102" s="147"/>
      <c r="D102" s="147"/>
      <c r="E102" s="13"/>
      <c r="F102" s="30" t="s">
        <v>35</v>
      </c>
      <c r="G102" s="145" t="s">
        <v>36</v>
      </c>
      <c r="H102" s="145"/>
      <c r="I102" s="149"/>
      <c r="J102" s="149"/>
      <c r="K102" s="149"/>
      <c r="L102" s="8"/>
      <c r="M102" s="78"/>
      <c r="N102" s="8"/>
      <c r="O102" s="8"/>
      <c r="P102" s="8"/>
      <c r="Q102" s="8"/>
      <c r="R102" s="8"/>
      <c r="S102" s="8"/>
    </row>
    <row r="103" spans="2:19" x14ac:dyDescent="0.25">
      <c r="B103" s="83" t="s">
        <v>92</v>
      </c>
      <c r="C103" s="83"/>
      <c r="D103" s="83"/>
      <c r="E103" s="83"/>
      <c r="F103" s="84">
        <v>9</v>
      </c>
      <c r="G103" s="85"/>
      <c r="H103" s="86">
        <f>F103/$F$127</f>
        <v>0.10975609756097561</v>
      </c>
      <c r="I103" s="11"/>
      <c r="J103" s="11"/>
      <c r="K103" s="11"/>
      <c r="L103" s="8"/>
      <c r="M103" s="8"/>
      <c r="N103" s="8"/>
      <c r="O103" s="8"/>
      <c r="P103" s="8"/>
      <c r="Q103" s="8"/>
      <c r="R103" s="8"/>
      <c r="S103" s="8"/>
    </row>
    <row r="104" spans="2:19" x14ac:dyDescent="0.25">
      <c r="B104" s="83" t="s">
        <v>93</v>
      </c>
      <c r="C104" s="83"/>
      <c r="D104" s="83"/>
      <c r="E104" s="83"/>
      <c r="F104" s="84">
        <v>26</v>
      </c>
      <c r="G104" s="85"/>
      <c r="H104" s="86">
        <f t="shared" ref="H104:H126" si="4">F104/$F$127</f>
        <v>0.31707317073170732</v>
      </c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</row>
    <row r="105" spans="2:19" ht="15" customHeight="1" x14ac:dyDescent="0.25">
      <c r="B105" s="83" t="s">
        <v>94</v>
      </c>
      <c r="C105" s="83"/>
      <c r="D105" s="83"/>
      <c r="E105" s="83"/>
      <c r="F105" s="84">
        <v>0</v>
      </c>
      <c r="G105" s="85"/>
      <c r="H105" s="86">
        <f t="shared" si="4"/>
        <v>0</v>
      </c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</row>
    <row r="106" spans="2:19" ht="15" customHeight="1" x14ac:dyDescent="0.25">
      <c r="B106" s="83" t="s">
        <v>95</v>
      </c>
      <c r="C106" s="83"/>
      <c r="D106" s="83"/>
      <c r="E106" s="83"/>
      <c r="F106" s="84">
        <v>3</v>
      </c>
      <c r="G106" s="85"/>
      <c r="H106" s="86">
        <f t="shared" si="4"/>
        <v>3.6585365853658534E-2</v>
      </c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</row>
    <row r="107" spans="2:19" x14ac:dyDescent="0.25">
      <c r="B107" s="87" t="s">
        <v>96</v>
      </c>
      <c r="C107" s="87"/>
      <c r="D107" s="87"/>
      <c r="E107" s="87"/>
      <c r="F107" s="88">
        <v>1</v>
      </c>
      <c r="G107" s="89"/>
      <c r="H107" s="90">
        <f t="shared" si="4"/>
        <v>1.2195121951219513E-2</v>
      </c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</row>
    <row r="108" spans="2:19" x14ac:dyDescent="0.25">
      <c r="B108" s="87" t="s">
        <v>97</v>
      </c>
      <c r="C108" s="87"/>
      <c r="D108" s="87"/>
      <c r="E108" s="87"/>
      <c r="F108" s="88">
        <v>30</v>
      </c>
      <c r="G108" s="89"/>
      <c r="H108" s="90">
        <f t="shared" si="4"/>
        <v>0.36585365853658536</v>
      </c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</row>
    <row r="109" spans="2:19" x14ac:dyDescent="0.25">
      <c r="B109" s="91" t="s">
        <v>98</v>
      </c>
      <c r="C109" s="91"/>
      <c r="D109" s="91"/>
      <c r="E109" s="91"/>
      <c r="F109" s="88">
        <v>10</v>
      </c>
      <c r="G109" s="89"/>
      <c r="H109" s="90">
        <f t="shared" si="4"/>
        <v>0.12195121951219512</v>
      </c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</row>
    <row r="110" spans="2:19" ht="15" customHeight="1" x14ac:dyDescent="0.25">
      <c r="B110" s="87" t="s">
        <v>99</v>
      </c>
      <c r="C110" s="87"/>
      <c r="D110" s="87"/>
      <c r="E110" s="87"/>
      <c r="F110" s="88">
        <v>0</v>
      </c>
      <c r="G110" s="89"/>
      <c r="H110" s="90">
        <f t="shared" si="4"/>
        <v>0</v>
      </c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</row>
    <row r="111" spans="2:19" x14ac:dyDescent="0.25">
      <c r="B111" s="92" t="s">
        <v>100</v>
      </c>
      <c r="C111" s="92"/>
      <c r="D111" s="92"/>
      <c r="E111" s="92"/>
      <c r="F111" s="93">
        <v>0</v>
      </c>
      <c r="G111" s="94"/>
      <c r="H111" s="95">
        <f t="shared" si="4"/>
        <v>0</v>
      </c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</row>
    <row r="112" spans="2:19" x14ac:dyDescent="0.25">
      <c r="B112" s="92" t="s">
        <v>101</v>
      </c>
      <c r="C112" s="92"/>
      <c r="D112" s="92"/>
      <c r="E112" s="92"/>
      <c r="F112" s="93">
        <v>0</v>
      </c>
      <c r="G112" s="94"/>
      <c r="H112" s="95">
        <f t="shared" si="4"/>
        <v>0</v>
      </c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</row>
    <row r="113" spans="2:19" x14ac:dyDescent="0.25">
      <c r="B113" s="92" t="s">
        <v>102</v>
      </c>
      <c r="C113" s="92"/>
      <c r="D113" s="92"/>
      <c r="E113" s="92"/>
      <c r="F113" s="93">
        <v>1</v>
      </c>
      <c r="G113" s="94"/>
      <c r="H113" s="95">
        <f t="shared" si="4"/>
        <v>1.2195121951219513E-2</v>
      </c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</row>
    <row r="114" spans="2:19" x14ac:dyDescent="0.25">
      <c r="B114" s="92" t="s">
        <v>103</v>
      </c>
      <c r="C114" s="92"/>
      <c r="D114" s="92"/>
      <c r="E114" s="92"/>
      <c r="F114" s="93">
        <v>0</v>
      </c>
      <c r="G114" s="94"/>
      <c r="H114" s="95">
        <f t="shared" si="4"/>
        <v>0</v>
      </c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</row>
    <row r="115" spans="2:19" x14ac:dyDescent="0.25">
      <c r="B115" s="92" t="s">
        <v>104</v>
      </c>
      <c r="C115" s="92"/>
      <c r="D115" s="92"/>
      <c r="E115" s="92"/>
      <c r="F115" s="93">
        <v>1</v>
      </c>
      <c r="G115" s="94"/>
      <c r="H115" s="95">
        <f t="shared" si="4"/>
        <v>1.2195121951219513E-2</v>
      </c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</row>
    <row r="116" spans="2:19" x14ac:dyDescent="0.25">
      <c r="B116" s="92" t="s">
        <v>105</v>
      </c>
      <c r="C116" s="92"/>
      <c r="D116" s="92"/>
      <c r="E116" s="92"/>
      <c r="F116" s="93">
        <v>0</v>
      </c>
      <c r="G116" s="94"/>
      <c r="H116" s="95">
        <f t="shared" si="4"/>
        <v>0</v>
      </c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</row>
    <row r="117" spans="2:19" ht="15" customHeight="1" x14ac:dyDescent="0.25">
      <c r="B117" s="92" t="s">
        <v>106</v>
      </c>
      <c r="C117" s="92"/>
      <c r="D117" s="92"/>
      <c r="E117" s="92"/>
      <c r="F117" s="93">
        <v>0</v>
      </c>
      <c r="G117" s="94"/>
      <c r="H117" s="95">
        <f t="shared" si="4"/>
        <v>0</v>
      </c>
      <c r="I117" s="8"/>
      <c r="J117" s="8"/>
      <c r="K117" s="143" t="s">
        <v>156</v>
      </c>
      <c r="L117" s="143"/>
      <c r="M117" s="143"/>
      <c r="N117" s="143"/>
      <c r="O117" s="66"/>
      <c r="P117" s="66"/>
      <c r="Q117" s="8"/>
      <c r="R117" s="8"/>
      <c r="S117" s="8"/>
    </row>
    <row r="118" spans="2:19" x14ac:dyDescent="0.25">
      <c r="B118" s="92" t="s">
        <v>107</v>
      </c>
      <c r="C118" s="92"/>
      <c r="D118" s="92"/>
      <c r="E118" s="92"/>
      <c r="F118" s="93">
        <v>0</v>
      </c>
      <c r="G118" s="94"/>
      <c r="H118" s="95">
        <f t="shared" si="4"/>
        <v>0</v>
      </c>
      <c r="I118" s="8"/>
      <c r="J118" s="8"/>
      <c r="K118" s="143"/>
      <c r="L118" s="143"/>
      <c r="M118" s="143"/>
      <c r="N118" s="143"/>
      <c r="O118" s="66"/>
      <c r="P118" s="66"/>
      <c r="Q118" s="8"/>
      <c r="R118" s="8"/>
      <c r="S118" s="8"/>
    </row>
    <row r="119" spans="2:19" x14ac:dyDescent="0.25">
      <c r="B119" s="92" t="s">
        <v>108</v>
      </c>
      <c r="C119" s="92"/>
      <c r="D119" s="92"/>
      <c r="E119" s="92"/>
      <c r="F119" s="93">
        <v>0</v>
      </c>
      <c r="G119" s="94"/>
      <c r="H119" s="95">
        <f t="shared" si="4"/>
        <v>0</v>
      </c>
      <c r="I119" s="8"/>
      <c r="J119" s="8"/>
      <c r="K119" s="13" t="s">
        <v>109</v>
      </c>
      <c r="L119" s="30" t="s">
        <v>35</v>
      </c>
      <c r="M119" s="30" t="s">
        <v>36</v>
      </c>
      <c r="N119" s="96"/>
      <c r="O119" s="97"/>
      <c r="P119" s="74">
        <f t="shared" ref="P119:P121" si="5">N119/$F$127</f>
        <v>0</v>
      </c>
      <c r="Q119" s="8"/>
      <c r="R119" s="8"/>
      <c r="S119" s="8"/>
    </row>
    <row r="120" spans="2:19" x14ac:dyDescent="0.25">
      <c r="B120" s="92" t="s">
        <v>110</v>
      </c>
      <c r="C120" s="92"/>
      <c r="D120" s="92"/>
      <c r="E120" s="92"/>
      <c r="F120" s="93">
        <v>0</v>
      </c>
      <c r="G120" s="94"/>
      <c r="H120" s="95">
        <f t="shared" si="4"/>
        <v>0</v>
      </c>
      <c r="I120" s="8"/>
      <c r="J120" s="8"/>
      <c r="K120" s="83" t="s">
        <v>111</v>
      </c>
      <c r="L120" s="84">
        <f>SUM(F103:F106)</f>
        <v>38</v>
      </c>
      <c r="M120" s="98">
        <f t="shared" ref="M120:M125" si="6">L120/$L$126</f>
        <v>0.46341463414634149</v>
      </c>
      <c r="N120" s="96"/>
      <c r="O120" s="97"/>
      <c r="P120" s="74">
        <f t="shared" si="5"/>
        <v>0</v>
      </c>
      <c r="Q120" s="8"/>
      <c r="R120" s="8"/>
      <c r="S120" s="8"/>
    </row>
    <row r="121" spans="2:19" ht="15" customHeight="1" x14ac:dyDescent="0.25">
      <c r="B121" s="99" t="s">
        <v>112</v>
      </c>
      <c r="C121" s="99"/>
      <c r="D121" s="99"/>
      <c r="E121" s="99"/>
      <c r="F121" s="100">
        <v>0</v>
      </c>
      <c r="G121" s="101"/>
      <c r="H121" s="102">
        <f t="shared" si="4"/>
        <v>0</v>
      </c>
      <c r="I121" s="8"/>
      <c r="J121" s="8"/>
      <c r="K121" s="87" t="s">
        <v>113</v>
      </c>
      <c r="L121" s="88">
        <f>SUM(F107:F110)</f>
        <v>41</v>
      </c>
      <c r="M121" s="103">
        <f t="shared" si="6"/>
        <v>0.5</v>
      </c>
      <c r="N121" s="96"/>
      <c r="O121" s="97"/>
      <c r="P121" s="74">
        <f t="shared" si="5"/>
        <v>0</v>
      </c>
      <c r="Q121" s="8"/>
      <c r="R121" s="8"/>
      <c r="S121" s="8"/>
    </row>
    <row r="122" spans="2:19" x14ac:dyDescent="0.25">
      <c r="B122" s="99" t="s">
        <v>114</v>
      </c>
      <c r="C122" s="99"/>
      <c r="D122" s="99"/>
      <c r="E122" s="99"/>
      <c r="F122" s="100">
        <v>0</v>
      </c>
      <c r="G122" s="101"/>
      <c r="H122" s="102">
        <f t="shared" si="4"/>
        <v>0</v>
      </c>
      <c r="I122" s="8"/>
      <c r="J122" s="8"/>
      <c r="K122" s="92" t="s">
        <v>115</v>
      </c>
      <c r="L122" s="93">
        <f>SUM(F111:F120)</f>
        <v>2</v>
      </c>
      <c r="M122" s="104">
        <f t="shared" si="6"/>
        <v>2.4390243902439025E-2</v>
      </c>
      <c r="N122" s="105"/>
      <c r="O122" s="11"/>
      <c r="P122" s="11"/>
      <c r="Q122" s="8"/>
      <c r="R122" s="8"/>
      <c r="S122" s="8"/>
    </row>
    <row r="123" spans="2:19" x14ac:dyDescent="0.25">
      <c r="B123" s="99" t="s">
        <v>116</v>
      </c>
      <c r="C123" s="99"/>
      <c r="D123" s="99"/>
      <c r="E123" s="99"/>
      <c r="F123" s="100">
        <v>0</v>
      </c>
      <c r="G123" s="101"/>
      <c r="H123" s="102">
        <f t="shared" si="4"/>
        <v>0</v>
      </c>
      <c r="I123" s="8"/>
      <c r="J123" s="8"/>
      <c r="K123" s="99" t="s">
        <v>117</v>
      </c>
      <c r="L123" s="100">
        <f>SUM(F121:F123)</f>
        <v>0</v>
      </c>
      <c r="M123" s="106">
        <f t="shared" si="6"/>
        <v>0</v>
      </c>
      <c r="N123" s="105"/>
      <c r="O123" s="11"/>
      <c r="P123" s="11"/>
      <c r="Q123" s="8"/>
      <c r="R123" s="8"/>
      <c r="S123" s="8"/>
    </row>
    <row r="124" spans="2:19" x14ac:dyDescent="0.25">
      <c r="B124" s="107" t="s">
        <v>62</v>
      </c>
      <c r="C124" s="107"/>
      <c r="D124" s="107"/>
      <c r="E124" s="107"/>
      <c r="F124" s="108">
        <v>1</v>
      </c>
      <c r="G124" s="9"/>
      <c r="H124" s="73">
        <f t="shared" si="4"/>
        <v>1.2195121951219513E-2</v>
      </c>
      <c r="I124" s="8"/>
      <c r="J124" s="8"/>
      <c r="K124" s="109" t="s">
        <v>118</v>
      </c>
      <c r="L124" s="110">
        <f>SUM(F125:F126)</f>
        <v>0</v>
      </c>
      <c r="M124" s="111">
        <f t="shared" si="6"/>
        <v>0</v>
      </c>
      <c r="N124" s="112"/>
      <c r="O124" s="11"/>
      <c r="P124" s="11"/>
      <c r="Q124" s="8"/>
      <c r="R124" s="8"/>
      <c r="S124" s="8"/>
    </row>
    <row r="125" spans="2:19" ht="15.75" thickBot="1" x14ac:dyDescent="0.3">
      <c r="B125" s="109" t="s">
        <v>118</v>
      </c>
      <c r="C125" s="109"/>
      <c r="D125" s="109"/>
      <c r="E125" s="109"/>
      <c r="F125" s="113">
        <v>0</v>
      </c>
      <c r="G125" s="110"/>
      <c r="H125" s="114">
        <f t="shared" si="4"/>
        <v>0</v>
      </c>
      <c r="I125" s="8"/>
      <c r="J125" s="8"/>
      <c r="K125" s="115" t="s">
        <v>62</v>
      </c>
      <c r="L125" s="97">
        <f>SUM(F124)</f>
        <v>1</v>
      </c>
      <c r="M125" s="116">
        <f t="shared" si="6"/>
        <v>1.2195121951219513E-2</v>
      </c>
      <c r="N125" s="8"/>
      <c r="O125" s="8"/>
      <c r="P125" s="8"/>
      <c r="Q125" s="8"/>
      <c r="R125" s="8"/>
      <c r="S125" s="8"/>
    </row>
    <row r="126" spans="2:19" ht="15.75" thickBot="1" x14ac:dyDescent="0.3">
      <c r="B126" s="109" t="s">
        <v>119</v>
      </c>
      <c r="C126" s="109"/>
      <c r="D126" s="109"/>
      <c r="E126" s="109"/>
      <c r="F126" s="113">
        <v>0</v>
      </c>
      <c r="G126" s="110"/>
      <c r="H126" s="114">
        <f t="shared" si="4"/>
        <v>0</v>
      </c>
      <c r="I126" s="8"/>
      <c r="J126" s="8"/>
      <c r="K126" s="117" t="s">
        <v>18</v>
      </c>
      <c r="L126" s="32">
        <f>SUM(L120:L125)</f>
        <v>82</v>
      </c>
      <c r="M126" s="118">
        <f>SUM(M120:M125)</f>
        <v>1</v>
      </c>
      <c r="N126" s="8"/>
      <c r="O126" s="8"/>
      <c r="P126" s="8"/>
      <c r="Q126" s="8"/>
      <c r="R126" s="8"/>
      <c r="S126" s="8"/>
    </row>
    <row r="127" spans="2:19" x14ac:dyDescent="0.25">
      <c r="B127" s="141" t="s">
        <v>18</v>
      </c>
      <c r="C127" s="141"/>
      <c r="D127" s="141"/>
      <c r="E127" s="32"/>
      <c r="F127" s="32">
        <f>SUM(F103:F126)</f>
        <v>82</v>
      </c>
      <c r="G127" s="76"/>
      <c r="H127" s="42">
        <f>SUM(H103:H126)</f>
        <v>1</v>
      </c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</row>
    <row r="128" spans="2:19" x14ac:dyDescent="0.25">
      <c r="B128" s="8"/>
      <c r="C128" s="8"/>
      <c r="D128" s="8"/>
      <c r="E128" s="8"/>
      <c r="F128" s="9"/>
      <c r="G128" s="9"/>
      <c r="H128" s="9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</row>
    <row r="129" spans="2:19" ht="15" customHeight="1" x14ac:dyDescent="0.25">
      <c r="B129" s="150" t="s">
        <v>157</v>
      </c>
      <c r="C129" s="150"/>
      <c r="D129" s="150"/>
      <c r="E129" s="150"/>
      <c r="F129" s="150"/>
      <c r="G129" s="150"/>
      <c r="H129" s="150"/>
      <c r="I129" s="119"/>
      <c r="J129" s="119"/>
      <c r="K129" s="151" t="s">
        <v>158</v>
      </c>
      <c r="L129" s="151"/>
      <c r="M129" s="151"/>
      <c r="N129" s="151"/>
      <c r="O129" s="151"/>
      <c r="P129" s="151"/>
      <c r="Q129" s="151"/>
      <c r="R129" s="8"/>
      <c r="S129" s="8"/>
    </row>
    <row r="130" spans="2:19" ht="15" customHeight="1" x14ac:dyDescent="0.25">
      <c r="B130" s="150"/>
      <c r="C130" s="150"/>
      <c r="D130" s="150"/>
      <c r="E130" s="150"/>
      <c r="F130" s="150"/>
      <c r="G130" s="150"/>
      <c r="H130" s="150"/>
      <c r="I130" s="119"/>
      <c r="J130" s="119"/>
      <c r="K130" s="151"/>
      <c r="L130" s="151"/>
      <c r="M130" s="151"/>
      <c r="N130" s="151"/>
      <c r="O130" s="151"/>
      <c r="P130" s="151"/>
      <c r="Q130" s="151"/>
      <c r="R130" s="8"/>
      <c r="S130" s="8"/>
    </row>
    <row r="131" spans="2:19" ht="15.75" thickBot="1" x14ac:dyDescent="0.3">
      <c r="B131" s="147" t="s">
        <v>120</v>
      </c>
      <c r="C131" s="148" t="s">
        <v>23</v>
      </c>
      <c r="D131" s="148"/>
      <c r="E131" s="23"/>
      <c r="F131" s="148">
        <v>2017</v>
      </c>
      <c r="G131" s="148"/>
      <c r="H131" s="148"/>
      <c r="I131" s="8"/>
      <c r="J131" s="8"/>
      <c r="K131" s="147" t="s">
        <v>121</v>
      </c>
      <c r="L131" s="147"/>
      <c r="M131" s="23" t="s">
        <v>35</v>
      </c>
      <c r="N131" s="23"/>
      <c r="O131" s="23" t="s">
        <v>36</v>
      </c>
      <c r="P131" s="120"/>
      <c r="Q131" s="120"/>
      <c r="R131" s="8"/>
      <c r="S131" s="8"/>
    </row>
    <row r="132" spans="2:19" x14ac:dyDescent="0.25">
      <c r="B132" s="147"/>
      <c r="C132" s="30" t="s">
        <v>35</v>
      </c>
      <c r="D132" s="30" t="s">
        <v>36</v>
      </c>
      <c r="E132" s="30"/>
      <c r="F132" s="30" t="s">
        <v>35</v>
      </c>
      <c r="G132" s="145" t="s">
        <v>36</v>
      </c>
      <c r="H132" s="145"/>
      <c r="I132" s="8"/>
      <c r="J132" s="8"/>
      <c r="K132" s="115" t="s">
        <v>88</v>
      </c>
      <c r="L132" s="121"/>
      <c r="M132" s="122">
        <v>8</v>
      </c>
      <c r="N132" s="21"/>
      <c r="O132" s="47">
        <f>M132/$M$139</f>
        <v>9.7560975609756101E-2</v>
      </c>
      <c r="P132" s="120"/>
      <c r="Q132" s="120"/>
      <c r="R132" s="8"/>
      <c r="S132" s="8"/>
    </row>
    <row r="133" spans="2:19" x14ac:dyDescent="0.25">
      <c r="B133" s="115" t="s">
        <v>122</v>
      </c>
      <c r="C133" s="108">
        <f>L120+L121</f>
        <v>79</v>
      </c>
      <c r="D133" s="96">
        <f>C133/$L$126</f>
        <v>0.96341463414634143</v>
      </c>
      <c r="E133" s="96"/>
      <c r="F133" s="108">
        <v>215</v>
      </c>
      <c r="G133" s="140">
        <f>F133/$F$138</f>
        <v>0.87044534412955465</v>
      </c>
      <c r="H133" s="140"/>
      <c r="I133" s="8"/>
      <c r="J133" s="8"/>
      <c r="K133" s="115" t="s">
        <v>123</v>
      </c>
      <c r="L133" s="108"/>
      <c r="M133" s="123">
        <v>64</v>
      </c>
      <c r="N133" s="96"/>
      <c r="O133" s="47">
        <f t="shared" ref="O133:O138" si="7">M133/$M$139</f>
        <v>0.78048780487804881</v>
      </c>
      <c r="P133" s="124"/>
      <c r="Q133" s="124"/>
      <c r="R133" s="8"/>
      <c r="S133" s="8"/>
    </row>
    <row r="134" spans="2:19" x14ac:dyDescent="0.25">
      <c r="B134" s="115" t="s">
        <v>124</v>
      </c>
      <c r="C134" s="108">
        <f>L123+L124+L125</f>
        <v>1</v>
      </c>
      <c r="D134" s="96">
        <f>C134/$L$126</f>
        <v>1.2195121951219513E-2</v>
      </c>
      <c r="E134" s="96"/>
      <c r="F134" s="108">
        <v>15</v>
      </c>
      <c r="G134" s="140">
        <f t="shared" ref="G134:G137" si="8">F134/$F$138</f>
        <v>6.0728744939271252E-2</v>
      </c>
      <c r="H134" s="140"/>
      <c r="I134" s="8"/>
      <c r="J134" s="8"/>
      <c r="K134" s="115" t="s">
        <v>125</v>
      </c>
      <c r="L134" s="108"/>
      <c r="M134" s="123">
        <v>0</v>
      </c>
      <c r="N134" s="96"/>
      <c r="O134" s="47">
        <f t="shared" si="7"/>
        <v>0</v>
      </c>
      <c r="P134" s="124"/>
      <c r="Q134" s="124"/>
      <c r="R134" s="8"/>
      <c r="S134" s="8"/>
    </row>
    <row r="135" spans="2:19" x14ac:dyDescent="0.25">
      <c r="B135" s="115" t="s">
        <v>115</v>
      </c>
      <c r="C135" s="108">
        <f>L122</f>
        <v>2</v>
      </c>
      <c r="D135" s="96">
        <f>C135/$L$126</f>
        <v>2.4390243902439025E-2</v>
      </c>
      <c r="E135" s="96"/>
      <c r="F135" s="108">
        <v>17</v>
      </c>
      <c r="G135" s="140">
        <f t="shared" si="8"/>
        <v>6.8825910931174086E-2</v>
      </c>
      <c r="H135" s="140"/>
      <c r="I135" s="8"/>
      <c r="J135" s="8"/>
      <c r="K135" s="115" t="s">
        <v>126</v>
      </c>
      <c r="L135" s="108"/>
      <c r="M135" s="123">
        <v>2</v>
      </c>
      <c r="N135" s="96"/>
      <c r="O135" s="47">
        <f t="shared" si="7"/>
        <v>2.4390243902439025E-2</v>
      </c>
      <c r="P135" s="124"/>
      <c r="Q135" s="124"/>
      <c r="R135" s="8"/>
      <c r="S135" s="8"/>
    </row>
    <row r="136" spans="2:19" x14ac:dyDescent="0.25">
      <c r="B136" s="115" t="s">
        <v>127</v>
      </c>
      <c r="C136" s="108">
        <v>0</v>
      </c>
      <c r="D136" s="96">
        <f>C136/$L$126</f>
        <v>0</v>
      </c>
      <c r="E136" s="96"/>
      <c r="F136" s="108">
        <v>0</v>
      </c>
      <c r="G136" s="140">
        <f t="shared" si="8"/>
        <v>0</v>
      </c>
      <c r="H136" s="140"/>
      <c r="I136" s="8"/>
      <c r="J136" s="8"/>
      <c r="K136" s="115" t="s">
        <v>128</v>
      </c>
      <c r="L136" s="108"/>
      <c r="M136" s="123">
        <v>5</v>
      </c>
      <c r="N136" s="96"/>
      <c r="O136" s="47">
        <f t="shared" si="7"/>
        <v>6.097560975609756E-2</v>
      </c>
      <c r="P136" s="124"/>
      <c r="Q136" s="124"/>
      <c r="R136" s="8"/>
      <c r="S136" s="8"/>
    </row>
    <row r="137" spans="2:19" ht="15.75" thickBot="1" x14ac:dyDescent="0.3">
      <c r="B137" s="115" t="s">
        <v>81</v>
      </c>
      <c r="C137" s="97">
        <v>0</v>
      </c>
      <c r="D137" s="116">
        <f>C137/$L$126</f>
        <v>0</v>
      </c>
      <c r="E137" s="116"/>
      <c r="F137" s="97">
        <v>0</v>
      </c>
      <c r="G137" s="140">
        <f t="shared" si="8"/>
        <v>0</v>
      </c>
      <c r="H137" s="140"/>
      <c r="I137" s="8"/>
      <c r="J137" s="8"/>
      <c r="K137" s="115" t="s">
        <v>129</v>
      </c>
      <c r="L137" s="97"/>
      <c r="M137" s="125">
        <v>3</v>
      </c>
      <c r="N137" s="116"/>
      <c r="O137" s="47">
        <f t="shared" si="7"/>
        <v>3.6585365853658534E-2</v>
      </c>
      <c r="P137" s="124"/>
      <c r="Q137" s="124"/>
      <c r="R137" s="8"/>
      <c r="S137" s="8"/>
    </row>
    <row r="138" spans="2:19" ht="15.75" thickBot="1" x14ac:dyDescent="0.3">
      <c r="B138" s="117" t="s">
        <v>18</v>
      </c>
      <c r="C138" s="32">
        <f>SUM(C133:C137)</f>
        <v>82</v>
      </c>
      <c r="D138" s="118">
        <f>SUM(D133:D137)</f>
        <v>1</v>
      </c>
      <c r="E138" s="118"/>
      <c r="F138" s="32">
        <f>SUM(F133:F137)</f>
        <v>247</v>
      </c>
      <c r="G138" s="138">
        <f>SUM(G133:H137)</f>
        <v>1</v>
      </c>
      <c r="H138" s="138"/>
      <c r="I138" s="8"/>
      <c r="J138" s="8"/>
      <c r="K138" s="115" t="s">
        <v>119</v>
      </c>
      <c r="L138" s="8"/>
      <c r="M138" s="126">
        <v>0</v>
      </c>
      <c r="N138" s="9"/>
      <c r="O138" s="47">
        <f t="shared" si="7"/>
        <v>0</v>
      </c>
      <c r="P138" s="16"/>
      <c r="Q138" s="16"/>
      <c r="R138" s="8"/>
      <c r="S138" s="8"/>
    </row>
    <row r="139" spans="2:19" x14ac:dyDescent="0.25">
      <c r="B139" s="53" t="s">
        <v>19</v>
      </c>
      <c r="C139" s="8"/>
      <c r="D139" s="8"/>
      <c r="E139" s="8"/>
      <c r="F139" s="9"/>
      <c r="G139" s="9"/>
      <c r="H139" s="9"/>
      <c r="I139" s="8"/>
      <c r="J139" s="8"/>
      <c r="K139" s="146" t="s">
        <v>18</v>
      </c>
      <c r="L139" s="146"/>
      <c r="M139" s="127">
        <f>SUM(M132:M138)</f>
        <v>82</v>
      </c>
      <c r="N139" s="118"/>
      <c r="O139" s="42">
        <f>SUM(O132:O138)</f>
        <v>1</v>
      </c>
      <c r="P139" s="142">
        <f>SUM(P133:Q137)</f>
        <v>0</v>
      </c>
      <c r="Q139" s="142"/>
      <c r="R139" s="8"/>
      <c r="S139" s="8"/>
    </row>
    <row r="140" spans="2:19" ht="13.5" customHeight="1" x14ac:dyDescent="0.25">
      <c r="B140" s="8"/>
      <c r="C140" s="8"/>
      <c r="D140" s="8"/>
      <c r="E140" s="8"/>
      <c r="F140" s="9"/>
      <c r="G140" s="9"/>
      <c r="H140" s="9"/>
      <c r="I140" s="8"/>
      <c r="J140" s="8"/>
      <c r="K140" s="78"/>
      <c r="L140" s="8"/>
      <c r="M140" s="8"/>
      <c r="N140" s="8"/>
      <c r="O140" s="9"/>
      <c r="P140" s="9"/>
      <c r="Q140" s="9"/>
      <c r="R140" s="8"/>
      <c r="S140" s="8"/>
    </row>
    <row r="141" spans="2:19" x14ac:dyDescent="0.25">
      <c r="B141" s="61" t="s">
        <v>130</v>
      </c>
      <c r="C141" s="62"/>
      <c r="D141" s="62"/>
      <c r="E141" s="62"/>
      <c r="F141" s="63"/>
      <c r="G141" s="63"/>
      <c r="H141" s="63"/>
      <c r="I141" s="62"/>
      <c r="J141" s="62"/>
      <c r="K141" s="62"/>
      <c r="L141" s="62"/>
      <c r="M141" s="62"/>
      <c r="N141" s="62"/>
      <c r="O141" s="62"/>
      <c r="P141" s="62"/>
      <c r="Q141" s="62"/>
      <c r="R141" s="62"/>
      <c r="S141" s="62"/>
    </row>
    <row r="142" spans="2:19" ht="24.75" customHeight="1" x14ac:dyDescent="0.25">
      <c r="B142" s="143" t="s">
        <v>159</v>
      </c>
      <c r="C142" s="143"/>
      <c r="D142" s="143"/>
      <c r="E142" s="143"/>
      <c r="F142" s="143"/>
      <c r="G142" s="9"/>
      <c r="H142" s="9"/>
      <c r="I142" s="8"/>
      <c r="J142" s="8"/>
      <c r="K142" s="143" t="s">
        <v>160</v>
      </c>
      <c r="L142" s="143"/>
      <c r="M142" s="143"/>
      <c r="N142" s="43"/>
      <c r="O142" s="43"/>
      <c r="P142" s="8"/>
      <c r="Q142" s="8"/>
      <c r="R142" s="8"/>
      <c r="S142" s="8"/>
    </row>
    <row r="143" spans="2:19" x14ac:dyDescent="0.25">
      <c r="B143" s="143"/>
      <c r="C143" s="143"/>
      <c r="D143" s="143"/>
      <c r="E143" s="143"/>
      <c r="F143" s="143"/>
      <c r="G143" s="9"/>
      <c r="H143" s="9"/>
      <c r="I143" s="8"/>
      <c r="J143" s="8"/>
      <c r="K143" s="143"/>
      <c r="L143" s="143"/>
      <c r="M143" s="143"/>
      <c r="N143" s="43"/>
      <c r="O143" s="43"/>
      <c r="P143" s="8"/>
      <c r="Q143" s="8"/>
      <c r="R143" s="8"/>
      <c r="S143" s="8"/>
    </row>
    <row r="144" spans="2:19" x14ac:dyDescent="0.25">
      <c r="B144" s="67" t="s">
        <v>72</v>
      </c>
      <c r="C144" s="30" t="s">
        <v>35</v>
      </c>
      <c r="D144" s="30" t="s">
        <v>36</v>
      </c>
      <c r="E144" s="8"/>
      <c r="F144" s="9"/>
      <c r="G144" s="9"/>
      <c r="H144" s="9"/>
      <c r="I144" s="8"/>
      <c r="J144" s="8"/>
      <c r="K144" s="30" t="s">
        <v>131</v>
      </c>
      <c r="L144" s="30" t="s">
        <v>35</v>
      </c>
      <c r="M144" s="30" t="s">
        <v>36</v>
      </c>
      <c r="N144" s="8"/>
      <c r="O144" s="9"/>
      <c r="P144" s="8"/>
      <c r="Q144" s="8"/>
      <c r="R144" s="8"/>
      <c r="S144" s="8"/>
    </row>
    <row r="145" spans="2:19" x14ac:dyDescent="0.25">
      <c r="B145" s="72" t="s">
        <v>132</v>
      </c>
      <c r="C145" s="9">
        <v>2</v>
      </c>
      <c r="D145" s="73">
        <f t="shared" ref="D145:D149" si="9">C145/$C$97</f>
        <v>2.4390243902439025E-2</v>
      </c>
      <c r="E145" s="8"/>
      <c r="F145" s="9"/>
      <c r="G145" s="9"/>
      <c r="H145" s="9"/>
      <c r="I145" s="8"/>
      <c r="J145" s="8"/>
      <c r="K145" s="129" t="s">
        <v>133</v>
      </c>
      <c r="L145" s="9">
        <v>44</v>
      </c>
      <c r="M145" s="73">
        <f t="shared" ref="M145:M148" si="10">L145/$C$97</f>
        <v>0.53658536585365857</v>
      </c>
      <c r="N145" s="8"/>
      <c r="O145" s="9"/>
      <c r="P145" s="8"/>
      <c r="Q145" s="8"/>
      <c r="R145" s="8"/>
      <c r="S145" s="8"/>
    </row>
    <row r="146" spans="2:19" x14ac:dyDescent="0.25">
      <c r="B146" s="72" t="s">
        <v>83</v>
      </c>
      <c r="C146" s="9">
        <v>21</v>
      </c>
      <c r="D146" s="73">
        <f t="shared" si="9"/>
        <v>0.25609756097560976</v>
      </c>
      <c r="E146" s="8"/>
      <c r="F146" s="9"/>
      <c r="G146" s="9"/>
      <c r="H146" s="9"/>
      <c r="I146" s="8"/>
      <c r="J146" s="8"/>
      <c r="K146" s="129" t="s">
        <v>134</v>
      </c>
      <c r="L146" s="9">
        <v>34</v>
      </c>
      <c r="M146" s="73">
        <f t="shared" si="10"/>
        <v>0.41463414634146339</v>
      </c>
      <c r="N146" s="8"/>
      <c r="O146" s="9"/>
      <c r="P146" s="8"/>
      <c r="Q146" s="8"/>
      <c r="R146" s="8"/>
      <c r="S146" s="8"/>
    </row>
    <row r="147" spans="2:19" x14ac:dyDescent="0.25">
      <c r="B147" s="72" t="s">
        <v>84</v>
      </c>
      <c r="C147" s="9">
        <v>57</v>
      </c>
      <c r="D147" s="73">
        <f t="shared" si="9"/>
        <v>0.69512195121951215</v>
      </c>
      <c r="E147" s="8"/>
      <c r="F147" s="9"/>
      <c r="G147" s="9"/>
      <c r="H147" s="40" t="s">
        <v>135</v>
      </c>
      <c r="I147" s="8"/>
      <c r="J147" s="8"/>
      <c r="K147" s="129" t="s">
        <v>136</v>
      </c>
      <c r="L147" s="9">
        <v>2</v>
      </c>
      <c r="M147" s="73">
        <f t="shared" si="10"/>
        <v>2.4390243902439025E-2</v>
      </c>
      <c r="N147" s="8"/>
      <c r="O147" s="9"/>
      <c r="P147" s="8"/>
      <c r="Q147" s="8"/>
      <c r="R147" s="8"/>
      <c r="S147" s="8"/>
    </row>
    <row r="148" spans="2:19" ht="15.75" thickBot="1" x14ac:dyDescent="0.3">
      <c r="B148" s="72" t="s">
        <v>85</v>
      </c>
      <c r="C148" s="9">
        <v>2</v>
      </c>
      <c r="D148" s="73">
        <f t="shared" si="9"/>
        <v>2.4390243902439025E-2</v>
      </c>
      <c r="E148" s="8"/>
      <c r="F148" s="9"/>
      <c r="G148" s="9"/>
      <c r="H148" s="130">
        <v>0.95</v>
      </c>
      <c r="I148" s="8"/>
      <c r="J148" s="8"/>
      <c r="K148" s="129" t="s">
        <v>137</v>
      </c>
      <c r="L148" s="9">
        <v>2</v>
      </c>
      <c r="M148" s="73">
        <f t="shared" si="10"/>
        <v>2.4390243902439025E-2</v>
      </c>
      <c r="N148" s="8"/>
      <c r="O148" s="9"/>
      <c r="P148" s="8"/>
      <c r="Q148" s="8"/>
      <c r="R148" s="8"/>
      <c r="S148" s="8"/>
    </row>
    <row r="149" spans="2:19" ht="15.75" thickBot="1" x14ac:dyDescent="0.3">
      <c r="B149" s="72" t="s">
        <v>119</v>
      </c>
      <c r="C149" s="9">
        <v>0</v>
      </c>
      <c r="D149" s="73">
        <f t="shared" si="9"/>
        <v>0</v>
      </c>
      <c r="E149" s="8"/>
      <c r="F149" s="9"/>
      <c r="G149" s="9"/>
      <c r="H149" s="9"/>
      <c r="I149" s="8"/>
      <c r="J149" s="8"/>
      <c r="K149" s="32" t="s">
        <v>18</v>
      </c>
      <c r="L149" s="32">
        <f>SUM(L145:L148)</f>
        <v>82</v>
      </c>
      <c r="M149" s="42">
        <f>SUM(M145:M148)</f>
        <v>1</v>
      </c>
      <c r="N149" s="8"/>
      <c r="O149" s="9"/>
      <c r="P149" s="8"/>
      <c r="Q149" s="8"/>
      <c r="R149" s="8"/>
      <c r="S149" s="8"/>
    </row>
    <row r="150" spans="2:19" x14ac:dyDescent="0.25">
      <c r="B150" s="32" t="s">
        <v>18</v>
      </c>
      <c r="C150" s="32">
        <f>SUM(C145:C149)</f>
        <v>82</v>
      </c>
      <c r="D150" s="42">
        <f>SUM(D145:D149)</f>
        <v>1</v>
      </c>
      <c r="E150" s="8"/>
      <c r="F150" s="9"/>
      <c r="G150" s="9"/>
      <c r="H150" s="9"/>
      <c r="I150" s="8"/>
      <c r="J150" s="8"/>
      <c r="N150" s="8"/>
      <c r="O150" s="9"/>
      <c r="P150" s="8"/>
      <c r="Q150" s="8"/>
      <c r="R150" s="8"/>
      <c r="S150" s="8"/>
    </row>
    <row r="151" spans="2:19" x14ac:dyDescent="0.25">
      <c r="K151" s="143" t="s">
        <v>162</v>
      </c>
      <c r="L151" s="143"/>
      <c r="M151" s="143"/>
    </row>
    <row r="152" spans="2:19" ht="22.5" customHeight="1" x14ac:dyDescent="0.25">
      <c r="B152" s="144" t="s">
        <v>161</v>
      </c>
      <c r="C152" s="144"/>
      <c r="D152" s="144"/>
      <c r="K152" s="143"/>
      <c r="L152" s="143"/>
      <c r="M152" s="143"/>
    </row>
    <row r="153" spans="2:19" x14ac:dyDescent="0.25">
      <c r="B153" s="70" t="s">
        <v>138</v>
      </c>
      <c r="C153" s="30" t="s">
        <v>35</v>
      </c>
      <c r="D153" s="145" t="s">
        <v>36</v>
      </c>
      <c r="E153" s="145"/>
      <c r="K153" s="145" t="s">
        <v>139</v>
      </c>
      <c r="L153" s="145"/>
      <c r="M153" s="30" t="s">
        <v>35</v>
      </c>
      <c r="N153" s="30"/>
      <c r="O153" s="30" t="s">
        <v>36</v>
      </c>
    </row>
    <row r="154" spans="2:19" x14ac:dyDescent="0.25">
      <c r="B154" s="131" t="s">
        <v>140</v>
      </c>
      <c r="C154" s="132">
        <v>58</v>
      </c>
      <c r="D154" s="140">
        <f>C154/$C$157</f>
        <v>0.70731707317073167</v>
      </c>
      <c r="E154" s="140"/>
      <c r="K154" s="139" t="s">
        <v>141</v>
      </c>
      <c r="L154" s="139"/>
      <c r="M154" s="9">
        <v>33</v>
      </c>
      <c r="N154" s="73"/>
      <c r="O154" s="73">
        <f>M154/$M$160</f>
        <v>0.40243902439024393</v>
      </c>
    </row>
    <row r="155" spans="2:19" x14ac:dyDescent="0.25">
      <c r="B155" s="131" t="s">
        <v>142</v>
      </c>
      <c r="C155" s="132">
        <v>24</v>
      </c>
      <c r="D155" s="140">
        <f>C155/$C$157</f>
        <v>0.29268292682926828</v>
      </c>
      <c r="E155" s="140"/>
      <c r="K155" s="139" t="s">
        <v>143</v>
      </c>
      <c r="L155" s="139"/>
      <c r="M155" s="9">
        <v>10</v>
      </c>
      <c r="N155" s="73"/>
      <c r="O155" s="73">
        <f>M155/$M$160</f>
        <v>0.12195121951219512</v>
      </c>
    </row>
    <row r="156" spans="2:19" ht="15.75" thickBot="1" x14ac:dyDescent="0.3">
      <c r="B156" s="131" t="s">
        <v>81</v>
      </c>
      <c r="C156" s="132">
        <v>0</v>
      </c>
      <c r="D156" s="140">
        <f>C156/$C$157</f>
        <v>0</v>
      </c>
      <c r="E156" s="140"/>
      <c r="K156" s="139" t="s">
        <v>144</v>
      </c>
      <c r="L156" s="139"/>
      <c r="M156" s="1">
        <v>34</v>
      </c>
      <c r="O156" s="73">
        <f t="shared" ref="O156:O159" si="11">M156/$M$160</f>
        <v>0.41463414634146339</v>
      </c>
    </row>
    <row r="157" spans="2:19" x14ac:dyDescent="0.25">
      <c r="B157" s="133" t="s">
        <v>18</v>
      </c>
      <c r="C157" s="134">
        <f>SUM(C154:C156)</f>
        <v>82</v>
      </c>
      <c r="D157" s="138">
        <f>SUM(D154:E156)</f>
        <v>1</v>
      </c>
      <c r="E157" s="138"/>
      <c r="K157" s="139" t="s">
        <v>145</v>
      </c>
      <c r="L157" s="139"/>
      <c r="M157" s="1">
        <v>1</v>
      </c>
      <c r="O157" s="73">
        <f t="shared" si="11"/>
        <v>1.2195121951219513E-2</v>
      </c>
    </row>
    <row r="158" spans="2:19" x14ac:dyDescent="0.25">
      <c r="B158" s="131"/>
      <c r="C158" s="132"/>
      <c r="D158" s="140"/>
      <c r="E158" s="140"/>
      <c r="K158" s="139" t="s">
        <v>146</v>
      </c>
      <c r="L158" s="139"/>
      <c r="M158" s="1">
        <v>0</v>
      </c>
      <c r="O158" s="73">
        <f t="shared" si="11"/>
        <v>0</v>
      </c>
    </row>
    <row r="159" spans="2:19" ht="15.75" thickBot="1" x14ac:dyDescent="0.3">
      <c r="B159" s="135"/>
      <c r="C159" s="132"/>
      <c r="D159" s="140"/>
      <c r="E159" s="140"/>
      <c r="K159" t="s">
        <v>147</v>
      </c>
      <c r="M159" s="1">
        <v>4</v>
      </c>
      <c r="O159" s="73">
        <f t="shared" si="11"/>
        <v>4.878048780487805E-2</v>
      </c>
    </row>
    <row r="160" spans="2:19" x14ac:dyDescent="0.25">
      <c r="K160" s="141" t="s">
        <v>18</v>
      </c>
      <c r="L160" s="141"/>
      <c r="M160" s="134">
        <f>SUM(M154:M159)</f>
        <v>82</v>
      </c>
      <c r="N160" s="42"/>
      <c r="O160" s="42">
        <f>SUM(O154:O159)</f>
        <v>1</v>
      </c>
    </row>
    <row r="162" spans="2:11" x14ac:dyDescent="0.25">
      <c r="B162" s="136" t="s">
        <v>148</v>
      </c>
      <c r="K162" s="137" t="s">
        <v>149</v>
      </c>
    </row>
    <row r="163" spans="2:11" ht="15" customHeight="1" x14ac:dyDescent="0.25">
      <c r="K163" s="137" t="s">
        <v>150</v>
      </c>
    </row>
  </sheetData>
  <mergeCells count="70">
    <mergeCell ref="B40:H40"/>
    <mergeCell ref="B5:S6"/>
    <mergeCell ref="B8:S8"/>
    <mergeCell ref="B10:S11"/>
    <mergeCell ref="I15:M16"/>
    <mergeCell ref="P15:S16"/>
    <mergeCell ref="B72:C72"/>
    <mergeCell ref="D72:E72"/>
    <mergeCell ref="B41:C41"/>
    <mergeCell ref="K54:Q55"/>
    <mergeCell ref="K56:K57"/>
    <mergeCell ref="L56:M56"/>
    <mergeCell ref="O56:Q56"/>
    <mergeCell ref="O91:P91"/>
    <mergeCell ref="Q91:R91"/>
    <mergeCell ref="B87:D88"/>
    <mergeCell ref="O89:P89"/>
    <mergeCell ref="Q89:R89"/>
    <mergeCell ref="O90:P90"/>
    <mergeCell ref="Q90:R90"/>
    <mergeCell ref="O92:P92"/>
    <mergeCell ref="Q92:R92"/>
    <mergeCell ref="O93:P93"/>
    <mergeCell ref="Q93:R93"/>
    <mergeCell ref="O96:P96"/>
    <mergeCell ref="Q96:R96"/>
    <mergeCell ref="Q97:R97"/>
    <mergeCell ref="Q98:R98"/>
    <mergeCell ref="Q99:R99"/>
    <mergeCell ref="B100:H101"/>
    <mergeCell ref="Q100:R100"/>
    <mergeCell ref="Q101:R101"/>
    <mergeCell ref="G133:H133"/>
    <mergeCell ref="B102:D102"/>
    <mergeCell ref="G102:H102"/>
    <mergeCell ref="I102:K102"/>
    <mergeCell ref="K117:N118"/>
    <mergeCell ref="B127:D127"/>
    <mergeCell ref="B129:H130"/>
    <mergeCell ref="K129:Q130"/>
    <mergeCell ref="B131:B132"/>
    <mergeCell ref="C131:D131"/>
    <mergeCell ref="F131:H131"/>
    <mergeCell ref="K131:L131"/>
    <mergeCell ref="G132:H132"/>
    <mergeCell ref="D153:E153"/>
    <mergeCell ref="K153:L153"/>
    <mergeCell ref="G134:H134"/>
    <mergeCell ref="G135:H135"/>
    <mergeCell ref="G136:H136"/>
    <mergeCell ref="G137:H137"/>
    <mergeCell ref="G138:H138"/>
    <mergeCell ref="K139:L139"/>
    <mergeCell ref="P139:Q139"/>
    <mergeCell ref="B142:F143"/>
    <mergeCell ref="K142:M143"/>
    <mergeCell ref="K151:M152"/>
    <mergeCell ref="B152:D152"/>
    <mergeCell ref="K160:L160"/>
    <mergeCell ref="D154:E154"/>
    <mergeCell ref="K154:L154"/>
    <mergeCell ref="D155:E155"/>
    <mergeCell ref="K155:L155"/>
    <mergeCell ref="D156:E156"/>
    <mergeCell ref="K156:L156"/>
    <mergeCell ref="D157:E157"/>
    <mergeCell ref="K157:L157"/>
    <mergeCell ref="D158:E158"/>
    <mergeCell ref="K158:L158"/>
    <mergeCell ref="D159:E159"/>
  </mergeCells>
  <pageMargins left="0.19685039370078741" right="0.11811023622047245" top="0.11811023622047245" bottom="0.11811023622047245" header="0.31496062992125984" footer="0.31496062992125984"/>
  <pageSetup paperSize="9" scale="68" orientation="portrait" r:id="rId1"/>
  <rowBreaks count="1" manualBreakCount="1">
    <brk id="84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Tentativa</vt:lpstr>
      <vt:lpstr>Tentativa!Área_de_impresión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Marleny Llanos</dc:creator>
  <cp:lastModifiedBy>oangulo</cp:lastModifiedBy>
  <dcterms:created xsi:type="dcterms:W3CDTF">2018-04-11T22:59:38Z</dcterms:created>
  <dcterms:modified xsi:type="dcterms:W3CDTF">2018-05-24T16:48:20Z</dcterms:modified>
</cp:coreProperties>
</file>