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2.xml" ContentType="application/vnd.openxmlformats-officedocument.drawingml.chartshapes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GENARO\Estadísticas para web\2018\MAYO\Boletines y Resúmenes estadísticos\"/>
    </mc:Choice>
  </mc:AlternateContent>
  <bookViews>
    <workbookView xWindow="0" yWindow="0" windowWidth="28800" windowHeight="11835"/>
  </bookViews>
  <sheets>
    <sheet name="LIinea 100" sheetId="1" r:id="rId1"/>
  </sheets>
  <definedNames>
    <definedName name="_xlnm.Print_Area" localSheetId="0">'LIinea 100'!$A$1:$Q$231</definedName>
    <definedName name="_xlnm.Print_Titles" localSheetId="0">'LIinea 100'!$1:$4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1" i="1" l="1"/>
  <c r="C226" i="1" l="1"/>
  <c r="E218" i="1"/>
  <c r="E217" i="1"/>
  <c r="E216" i="1"/>
  <c r="D214" i="1"/>
  <c r="E214" i="1" s="1"/>
  <c r="D205" i="1"/>
  <c r="G187" i="1"/>
  <c r="F187" i="1"/>
  <c r="E187" i="1"/>
  <c r="D187" i="1"/>
  <c r="C187" i="1"/>
  <c r="H186" i="1"/>
  <c r="H182" i="1"/>
  <c r="H185" i="1"/>
  <c r="H184" i="1"/>
  <c r="H183" i="1"/>
  <c r="H181" i="1"/>
  <c r="H180" i="1"/>
  <c r="H179" i="1"/>
  <c r="H178" i="1"/>
  <c r="H177" i="1"/>
  <c r="H176" i="1"/>
  <c r="H175" i="1"/>
  <c r="H174" i="1"/>
  <c r="H173" i="1"/>
  <c r="H172" i="1"/>
  <c r="H171" i="1"/>
  <c r="H169" i="1"/>
  <c r="H170" i="1"/>
  <c r="H168" i="1"/>
  <c r="H167" i="1"/>
  <c r="H166" i="1"/>
  <c r="H165" i="1"/>
  <c r="H164" i="1"/>
  <c r="H163" i="1"/>
  <c r="H162" i="1"/>
  <c r="J157" i="1"/>
  <c r="I157" i="1"/>
  <c r="H157" i="1"/>
  <c r="G157" i="1"/>
  <c r="F157" i="1"/>
  <c r="E157" i="1"/>
  <c r="E158" i="1" s="1"/>
  <c r="D157" i="1"/>
  <c r="C157" i="1"/>
  <c r="K156" i="1"/>
  <c r="K155" i="1"/>
  <c r="K154" i="1"/>
  <c r="K153" i="1"/>
  <c r="K152" i="1"/>
  <c r="K151" i="1"/>
  <c r="K150" i="1"/>
  <c r="K149" i="1"/>
  <c r="K148" i="1"/>
  <c r="K147" i="1"/>
  <c r="K146" i="1"/>
  <c r="K145" i="1"/>
  <c r="K157" i="1" s="1"/>
  <c r="E139" i="1"/>
  <c r="D139" i="1"/>
  <c r="D140" i="1" s="1"/>
  <c r="P133" i="1" s="1"/>
  <c r="C139" i="1"/>
  <c r="C140" i="1" s="1"/>
  <c r="O133" i="1" s="1"/>
  <c r="F131" i="1"/>
  <c r="F130" i="1"/>
  <c r="F129" i="1"/>
  <c r="G130" i="1" s="1"/>
  <c r="G128" i="1"/>
  <c r="F128" i="1"/>
  <c r="F127" i="1"/>
  <c r="F139" i="1" s="1"/>
  <c r="N121" i="1"/>
  <c r="M121" i="1"/>
  <c r="K121" i="1"/>
  <c r="J121" i="1"/>
  <c r="I121" i="1"/>
  <c r="H121" i="1"/>
  <c r="G121" i="1"/>
  <c r="F121" i="1"/>
  <c r="E121" i="1"/>
  <c r="D121" i="1"/>
  <c r="C121" i="1"/>
  <c r="O120" i="1"/>
  <c r="O119" i="1"/>
  <c r="O118" i="1"/>
  <c r="O117" i="1"/>
  <c r="O116" i="1"/>
  <c r="O121" i="1" s="1"/>
  <c r="J111" i="1"/>
  <c r="I111" i="1"/>
  <c r="I112" i="1" s="1"/>
  <c r="H111" i="1"/>
  <c r="H112" i="1" s="1"/>
  <c r="G111" i="1"/>
  <c r="F111" i="1"/>
  <c r="E111" i="1"/>
  <c r="D111" i="1"/>
  <c r="C111" i="1"/>
  <c r="K110" i="1"/>
  <c r="K109" i="1"/>
  <c r="K108" i="1"/>
  <c r="K107" i="1"/>
  <c r="K106" i="1"/>
  <c r="K105" i="1"/>
  <c r="K104" i="1"/>
  <c r="K103" i="1"/>
  <c r="K102" i="1"/>
  <c r="K101" i="1"/>
  <c r="K100" i="1"/>
  <c r="K99" i="1"/>
  <c r="K111" i="1" s="1"/>
  <c r="D93" i="1"/>
  <c r="C93" i="1"/>
  <c r="F85" i="1"/>
  <c r="E85" i="1"/>
  <c r="F84" i="1"/>
  <c r="E84" i="1"/>
  <c r="E83" i="1"/>
  <c r="F83" i="1" s="1"/>
  <c r="E82" i="1"/>
  <c r="F82" i="1" s="1"/>
  <c r="E81" i="1"/>
  <c r="E93" i="1" s="1"/>
  <c r="D75" i="1"/>
  <c r="E74" i="1" s="1"/>
  <c r="E70" i="1"/>
  <c r="E69" i="1"/>
  <c r="J64" i="1"/>
  <c r="I64" i="1"/>
  <c r="H64" i="1"/>
  <c r="H65" i="1" s="1"/>
  <c r="G64" i="1"/>
  <c r="F64" i="1"/>
  <c r="E64" i="1"/>
  <c r="D64" i="1"/>
  <c r="C64" i="1"/>
  <c r="K63" i="1"/>
  <c r="K62" i="1"/>
  <c r="K61" i="1"/>
  <c r="K60" i="1"/>
  <c r="K59" i="1"/>
  <c r="K58" i="1"/>
  <c r="K57" i="1"/>
  <c r="K56" i="1"/>
  <c r="K64" i="1" s="1"/>
  <c r="K55" i="1"/>
  <c r="K54" i="1"/>
  <c r="K53" i="1"/>
  <c r="K52" i="1"/>
  <c r="E46" i="1"/>
  <c r="D46" i="1"/>
  <c r="C46" i="1"/>
  <c r="F38" i="1"/>
  <c r="G38" i="1" s="1"/>
  <c r="F37" i="1"/>
  <c r="F36" i="1"/>
  <c r="G37" i="1" s="1"/>
  <c r="F35" i="1"/>
  <c r="D215" i="1" s="1"/>
  <c r="E215" i="1" s="1"/>
  <c r="F34" i="1"/>
  <c r="F46" i="1" s="1"/>
  <c r="G22" i="1"/>
  <c r="E22" i="1"/>
  <c r="D22" i="1"/>
  <c r="F21" i="1"/>
  <c r="C21" i="1" s="1"/>
  <c r="F20" i="1"/>
  <c r="C20" i="1"/>
  <c r="F19" i="1"/>
  <c r="C19" i="1" s="1"/>
  <c r="F18" i="1"/>
  <c r="C18" i="1" s="1"/>
  <c r="F17" i="1"/>
  <c r="C17" i="1" s="1"/>
  <c r="F16" i="1"/>
  <c r="C16" i="1"/>
  <c r="F15" i="1"/>
  <c r="C15" i="1" s="1"/>
  <c r="P14" i="1"/>
  <c r="F14" i="1"/>
  <c r="C14" i="1"/>
  <c r="P13" i="1"/>
  <c r="O13" i="1"/>
  <c r="O15" i="1" s="1"/>
  <c r="N13" i="1"/>
  <c r="N15" i="1" s="1"/>
  <c r="F13" i="1"/>
  <c r="C13" i="1" s="1"/>
  <c r="P12" i="1"/>
  <c r="C12" i="1"/>
  <c r="P11" i="1"/>
  <c r="C11" i="1"/>
  <c r="F10" i="1"/>
  <c r="C10" i="1"/>
  <c r="I169" i="1" l="1"/>
  <c r="I186" i="1"/>
  <c r="I163" i="1"/>
  <c r="D23" i="1"/>
  <c r="D112" i="1"/>
  <c r="P117" i="1"/>
  <c r="K158" i="1"/>
  <c r="G158" i="1"/>
  <c r="E23" i="1"/>
  <c r="E65" i="1"/>
  <c r="H158" i="1"/>
  <c r="C22" i="1"/>
  <c r="P15" i="1"/>
  <c r="G23" i="1"/>
  <c r="F65" i="1"/>
  <c r="D94" i="1"/>
  <c r="P87" i="1" s="1"/>
  <c r="C94" i="1"/>
  <c r="O87" i="1" s="1"/>
  <c r="E94" i="1"/>
  <c r="F112" i="1"/>
  <c r="I158" i="1"/>
  <c r="I185" i="1"/>
  <c r="D47" i="1"/>
  <c r="P40" i="1" s="1"/>
  <c r="C47" i="1"/>
  <c r="O40" i="1" s="1"/>
  <c r="E47" i="1"/>
  <c r="F47" i="1"/>
  <c r="G65" i="1"/>
  <c r="K112" i="1"/>
  <c r="G112" i="1"/>
  <c r="I178" i="1"/>
  <c r="I171" i="1"/>
  <c r="I164" i="1"/>
  <c r="K65" i="1"/>
  <c r="D158" i="1"/>
  <c r="C112" i="1"/>
  <c r="J65" i="1"/>
  <c r="D65" i="1"/>
  <c r="C158" i="1"/>
  <c r="J112" i="1"/>
  <c r="I65" i="1"/>
  <c r="J158" i="1"/>
  <c r="F158" i="1"/>
  <c r="E112" i="1"/>
  <c r="C65" i="1"/>
  <c r="P119" i="1"/>
  <c r="P116" i="1"/>
  <c r="P121" i="1"/>
  <c r="P118" i="1"/>
  <c r="P120" i="1"/>
  <c r="F140" i="1"/>
  <c r="E140" i="1"/>
  <c r="G35" i="1"/>
  <c r="D226" i="1"/>
  <c r="E226" i="1" s="1"/>
  <c r="E71" i="1"/>
  <c r="E75" i="1" s="1"/>
  <c r="G36" i="1"/>
  <c r="E72" i="1"/>
  <c r="G129" i="1"/>
  <c r="E73" i="1"/>
  <c r="F22" i="1"/>
  <c r="F23" i="1" s="1"/>
  <c r="H187" i="1"/>
  <c r="I162" i="1" s="1"/>
  <c r="I175" i="1" l="1"/>
  <c r="I167" i="1"/>
  <c r="E205" i="1"/>
  <c r="I182" i="1"/>
  <c r="I181" i="1"/>
  <c r="I177" i="1"/>
  <c r="I173" i="1"/>
  <c r="I170" i="1"/>
  <c r="I165" i="1"/>
  <c r="I176" i="1"/>
  <c r="C23" i="1"/>
  <c r="I168" i="1"/>
  <c r="I183" i="1"/>
  <c r="I180" i="1"/>
  <c r="I174" i="1"/>
  <c r="I172" i="1"/>
  <c r="I184" i="1"/>
  <c r="I166" i="1"/>
  <c r="I179" i="1"/>
  <c r="I187" i="1" l="1"/>
</calcChain>
</file>

<file path=xl/sharedStrings.xml><?xml version="1.0" encoding="utf-8"?>
<sst xmlns="http://schemas.openxmlformats.org/spreadsheetml/2006/main" count="317" uniqueCount="135">
  <si>
    <t>REPORTE ESTADÍSTICO DE CONSULTAS TELEFÓNICAS ATENDIDAS EN LINEA100</t>
  </si>
  <si>
    <t>Periodo:  Enero - Mayo  2018</t>
  </si>
  <si>
    <t>SECCIÓN I: CARACTERÍSTICA DE LAS LLAMADAS QUE INGRESA A TRAVÉS DE LA LÍNEA 100</t>
  </si>
  <si>
    <r>
      <t xml:space="preserve">Cuadro N° 1: </t>
    </r>
    <r>
      <rPr>
        <sz val="9"/>
        <color theme="1"/>
        <rFont val="Arial"/>
        <family val="2"/>
      </rPr>
      <t>Número de llamadas según tipo de llamada</t>
    </r>
  </si>
  <si>
    <r>
      <t xml:space="preserve">Cuadro N° 2: </t>
    </r>
    <r>
      <rPr>
        <sz val="9"/>
        <color theme="1"/>
        <rFont val="Arial"/>
        <family val="2"/>
      </rPr>
      <t>Variación porcentual del número de llamadas según tipo de llamada</t>
    </r>
  </si>
  <si>
    <t>Mes</t>
  </si>
  <si>
    <t>Llamada recibida (Total)</t>
  </si>
  <si>
    <t>Llamada atendidas</t>
  </si>
  <si>
    <t>Llamada abandonada</t>
  </si>
  <si>
    <t>Tipo de Llamadas</t>
  </si>
  <si>
    <t>2017
(ene - may)</t>
  </si>
  <si>
    <t>2018
(ene - may)</t>
  </si>
  <si>
    <r>
      <t xml:space="preserve">Variación porcentual
</t>
    </r>
    <r>
      <rPr>
        <b/>
        <sz val="8"/>
        <color rgb="FFFFFFFF"/>
        <rFont val="Arial"/>
        <family val="2"/>
      </rPr>
      <t>(2018 / 2017)</t>
    </r>
  </si>
  <si>
    <t>Efectiva</t>
  </si>
  <si>
    <t>No efectiva</t>
  </si>
  <si>
    <t>Sub total</t>
  </si>
  <si>
    <t>Enero</t>
  </si>
  <si>
    <t>Febrero</t>
  </si>
  <si>
    <t>Llamadas Recibidas</t>
  </si>
  <si>
    <t>Llamadas Atendidas</t>
  </si>
  <si>
    <t>Llamadas Efectivas</t>
  </si>
  <si>
    <t>Marzo</t>
  </si>
  <si>
    <t>Llamadas No Efectivas</t>
  </si>
  <si>
    <t>Abril</t>
  </si>
  <si>
    <t>Sub Total</t>
  </si>
  <si>
    <t>Mayo</t>
  </si>
  <si>
    <t>Llamadas abandonadas</t>
  </si>
  <si>
    <t>Junio</t>
  </si>
  <si>
    <t>Total</t>
  </si>
  <si>
    <t>Julio</t>
  </si>
  <si>
    <t>Agosto</t>
  </si>
  <si>
    <t>Septiembre</t>
  </si>
  <si>
    <t>Octubre</t>
  </si>
  <si>
    <t>Noviembre</t>
  </si>
  <si>
    <t>Diciembre</t>
  </si>
  <si>
    <t>Porcentaje (%)</t>
  </si>
  <si>
    <t>SECCIÓN II: CARACTERÍSTICA DE LA PERSONA CONSULTANTE</t>
  </si>
  <si>
    <r>
      <t xml:space="preserve">Cuadro N° 3: </t>
    </r>
    <r>
      <rPr>
        <sz val="9"/>
        <color theme="1"/>
        <rFont val="Arial"/>
        <family val="2"/>
      </rPr>
      <t>Consultas atendidas por sexo del consultante según mes</t>
    </r>
  </si>
  <si>
    <t>Mujer</t>
  </si>
  <si>
    <t>Hombre</t>
  </si>
  <si>
    <t>Sin dato</t>
  </si>
  <si>
    <t>Var. %</t>
  </si>
  <si>
    <t>-</t>
  </si>
  <si>
    <r>
      <t xml:space="preserve">Cuadro N° 4: </t>
    </r>
    <r>
      <rPr>
        <sz val="9"/>
        <color theme="1"/>
        <rFont val="Arial"/>
        <family val="2"/>
      </rPr>
      <t>Consultas atendidas por grupo de edad del consultante según mes</t>
    </r>
  </si>
  <si>
    <t>Infancia</t>
  </si>
  <si>
    <t>Niñez</t>
  </si>
  <si>
    <t>Adolescentes</t>
  </si>
  <si>
    <t>Adolescentes tardios</t>
  </si>
  <si>
    <t>Jóvenes</t>
  </si>
  <si>
    <t>Adultos</t>
  </si>
  <si>
    <t>Adulto Mayor</t>
  </si>
  <si>
    <t>Sin datos</t>
  </si>
  <si>
    <t>(0-5 sños)</t>
  </si>
  <si>
    <t>(6-11 años)</t>
  </si>
  <si>
    <t>(12-14 años)</t>
  </si>
  <si>
    <t>(15-17 años)</t>
  </si>
  <si>
    <t>(18-29 años)</t>
  </si>
  <si>
    <t>(30-59 años)</t>
  </si>
  <si>
    <t>(60 a más años)</t>
  </si>
  <si>
    <r>
      <t xml:space="preserve">Cuadro N° 5: </t>
    </r>
    <r>
      <rPr>
        <sz val="9"/>
        <color theme="1"/>
        <rFont val="Arial"/>
        <family val="2"/>
      </rPr>
      <t>Relación de la persona consultas con la victima</t>
    </r>
  </si>
  <si>
    <t>Relación</t>
  </si>
  <si>
    <t>N°</t>
  </si>
  <si>
    <t>%</t>
  </si>
  <si>
    <t>El / ella misma</t>
  </si>
  <si>
    <t>Anónimo</t>
  </si>
  <si>
    <t>Madre/padre/apoderado(a)</t>
  </si>
  <si>
    <t>Otro familiar</t>
  </si>
  <si>
    <t>Otra persona</t>
  </si>
  <si>
    <t>Seudónimo</t>
  </si>
  <si>
    <t>SECCIÓN III: CARACTERÍSTICA DE LA VICTIMA</t>
  </si>
  <si>
    <r>
      <t xml:space="preserve">Cuadro N° 6: </t>
    </r>
    <r>
      <rPr>
        <sz val="9"/>
        <color theme="1"/>
        <rFont val="Arial"/>
        <family val="2"/>
      </rPr>
      <t>Consultas atendidas por sexo de la víctima según mes</t>
    </r>
  </si>
  <si>
    <r>
      <t xml:space="preserve">Cuadro N° 7: </t>
    </r>
    <r>
      <rPr>
        <sz val="9"/>
        <color theme="1"/>
        <rFont val="Arial"/>
        <family val="2"/>
      </rPr>
      <t>Consultas atendidas por grupo de edad de la victima según mes</t>
    </r>
  </si>
  <si>
    <r>
      <t xml:space="preserve">Cuadro N° 8: </t>
    </r>
    <r>
      <rPr>
        <sz val="9"/>
        <color theme="1"/>
        <rFont val="Arial"/>
        <family val="2"/>
      </rPr>
      <t>Consultas atendidas por tipo de violencia según mes</t>
    </r>
  </si>
  <si>
    <t>Motivo</t>
  </si>
  <si>
    <t>Vio. Psicológica</t>
  </si>
  <si>
    <t>Vio. Física</t>
  </si>
  <si>
    <t>Vio. Sexual</t>
  </si>
  <si>
    <t>Vio. Econ/Patr.</t>
  </si>
  <si>
    <t>Otra consulta</t>
  </si>
  <si>
    <t>SECCIÓN IV: CARACTERÍSTICA DE LA PRESUNTA PERSONA AGRESORA</t>
  </si>
  <si>
    <r>
      <t xml:space="preserve">Cuadro N° 9: </t>
    </r>
    <r>
      <rPr>
        <sz val="9"/>
        <color theme="1"/>
        <rFont val="Arial"/>
        <family val="2"/>
      </rPr>
      <t>Consultas atendidas por sexo de la presunta persona agresora según mes</t>
    </r>
  </si>
  <si>
    <r>
      <t xml:space="preserve">Cuadro N° 10: </t>
    </r>
    <r>
      <rPr>
        <sz val="9"/>
        <color theme="1"/>
        <rFont val="Arial"/>
        <family val="2"/>
      </rPr>
      <t>Consultas atendidas por grupo de edad de la presunta persona agresora según mes</t>
    </r>
  </si>
  <si>
    <r>
      <rPr>
        <b/>
        <sz val="11"/>
        <color theme="1"/>
        <rFont val="Calibri"/>
        <family val="2"/>
        <scheme val="minor"/>
      </rPr>
      <t>Cuadro 11:</t>
    </r>
    <r>
      <rPr>
        <sz val="11"/>
        <color theme="1"/>
        <rFont val="Calibri"/>
        <family val="2"/>
        <scheme val="minor"/>
      </rPr>
      <t xml:space="preserve"> Número de consultas según departamento</t>
    </r>
  </si>
  <si>
    <t>Perú: Número de consultas telefonicas atendidas por departamento</t>
  </si>
  <si>
    <t>Departamento</t>
  </si>
  <si>
    <r>
      <t xml:space="preserve">Periodo: </t>
    </r>
    <r>
      <rPr>
        <sz val="9"/>
        <color theme="1"/>
        <rFont val="Arial"/>
        <family val="2"/>
      </rPr>
      <t>enero - mayo 2018</t>
    </r>
  </si>
  <si>
    <t>Lima</t>
  </si>
  <si>
    <t>Callao</t>
  </si>
  <si>
    <t>Piura</t>
  </si>
  <si>
    <t>La Libertad</t>
  </si>
  <si>
    <t>Arequipa</t>
  </si>
  <si>
    <t>Junín</t>
  </si>
  <si>
    <t>Ica</t>
  </si>
  <si>
    <t>Puno</t>
  </si>
  <si>
    <t>Cusco</t>
  </si>
  <si>
    <t>Cajamarca</t>
  </si>
  <si>
    <t>San Martin</t>
  </si>
  <si>
    <t>Lambayeque</t>
  </si>
  <si>
    <t>Huánuco</t>
  </si>
  <si>
    <t>Ancash</t>
  </si>
  <si>
    <t>Ayacucho</t>
  </si>
  <si>
    <t>Loreto</t>
  </si>
  <si>
    <t>Tacna</t>
  </si>
  <si>
    <t>Ucayali</t>
  </si>
  <si>
    <t>Apurímac</t>
  </si>
  <si>
    <t>Amazonas</t>
  </si>
  <si>
    <t>Madre De Dios</t>
  </si>
  <si>
    <t>Moquegua</t>
  </si>
  <si>
    <t>Tumbes</t>
  </si>
  <si>
    <t>Huancavelica</t>
  </si>
  <si>
    <t>Pasco</t>
  </si>
  <si>
    <t>SECCIÓN V: CONSULTAS DERIVADAS A LOS CENTROS EMERGENCIA MUJER</t>
  </si>
  <si>
    <r>
      <t>Cuadro 12:</t>
    </r>
    <r>
      <rPr>
        <sz val="11"/>
        <color theme="1"/>
        <rFont val="Calibri"/>
        <family val="2"/>
        <scheme val="minor"/>
      </rPr>
      <t xml:space="preserve"> Número de Consultas que fueron Derivados</t>
    </r>
  </si>
  <si>
    <t>Consultas derivadas al CEM</t>
  </si>
  <si>
    <t>Derivados CEM</t>
  </si>
  <si>
    <t>Otras Acciones</t>
  </si>
  <si>
    <t>SECCIÓN VI: VARIACION PORCENTUAL</t>
  </si>
  <si>
    <t>Cuadro 13: Variación porcentual de las consultas atendidas en la Linea100</t>
  </si>
  <si>
    <t xml:space="preserve">Mes </t>
  </si>
  <si>
    <t>Años</t>
  </si>
  <si>
    <t>Variación
 %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</si>
  <si>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</si>
  <si>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</si>
  <si>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</si>
  <si>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</si>
  <si>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</si>
  <si>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</si>
  <si>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</si>
  <si>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</si>
  <si>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</si>
  <si>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Oct</t>
  </si>
  <si>
    <t>Nov</t>
  </si>
  <si>
    <t>Dic</t>
  </si>
  <si>
    <t>Fuente: Sistema de Registro de Consultas de Linea 100</t>
  </si>
  <si>
    <t>Elaboración: Unidad de Generación de Información y Gestión del Conocimiento - PNCVFS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</si>
</sst>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0"/>
      <name val="Arial"/>
      <family val="2"/>
    </font>
    <font>
      <b/>
      <sz val="18"/>
      <color theme="0"/>
      <name val="Arial"/>
      <family val="2"/>
    </font>
    <font>
      <b/>
      <sz val="16"/>
      <color theme="1"/>
      <name val="Arial"/>
      <family val="2"/>
    </font>
    <font>
      <b/>
      <sz val="11"/>
      <color theme="0"/>
      <name val="Arial"/>
      <family val="2"/>
    </font>
    <font>
      <sz val="10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color theme="0"/>
      <name val="Arial"/>
      <family val="2"/>
    </font>
    <font>
      <b/>
      <sz val="9"/>
      <color rgb="FFFFFFFF"/>
      <name val="Arial"/>
      <family val="2"/>
    </font>
    <font>
      <b/>
      <sz val="8"/>
      <color rgb="FFFFFFFF"/>
      <name val="Arial"/>
      <family val="2"/>
    </font>
    <font>
      <sz val="9"/>
      <color theme="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9"/>
      <color rgb="FFFFFFFF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b/>
      <sz val="9"/>
      <name val="Arial"/>
      <family val="2"/>
    </font>
    <font>
      <b/>
      <sz val="10"/>
      <color theme="1"/>
      <name val="Arial"/>
      <family val="2"/>
    </font>
    <font>
      <b/>
      <sz val="16"/>
      <color rgb="FF002060"/>
      <name val="Arial"/>
      <family val="2"/>
    </font>
    <font>
      <b/>
      <sz val="9"/>
      <color theme="4" tint="-0.499984740745262"/>
      <name val="Arial"/>
      <family val="2"/>
    </font>
    <font>
      <sz val="8"/>
      <color theme="0"/>
      <name val="Arial"/>
      <family val="2"/>
    </font>
    <font>
      <b/>
      <sz val="10"/>
      <name val="Arial"/>
      <family val="2"/>
    </font>
    <font>
      <i/>
      <sz val="10"/>
      <color theme="1"/>
      <name val="Arial"/>
      <family val="2"/>
    </font>
    <font>
      <b/>
      <sz val="12"/>
      <color theme="3" tint="-0.499984740745262"/>
      <name val="Arial"/>
      <family val="2"/>
    </font>
    <font>
      <b/>
      <sz val="12"/>
      <color theme="0"/>
      <name val="Arial"/>
      <family val="2"/>
    </font>
    <font>
      <b/>
      <sz val="11"/>
      <color theme="4" tint="-0.499984740745262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89999084444715716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ACB9CA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6" tint="0.59999389629810485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rgb="FFFFFFFF"/>
      </top>
      <bottom/>
      <diagonal/>
    </border>
    <border>
      <left/>
      <right style="medium">
        <color rgb="FFFFFFFF"/>
      </right>
      <top style="medium">
        <color rgb="FFFFFFFF"/>
      </top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 style="medium">
        <color rgb="FFFFFFFF"/>
      </left>
      <right/>
      <top style="medium">
        <color rgb="FFFFFFFF"/>
      </top>
      <bottom/>
      <diagonal/>
    </border>
    <border>
      <left/>
      <right style="medium">
        <color rgb="FFFFFFFF"/>
      </right>
      <top/>
      <bottom/>
      <diagonal/>
    </border>
    <border>
      <left style="medium">
        <color rgb="FFFFFFFF"/>
      </left>
      <right style="medium">
        <color rgb="FFFFFFFF"/>
      </right>
      <top/>
      <bottom/>
      <diagonal/>
    </border>
    <border>
      <left style="medium">
        <color rgb="FFFFFFFF"/>
      </left>
      <right/>
      <top/>
      <bottom/>
      <diagonal/>
    </border>
    <border>
      <left/>
      <right/>
      <top/>
      <bottom style="medium">
        <color rgb="FFFFFFFF"/>
      </bottom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/>
      <right style="thin">
        <color indexed="64"/>
      </right>
      <top style="medium">
        <color rgb="FFFFFFFF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rgb="FFFFFFFF"/>
      </left>
      <right style="medium">
        <color rgb="FFFFFFFF"/>
      </right>
      <top/>
      <bottom style="medium">
        <color rgb="FFFFFFFF"/>
      </bottom>
      <diagonal/>
    </border>
    <border>
      <left style="medium">
        <color rgb="FFFFFFFF"/>
      </left>
      <right/>
      <top/>
      <bottom style="medium">
        <color rgb="FFFFFFFF"/>
      </bottom>
      <diagonal/>
    </border>
    <border>
      <left/>
      <right style="thin">
        <color indexed="64"/>
      </right>
      <top/>
      <bottom style="medium">
        <color rgb="FFFFFFFF"/>
      </bottom>
      <diagonal/>
    </border>
    <border>
      <left style="medium">
        <color rgb="FFFFFFFF"/>
      </left>
      <right/>
      <top style="medium">
        <color rgb="FFFFFFFF"/>
      </top>
      <bottom style="medium">
        <color rgb="FFFFFFFF"/>
      </bottom>
      <diagonal/>
    </border>
    <border>
      <left/>
      <right/>
      <top style="medium">
        <color rgb="FFFFFFFF"/>
      </top>
      <bottom style="medium">
        <color rgb="FFFFFFF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theme="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rgb="FF002060"/>
      </left>
      <right style="thick">
        <color rgb="FF002060"/>
      </right>
      <top style="thick">
        <color rgb="FF002060"/>
      </top>
      <bottom/>
      <diagonal/>
    </border>
    <border>
      <left style="thick">
        <color rgb="FF002060"/>
      </left>
      <right style="thick">
        <color rgb="FF002060"/>
      </right>
      <top/>
      <bottom/>
      <diagonal/>
    </border>
    <border>
      <left style="thick">
        <color rgb="FF002060"/>
      </left>
      <right style="thick">
        <color rgb="FF002060"/>
      </right>
      <top/>
      <bottom style="thick">
        <color rgb="FF002060"/>
      </bottom>
      <diagonal/>
    </border>
    <border>
      <left style="thin">
        <color rgb="FFABABAB"/>
      </left>
      <right/>
      <top/>
      <bottom/>
      <diagonal/>
    </border>
    <border>
      <left/>
      <right/>
      <top style="thick">
        <color theme="1"/>
      </top>
      <bottom/>
      <diagonal/>
    </border>
    <border>
      <left/>
      <right/>
      <top style="medium">
        <color rgb="FF002060"/>
      </top>
      <bottom/>
      <diagonal/>
    </border>
    <border>
      <left/>
      <right/>
      <top/>
      <bottom style="thin">
        <color theme="0"/>
      </bottom>
      <diagonal/>
    </border>
    <border>
      <left/>
      <right style="medium">
        <color theme="1"/>
      </right>
      <top/>
      <bottom style="thin">
        <color theme="0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/>
      <diagonal/>
    </border>
    <border>
      <left/>
      <right/>
      <top style="thin">
        <color theme="0"/>
      </top>
      <bottom/>
      <diagonal/>
    </border>
    <border>
      <left/>
      <right style="medium">
        <color theme="1"/>
      </right>
      <top style="thin">
        <color theme="0"/>
      </top>
      <bottom/>
      <diagonal/>
    </border>
    <border>
      <left style="medium">
        <color theme="1"/>
      </left>
      <right style="medium">
        <color theme="1"/>
      </right>
      <top/>
      <bottom/>
      <diagonal/>
    </border>
    <border>
      <left/>
      <right/>
      <top/>
      <bottom style="hair">
        <color theme="1"/>
      </bottom>
      <diagonal/>
    </border>
    <border>
      <left/>
      <right style="medium">
        <color theme="1"/>
      </right>
      <top/>
      <bottom style="hair">
        <color theme="1"/>
      </bottom>
      <diagonal/>
    </border>
    <border>
      <left style="medium">
        <color theme="1"/>
      </left>
      <right style="medium">
        <color theme="1"/>
      </right>
      <top/>
      <bottom style="hair">
        <color theme="1"/>
      </bottom>
      <diagonal/>
    </border>
    <border>
      <left/>
      <right/>
      <top style="hair">
        <color theme="1"/>
      </top>
      <bottom style="hair">
        <color theme="1"/>
      </bottom>
      <diagonal/>
    </border>
    <border>
      <left style="medium">
        <color theme="1"/>
      </left>
      <right style="medium">
        <color theme="1"/>
      </right>
      <top style="hair">
        <color theme="1"/>
      </top>
      <bottom style="hair">
        <color theme="1"/>
      </bottom>
      <diagonal/>
    </border>
    <border>
      <left/>
      <right style="medium">
        <color theme="1"/>
      </right>
      <top style="hair">
        <color theme="1"/>
      </top>
      <bottom style="hair">
        <color theme="1"/>
      </bottom>
      <diagonal/>
    </border>
    <border>
      <left style="thick">
        <color theme="3" tint="-0.499984740745262"/>
      </left>
      <right/>
      <top/>
      <bottom/>
      <diagonal/>
    </border>
    <border>
      <left style="medium">
        <color theme="1"/>
      </left>
      <right style="medium">
        <color theme="1"/>
      </right>
      <top/>
      <bottom style="medium">
        <color theme="1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14" fillId="0" borderId="0"/>
    <xf numFmtId="9" fontId="14" fillId="0" borderId="0" applyFont="0" applyFill="0" applyBorder="0" applyAlignment="0" applyProtection="0"/>
  </cellStyleXfs>
  <cellXfs count="163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0" fontId="0" fillId="0" borderId="0" xfId="0" applyFill="1"/>
    <xf numFmtId="0" fontId="4" fillId="0" borderId="0" xfId="0" applyFont="1" applyFill="1" applyBorder="1" applyAlignment="1" applyProtection="1">
      <protection hidden="1"/>
    </xf>
    <xf numFmtId="0" fontId="3" fillId="0" borderId="0" xfId="0" applyFont="1" applyFill="1" applyBorder="1" applyAlignment="1" applyProtection="1">
      <alignment vertical="center"/>
      <protection hidden="1"/>
    </xf>
    <xf numFmtId="0" fontId="6" fillId="4" borderId="0" xfId="0" applyFont="1" applyFill="1" applyAlignment="1">
      <alignment vertical="center"/>
    </xf>
    <xf numFmtId="0" fontId="6" fillId="4" borderId="0" xfId="0" applyFont="1" applyFill="1" applyAlignment="1">
      <alignment horizontal="center"/>
    </xf>
    <xf numFmtId="0" fontId="6" fillId="4" borderId="0" xfId="0" applyFont="1" applyFill="1"/>
    <xf numFmtId="0" fontId="6" fillId="0" borderId="0" xfId="0" applyFont="1" applyFill="1"/>
    <xf numFmtId="0" fontId="7" fillId="0" borderId="0" xfId="0" applyFont="1"/>
    <xf numFmtId="0" fontId="7" fillId="2" borderId="0" xfId="0" applyFont="1" applyFill="1"/>
    <xf numFmtId="0" fontId="8" fillId="2" borderId="0" xfId="0" applyFont="1" applyFill="1" applyBorder="1" applyAlignment="1" applyProtection="1">
      <alignment horizontal="center" vertical="center" wrapText="1"/>
      <protection hidden="1"/>
    </xf>
    <xf numFmtId="0" fontId="8" fillId="2" borderId="0" xfId="0" applyFont="1" applyFill="1" applyBorder="1" applyAlignment="1" applyProtection="1">
      <alignment horizontal="center" vertical="center"/>
      <protection hidden="1"/>
    </xf>
    <xf numFmtId="0" fontId="9" fillId="2" borderId="0" xfId="0" applyFont="1" applyFill="1" applyAlignment="1">
      <alignment vertical="center"/>
    </xf>
    <xf numFmtId="0" fontId="7" fillId="0" borderId="0" xfId="0" applyFont="1" applyFill="1"/>
    <xf numFmtId="0" fontId="9" fillId="2" borderId="0" xfId="0" applyFont="1" applyFill="1" applyBorder="1" applyAlignment="1" applyProtection="1">
      <alignment vertical="center" wrapText="1"/>
      <protection hidden="1"/>
    </xf>
    <xf numFmtId="0" fontId="8" fillId="2" borderId="0" xfId="0" applyFont="1" applyFill="1" applyBorder="1" applyAlignment="1" applyProtection="1">
      <alignment vertical="center" wrapText="1"/>
      <protection hidden="1"/>
    </xf>
    <xf numFmtId="0" fontId="8" fillId="2" borderId="0" xfId="0" applyFont="1" applyFill="1" applyBorder="1" applyAlignment="1" applyProtection="1">
      <alignment horizontal="left" vertical="center"/>
      <protection hidden="1"/>
    </xf>
    <xf numFmtId="0" fontId="10" fillId="0" borderId="0" xfId="0" applyFont="1" applyFill="1" applyBorder="1" applyAlignment="1" applyProtection="1">
      <alignment vertical="center" wrapText="1"/>
      <protection hidden="1"/>
    </xf>
    <xf numFmtId="0" fontId="13" fillId="5" borderId="0" xfId="0" applyFont="1" applyFill="1" applyBorder="1" applyAlignment="1" applyProtection="1">
      <alignment horizontal="center" vertical="center" wrapText="1"/>
      <protection hidden="1"/>
    </xf>
    <xf numFmtId="0" fontId="15" fillId="0" borderId="0" xfId="2" applyFont="1" applyFill="1" applyBorder="1" applyAlignment="1" applyProtection="1">
      <alignment horizontal="left" vertical="center"/>
      <protection hidden="1"/>
    </xf>
    <xf numFmtId="3" fontId="8" fillId="0" borderId="0" xfId="2" applyNumberFormat="1" applyFont="1" applyFill="1" applyBorder="1" applyAlignment="1" applyProtection="1">
      <alignment horizontal="center" vertical="center"/>
      <protection hidden="1"/>
    </xf>
    <xf numFmtId="3" fontId="15" fillId="0" borderId="0" xfId="2" applyNumberFormat="1" applyFont="1" applyFill="1" applyBorder="1" applyAlignment="1" applyProtection="1">
      <alignment horizontal="center" vertical="center"/>
      <protection hidden="1"/>
    </xf>
    <xf numFmtId="3" fontId="17" fillId="7" borderId="12" xfId="0" applyNumberFormat="1" applyFont="1" applyFill="1" applyBorder="1" applyAlignment="1">
      <alignment horizontal="right" vertical="center" wrapText="1"/>
    </xf>
    <xf numFmtId="9" fontId="17" fillId="7" borderId="12" xfId="0" applyNumberFormat="1" applyFont="1" applyFill="1" applyBorder="1" applyAlignment="1">
      <alignment horizontal="right" vertical="center" wrapText="1"/>
    </xf>
    <xf numFmtId="3" fontId="18" fillId="8" borderId="12" xfId="0" applyNumberFormat="1" applyFont="1" applyFill="1" applyBorder="1" applyAlignment="1">
      <alignment horizontal="right" vertical="center" wrapText="1"/>
    </xf>
    <xf numFmtId="9" fontId="18" fillId="8" borderId="12" xfId="0" applyNumberFormat="1" applyFont="1" applyFill="1" applyBorder="1" applyAlignment="1">
      <alignment horizontal="right" vertical="center" wrapText="1"/>
    </xf>
    <xf numFmtId="3" fontId="10" fillId="5" borderId="19" xfId="0" applyNumberFormat="1" applyFont="1" applyFill="1" applyBorder="1" applyAlignment="1">
      <alignment horizontal="right" vertical="center" wrapText="1"/>
    </xf>
    <xf numFmtId="9" fontId="10" fillId="5" borderId="19" xfId="0" applyNumberFormat="1" applyFont="1" applyFill="1" applyBorder="1" applyAlignment="1">
      <alignment horizontal="right" vertical="center" wrapText="1"/>
    </xf>
    <xf numFmtId="3" fontId="8" fillId="2" borderId="0" xfId="0" applyNumberFormat="1" applyFont="1" applyFill="1" applyBorder="1" applyAlignment="1" applyProtection="1">
      <alignment vertical="center" wrapText="1"/>
      <protection hidden="1"/>
    </xf>
    <xf numFmtId="0" fontId="10" fillId="5" borderId="0" xfId="2" applyFont="1" applyFill="1" applyBorder="1" applyAlignment="1" applyProtection="1">
      <alignment horizontal="left" vertical="center"/>
      <protection hidden="1"/>
    </xf>
    <xf numFmtId="3" fontId="10" fillId="5" borderId="0" xfId="2" applyNumberFormat="1" applyFont="1" applyFill="1" applyBorder="1" applyAlignment="1" applyProtection="1">
      <alignment horizontal="center" vertical="center"/>
      <protection hidden="1"/>
    </xf>
    <xf numFmtId="3" fontId="10" fillId="5" borderId="20" xfId="2" applyNumberFormat="1" applyFont="1" applyFill="1" applyBorder="1" applyAlignment="1" applyProtection="1">
      <alignment horizontal="center" vertical="center"/>
      <protection hidden="1"/>
    </xf>
    <xf numFmtId="3" fontId="10" fillId="5" borderId="21" xfId="2" applyNumberFormat="1" applyFont="1" applyFill="1" applyBorder="1" applyAlignment="1" applyProtection="1">
      <alignment horizontal="center" vertical="center"/>
      <protection hidden="1"/>
    </xf>
    <xf numFmtId="3" fontId="10" fillId="5" borderId="22" xfId="2" applyNumberFormat="1" applyFont="1" applyFill="1" applyBorder="1" applyAlignment="1" applyProtection="1">
      <alignment horizontal="center" vertical="center"/>
      <protection hidden="1"/>
    </xf>
    <xf numFmtId="0" fontId="19" fillId="9" borderId="0" xfId="2" applyFont="1" applyFill="1" applyBorder="1" applyAlignment="1" applyProtection="1">
      <alignment horizontal="left" vertical="center"/>
      <protection hidden="1"/>
    </xf>
    <xf numFmtId="9" fontId="15" fillId="9" borderId="0" xfId="1" applyFont="1" applyFill="1" applyBorder="1" applyAlignment="1" applyProtection="1">
      <alignment horizontal="center" vertical="center"/>
      <protection hidden="1"/>
    </xf>
    <xf numFmtId="9" fontId="15" fillId="9" borderId="23" xfId="1" applyFont="1" applyFill="1" applyBorder="1" applyAlignment="1" applyProtection="1">
      <alignment horizontal="center" vertical="center"/>
      <protection hidden="1"/>
    </xf>
    <xf numFmtId="9" fontId="15" fillId="9" borderId="24" xfId="1" applyFont="1" applyFill="1" applyBorder="1" applyAlignment="1" applyProtection="1">
      <alignment horizontal="center" vertical="center"/>
      <protection hidden="1"/>
    </xf>
    <xf numFmtId="9" fontId="19" fillId="9" borderId="25" xfId="1" applyFont="1" applyFill="1" applyBorder="1" applyAlignment="1" applyProtection="1">
      <alignment horizontal="center" vertical="center"/>
      <protection hidden="1"/>
    </xf>
    <xf numFmtId="9" fontId="19" fillId="9" borderId="0" xfId="1" applyFont="1" applyFill="1" applyBorder="1" applyAlignment="1" applyProtection="1">
      <alignment horizontal="center" vertical="center"/>
      <protection hidden="1"/>
    </xf>
    <xf numFmtId="0" fontId="19" fillId="0" borderId="0" xfId="2" applyFont="1" applyFill="1" applyBorder="1" applyAlignment="1" applyProtection="1">
      <alignment horizontal="left" vertical="center"/>
      <protection hidden="1"/>
    </xf>
    <xf numFmtId="164" fontId="15" fillId="0" borderId="0" xfId="1" applyNumberFormat="1" applyFont="1" applyFill="1" applyBorder="1" applyAlignment="1" applyProtection="1">
      <alignment horizontal="center" vertical="center"/>
      <protection hidden="1"/>
    </xf>
    <xf numFmtId="164" fontId="19" fillId="0" borderId="0" xfId="1" applyNumberFormat="1" applyFont="1" applyFill="1" applyBorder="1" applyAlignment="1" applyProtection="1">
      <alignment horizontal="center" vertical="center"/>
      <protection hidden="1"/>
    </xf>
    <xf numFmtId="0" fontId="7" fillId="2" borderId="0" xfId="0" applyFont="1" applyFill="1" applyAlignment="1">
      <alignment horizontal="center"/>
    </xf>
    <xf numFmtId="0" fontId="8" fillId="0" borderId="0" xfId="0" applyFont="1" applyFill="1" applyBorder="1" applyAlignment="1" applyProtection="1">
      <alignment vertical="center" wrapText="1"/>
      <protection hidden="1"/>
    </xf>
    <xf numFmtId="0" fontId="9" fillId="0" borderId="0" xfId="0" applyFont="1" applyFill="1" applyBorder="1" applyAlignment="1">
      <alignment horizontal="left" vertical="center"/>
    </xf>
    <xf numFmtId="0" fontId="7" fillId="0" borderId="0" xfId="0" applyFont="1" applyFill="1" applyBorder="1"/>
    <xf numFmtId="0" fontId="10" fillId="5" borderId="0" xfId="0" applyFont="1" applyFill="1" applyBorder="1" applyAlignment="1" applyProtection="1">
      <alignment horizontal="center" vertical="center" wrapText="1"/>
      <protection hidden="1"/>
    </xf>
    <xf numFmtId="0" fontId="10" fillId="5" borderId="26" xfId="0" applyFont="1" applyFill="1" applyBorder="1" applyAlignment="1" applyProtection="1">
      <alignment horizontal="center" vertical="center" wrapText="1"/>
      <protection hidden="1"/>
    </xf>
    <xf numFmtId="0" fontId="10" fillId="0" borderId="0" xfId="0" applyFont="1" applyFill="1" applyBorder="1" applyAlignment="1" applyProtection="1">
      <alignment horizontal="center" vertical="center" wrapText="1"/>
      <protection hidden="1"/>
    </xf>
    <xf numFmtId="3" fontId="9" fillId="0" borderId="0" xfId="2" applyNumberFormat="1" applyFont="1" applyFill="1" applyBorder="1" applyAlignment="1" applyProtection="1">
      <alignment horizontal="center" vertical="center"/>
      <protection hidden="1"/>
    </xf>
    <xf numFmtId="3" fontId="19" fillId="0" borderId="0" xfId="2" applyNumberFormat="1" applyFont="1" applyFill="1" applyBorder="1" applyAlignment="1" applyProtection="1">
      <alignment horizontal="center" vertical="center"/>
      <protection hidden="1"/>
    </xf>
    <xf numFmtId="3" fontId="19" fillId="0" borderId="27" xfId="2" applyNumberFormat="1" applyFont="1" applyFill="1" applyBorder="1" applyAlignment="1" applyProtection="1">
      <alignment horizontal="center" vertical="center"/>
      <protection hidden="1"/>
    </xf>
    <xf numFmtId="9" fontId="19" fillId="0" borderId="27" xfId="1" applyFont="1" applyFill="1" applyBorder="1" applyAlignment="1" applyProtection="1">
      <alignment horizontal="center" vertical="center"/>
      <protection hidden="1"/>
    </xf>
    <xf numFmtId="0" fontId="20" fillId="0" borderId="0" xfId="0" applyFont="1" applyFill="1" applyBorder="1" applyAlignment="1">
      <alignment horizontal="center" vertical="center"/>
    </xf>
    <xf numFmtId="164" fontId="10" fillId="0" borderId="0" xfId="1" applyNumberFormat="1" applyFont="1" applyFill="1" applyBorder="1" applyAlignment="1" applyProtection="1">
      <alignment horizontal="center" vertical="center"/>
      <protection hidden="1"/>
    </xf>
    <xf numFmtId="3" fontId="19" fillId="0" borderId="28" xfId="2" applyNumberFormat="1" applyFont="1" applyFill="1" applyBorder="1" applyAlignment="1" applyProtection="1">
      <alignment horizontal="center" vertical="center"/>
      <protection hidden="1"/>
    </xf>
    <xf numFmtId="3" fontId="10" fillId="0" borderId="0" xfId="2" applyNumberFormat="1" applyFont="1" applyFill="1" applyBorder="1" applyAlignment="1" applyProtection="1">
      <alignment horizontal="center" vertical="center"/>
      <protection hidden="1"/>
    </xf>
    <xf numFmtId="0" fontId="22" fillId="0" borderId="0" xfId="0" applyFont="1" applyFill="1" applyBorder="1"/>
    <xf numFmtId="9" fontId="19" fillId="0" borderId="0" xfId="1" applyFont="1" applyFill="1" applyBorder="1" applyAlignment="1" applyProtection="1">
      <alignment horizontal="center" vertical="center"/>
      <protection hidden="1"/>
    </xf>
    <xf numFmtId="0" fontId="8" fillId="0" borderId="0" xfId="0" applyFont="1" applyFill="1" applyBorder="1" applyAlignment="1" applyProtection="1">
      <alignment vertical="center"/>
      <protection hidden="1"/>
    </xf>
    <xf numFmtId="0" fontId="23" fillId="5" borderId="0" xfId="0" applyFont="1" applyFill="1" applyBorder="1" applyAlignment="1" applyProtection="1">
      <alignment horizontal="center" vertical="center" wrapText="1"/>
      <protection hidden="1"/>
    </xf>
    <xf numFmtId="0" fontId="15" fillId="0" borderId="0" xfId="2" applyFont="1" applyFill="1" applyBorder="1" applyAlignment="1">
      <alignment horizontal="left" vertical="center"/>
    </xf>
    <xf numFmtId="0" fontId="19" fillId="0" borderId="0" xfId="2" applyFont="1" applyFill="1" applyBorder="1" applyAlignment="1">
      <alignment horizontal="left" vertical="center"/>
    </xf>
    <xf numFmtId="3" fontId="15" fillId="0" borderId="0" xfId="2" applyNumberFormat="1" applyFont="1" applyFill="1" applyBorder="1" applyAlignment="1">
      <alignment horizontal="center" vertical="center"/>
    </xf>
    <xf numFmtId="164" fontId="24" fillId="0" borderId="0" xfId="3" applyNumberFormat="1" applyFont="1" applyFill="1" applyBorder="1" applyAlignment="1">
      <alignment horizontal="center" vertical="center"/>
    </xf>
    <xf numFmtId="164" fontId="15" fillId="9" borderId="0" xfId="1" applyNumberFormat="1" applyFont="1" applyFill="1" applyBorder="1" applyAlignment="1" applyProtection="1">
      <alignment horizontal="center" vertical="center"/>
      <protection hidden="1"/>
    </xf>
    <xf numFmtId="0" fontId="7" fillId="0" borderId="0" xfId="0" applyFont="1" applyFill="1" applyBorder="1" applyAlignment="1">
      <alignment horizontal="center"/>
    </xf>
    <xf numFmtId="0" fontId="0" fillId="0" borderId="29" xfId="0" applyNumberFormat="1" applyFill="1" applyBorder="1"/>
    <xf numFmtId="3" fontId="7" fillId="0" borderId="0" xfId="0" applyNumberFormat="1" applyFont="1" applyFill="1" applyBorder="1"/>
    <xf numFmtId="0" fontId="10" fillId="0" borderId="0" xfId="2" applyFont="1" applyFill="1" applyBorder="1" applyAlignment="1">
      <alignment horizontal="center" vertical="center"/>
    </xf>
    <xf numFmtId="3" fontId="10" fillId="0" borderId="0" xfId="2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/>
    <xf numFmtId="9" fontId="10" fillId="5" borderId="0" xfId="1" applyFont="1" applyFill="1" applyBorder="1" applyAlignment="1" applyProtection="1">
      <alignment horizontal="center" vertical="center"/>
      <protection hidden="1"/>
    </xf>
    <xf numFmtId="0" fontId="25" fillId="0" borderId="0" xfId="0" applyFont="1" applyFill="1" applyBorder="1"/>
    <xf numFmtId="0" fontId="25" fillId="0" borderId="0" xfId="0" applyFont="1" applyFill="1" applyBorder="1" applyAlignment="1">
      <alignment horizontal="center"/>
    </xf>
    <xf numFmtId="0" fontId="26" fillId="0" borderId="0" xfId="2" applyFont="1" applyFill="1" applyBorder="1" applyAlignment="1" applyProtection="1">
      <alignment vertical="center"/>
      <protection hidden="1"/>
    </xf>
    <xf numFmtId="0" fontId="9" fillId="0" borderId="0" xfId="0" applyFont="1" applyFill="1" applyBorder="1"/>
    <xf numFmtId="0" fontId="19" fillId="0" borderId="0" xfId="2" applyFont="1" applyFill="1" applyBorder="1" applyAlignment="1" applyProtection="1">
      <alignment horizontal="center" vertical="center"/>
      <protection hidden="1"/>
    </xf>
    <xf numFmtId="0" fontId="27" fillId="0" borderId="0" xfId="2" applyFont="1" applyFill="1" applyBorder="1" applyAlignment="1" applyProtection="1">
      <alignment horizontal="left" vertical="center"/>
      <protection hidden="1"/>
    </xf>
    <xf numFmtId="0" fontId="26" fillId="0" borderId="0" xfId="2" applyFont="1" applyFill="1" applyBorder="1" applyAlignment="1" applyProtection="1">
      <alignment horizontal="left" vertical="center"/>
      <protection hidden="1"/>
    </xf>
    <xf numFmtId="164" fontId="10" fillId="5" borderId="0" xfId="1" applyNumberFormat="1" applyFont="1" applyFill="1" applyBorder="1" applyAlignment="1" applyProtection="1">
      <alignment horizontal="center" vertical="center"/>
      <protection hidden="1"/>
    </xf>
    <xf numFmtId="9" fontId="9" fillId="0" borderId="0" xfId="1" applyNumberFormat="1" applyFont="1" applyFill="1" applyBorder="1" applyAlignment="1">
      <alignment horizontal="center" vertical="center" wrapText="1"/>
    </xf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0" fontId="6" fillId="4" borderId="30" xfId="0" applyFont="1" applyFill="1" applyBorder="1" applyAlignment="1">
      <alignment vertical="center"/>
    </xf>
    <xf numFmtId="0" fontId="14" fillId="10" borderId="0" xfId="2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14" fillId="0" borderId="0" xfId="2" applyFont="1" applyFill="1" applyAlignment="1">
      <alignment vertical="center"/>
    </xf>
    <xf numFmtId="0" fontId="2" fillId="0" borderId="0" xfId="2" applyFont="1" applyFill="1" applyBorder="1" applyAlignment="1">
      <alignment vertical="center"/>
    </xf>
    <xf numFmtId="0" fontId="28" fillId="0" borderId="0" xfId="2" applyFont="1" applyFill="1" applyBorder="1" applyAlignment="1">
      <alignment vertical="center"/>
    </xf>
    <xf numFmtId="0" fontId="29" fillId="5" borderId="0" xfId="2" applyFont="1" applyFill="1" applyBorder="1" applyAlignment="1">
      <alignment horizontal="center" vertical="center"/>
    </xf>
    <xf numFmtId="0" fontId="29" fillId="0" borderId="0" xfId="2" applyFont="1" applyFill="1" applyBorder="1" applyAlignment="1">
      <alignment vertical="center"/>
    </xf>
    <xf numFmtId="0" fontId="14" fillId="0" borderId="0" xfId="2" applyFont="1" applyFill="1" applyBorder="1" applyAlignment="1">
      <alignment horizontal="left" vertical="center"/>
    </xf>
    <xf numFmtId="3" fontId="14" fillId="0" borderId="0" xfId="2" applyNumberFormat="1" applyFont="1" applyFill="1" applyBorder="1" applyAlignment="1">
      <alignment horizontal="left" vertical="center"/>
    </xf>
    <xf numFmtId="3" fontId="14" fillId="0" borderId="0" xfId="2" applyNumberFormat="1" applyFont="1" applyFill="1" applyBorder="1" applyAlignment="1">
      <alignment horizontal="right" vertical="center" indent="1"/>
    </xf>
    <xf numFmtId="0" fontId="14" fillId="0" borderId="0" xfId="2" applyFont="1" applyFill="1" applyBorder="1" applyAlignment="1">
      <alignment vertical="center" wrapText="1"/>
    </xf>
    <xf numFmtId="0" fontId="14" fillId="0" borderId="0" xfId="2" applyFont="1" applyFill="1" applyBorder="1" applyAlignment="1">
      <alignment vertical="center"/>
    </xf>
    <xf numFmtId="0" fontId="30" fillId="0" borderId="0" xfId="2" applyFont="1" applyFill="1" applyAlignment="1">
      <alignment vertical="center"/>
    </xf>
    <xf numFmtId="3" fontId="29" fillId="5" borderId="31" xfId="2" applyNumberFormat="1" applyFont="1" applyFill="1" applyBorder="1" applyAlignment="1">
      <alignment horizontal="right" vertical="center" indent="1"/>
    </xf>
    <xf numFmtId="3" fontId="29" fillId="0" borderId="0" xfId="2" applyNumberFormat="1" applyFont="1" applyFill="1" applyBorder="1" applyAlignment="1">
      <alignment vertical="center"/>
    </xf>
    <xf numFmtId="0" fontId="14" fillId="11" borderId="0" xfId="2" applyFont="1" applyFill="1" applyAlignment="1">
      <alignment horizontal="left" vertical="top"/>
    </xf>
    <xf numFmtId="0" fontId="30" fillId="10" borderId="0" xfId="2" applyFont="1" applyFill="1" applyAlignment="1">
      <alignment vertical="center"/>
    </xf>
    <xf numFmtId="0" fontId="2" fillId="10" borderId="0" xfId="2" applyFont="1" applyFill="1" applyAlignment="1">
      <alignment vertical="center"/>
    </xf>
    <xf numFmtId="0" fontId="1" fillId="0" borderId="0" xfId="2" applyFont="1" applyFill="1" applyBorder="1" applyAlignment="1">
      <alignment vertical="center"/>
    </xf>
    <xf numFmtId="0" fontId="28" fillId="0" borderId="0" xfId="2" applyFont="1" applyFill="1" applyBorder="1" applyAlignment="1">
      <alignment vertical="center" wrapText="1"/>
    </xf>
    <xf numFmtId="0" fontId="29" fillId="5" borderId="35" xfId="2" applyFont="1" applyFill="1" applyBorder="1" applyAlignment="1">
      <alignment horizontal="center" vertical="center"/>
    </xf>
    <xf numFmtId="0" fontId="29" fillId="5" borderId="36" xfId="2" applyFont="1" applyFill="1" applyBorder="1" applyAlignment="1">
      <alignment horizontal="center" vertical="center"/>
    </xf>
    <xf numFmtId="0" fontId="14" fillId="10" borderId="0" xfId="2" applyFill="1" applyAlignment="1">
      <alignment vertical="center"/>
    </xf>
    <xf numFmtId="0" fontId="14" fillId="7" borderId="38" xfId="2" applyFont="1" applyFill="1" applyBorder="1" applyAlignment="1">
      <alignment vertical="center"/>
    </xf>
    <xf numFmtId="3" fontId="14" fillId="7" borderId="38" xfId="2" applyNumberFormat="1" applyFont="1" applyFill="1" applyBorder="1" applyAlignment="1">
      <alignment horizontal="center" vertical="center"/>
    </xf>
    <xf numFmtId="3" fontId="14" fillId="7" borderId="39" xfId="2" applyNumberFormat="1" applyFont="1" applyFill="1" applyBorder="1" applyAlignment="1">
      <alignment horizontal="center" vertical="center"/>
    </xf>
    <xf numFmtId="9" fontId="24" fillId="13" borderId="40" xfId="3" applyFont="1" applyFill="1" applyBorder="1" applyAlignment="1">
      <alignment horizontal="center" vertical="center"/>
    </xf>
    <xf numFmtId="0" fontId="14" fillId="7" borderId="41" xfId="2" applyFont="1" applyFill="1" applyBorder="1" applyAlignment="1">
      <alignment vertical="center"/>
    </xf>
    <xf numFmtId="3" fontId="14" fillId="7" borderId="41" xfId="2" applyNumberFormat="1" applyFont="1" applyFill="1" applyBorder="1" applyAlignment="1">
      <alignment horizontal="center" vertical="center"/>
    </xf>
    <xf numFmtId="9" fontId="24" fillId="13" borderId="42" xfId="3" applyFont="1" applyFill="1" applyBorder="1" applyAlignment="1">
      <alignment horizontal="center" vertical="center"/>
    </xf>
    <xf numFmtId="9" fontId="24" fillId="13" borderId="43" xfId="3" applyFont="1" applyFill="1" applyBorder="1" applyAlignment="1">
      <alignment horizontal="center" vertical="center"/>
    </xf>
    <xf numFmtId="0" fontId="29" fillId="5" borderId="44" xfId="2" applyFont="1" applyFill="1" applyBorder="1" applyAlignment="1">
      <alignment vertical="center"/>
    </xf>
    <xf numFmtId="3" fontId="29" fillId="5" borderId="0" xfId="2" applyNumberFormat="1" applyFont="1" applyFill="1" applyBorder="1" applyAlignment="1">
      <alignment horizontal="center" vertical="center"/>
    </xf>
    <xf numFmtId="9" fontId="29" fillId="12" borderId="45" xfId="3" applyFont="1" applyFill="1" applyBorder="1" applyAlignment="1">
      <alignment horizontal="center" vertical="center"/>
    </xf>
    <xf numFmtId="0" fontId="3" fillId="3" borderId="0" xfId="0" applyFont="1" applyFill="1" applyBorder="1" applyAlignment="1" applyProtection="1">
      <alignment horizontal="center" vertical="center" wrapText="1"/>
      <protection hidden="1"/>
    </xf>
    <xf numFmtId="0" fontId="5" fillId="0" borderId="0" xfId="0" applyFont="1" applyFill="1" applyBorder="1" applyAlignment="1" applyProtection="1">
      <alignment horizontal="center" vertical="center"/>
      <protection hidden="1"/>
    </xf>
    <xf numFmtId="0" fontId="8" fillId="2" borderId="0" xfId="0" applyFont="1" applyFill="1" applyBorder="1" applyAlignment="1" applyProtection="1">
      <alignment horizontal="left" vertical="center" wrapText="1"/>
      <protection hidden="1"/>
    </xf>
    <xf numFmtId="0" fontId="10" fillId="5" borderId="0" xfId="0" applyFont="1" applyFill="1" applyBorder="1" applyAlignment="1" applyProtection="1">
      <alignment horizontal="center" vertical="center" wrapText="1"/>
      <protection hidden="1"/>
    </xf>
    <xf numFmtId="0" fontId="10" fillId="5" borderId="1" xfId="0" applyFont="1" applyFill="1" applyBorder="1" applyAlignment="1" applyProtection="1">
      <alignment horizontal="center" vertical="center" wrapText="1"/>
      <protection hidden="1"/>
    </xf>
    <xf numFmtId="0" fontId="11" fillId="5" borderId="2" xfId="0" applyFont="1" applyFill="1" applyBorder="1" applyAlignment="1">
      <alignment horizontal="center" vertical="center" wrapText="1"/>
    </xf>
    <xf numFmtId="0" fontId="11" fillId="5" borderId="3" xfId="0" applyFont="1" applyFill="1" applyBorder="1" applyAlignment="1">
      <alignment horizontal="center" vertical="center" wrapText="1"/>
    </xf>
    <xf numFmtId="0" fontId="11" fillId="5" borderId="0" xfId="0" applyFont="1" applyFill="1" applyBorder="1" applyAlignment="1">
      <alignment horizontal="center" vertical="center" wrapText="1"/>
    </xf>
    <xf numFmtId="0" fontId="11" fillId="5" borderId="6" xfId="0" applyFont="1" applyFill="1" applyBorder="1" applyAlignment="1">
      <alignment horizontal="center" vertical="center" wrapText="1"/>
    </xf>
    <xf numFmtId="0" fontId="11" fillId="5" borderId="9" xfId="0" applyFont="1" applyFill="1" applyBorder="1" applyAlignment="1">
      <alignment horizontal="center" vertical="center" wrapText="1"/>
    </xf>
    <xf numFmtId="0" fontId="11" fillId="5" borderId="10" xfId="0" applyFont="1" applyFill="1" applyBorder="1" applyAlignment="1">
      <alignment horizontal="center" vertical="center" wrapText="1"/>
    </xf>
    <xf numFmtId="0" fontId="11" fillId="5" borderId="4" xfId="0" applyFont="1" applyFill="1" applyBorder="1" applyAlignment="1">
      <alignment horizontal="center" vertical="center" wrapText="1"/>
    </xf>
    <xf numFmtId="0" fontId="11" fillId="5" borderId="7" xfId="0" applyFont="1" applyFill="1" applyBorder="1" applyAlignment="1">
      <alignment horizontal="center" vertical="center" wrapText="1"/>
    </xf>
    <xf numFmtId="9" fontId="21" fillId="0" borderId="0" xfId="0" applyNumberFormat="1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0" fontId="11" fillId="5" borderId="5" xfId="0" applyFont="1" applyFill="1" applyBorder="1" applyAlignment="1">
      <alignment horizontal="center" vertical="center" wrapText="1"/>
    </xf>
    <xf numFmtId="0" fontId="11" fillId="5" borderId="8" xfId="0" applyFont="1" applyFill="1" applyBorder="1" applyAlignment="1">
      <alignment horizontal="center" vertical="center" wrapText="1"/>
    </xf>
    <xf numFmtId="0" fontId="11" fillId="5" borderId="15" xfId="0" applyFont="1" applyFill="1" applyBorder="1" applyAlignment="1">
      <alignment horizontal="center" vertical="center" wrapText="1"/>
    </xf>
    <xf numFmtId="0" fontId="11" fillId="6" borderId="4" xfId="0" applyFont="1" applyFill="1" applyBorder="1" applyAlignment="1">
      <alignment horizontal="center" vertical="center" wrapText="1"/>
    </xf>
    <xf numFmtId="0" fontId="11" fillId="6" borderId="7" xfId="0" applyFont="1" applyFill="1" applyBorder="1" applyAlignment="1">
      <alignment horizontal="center" vertical="center" wrapText="1"/>
    </xf>
    <xf numFmtId="0" fontId="11" fillId="6" borderId="14" xfId="0" applyFont="1" applyFill="1" applyBorder="1" applyAlignment="1">
      <alignment horizontal="center" vertical="center" wrapText="1"/>
    </xf>
    <xf numFmtId="0" fontId="16" fillId="6" borderId="5" xfId="0" applyFont="1" applyFill="1" applyBorder="1" applyAlignment="1">
      <alignment horizontal="center" vertical="center" wrapText="1"/>
    </xf>
    <xf numFmtId="0" fontId="16" fillId="6" borderId="11" xfId="0" applyFont="1" applyFill="1" applyBorder="1" applyAlignment="1">
      <alignment horizontal="center" vertical="center" wrapText="1"/>
    </xf>
    <xf numFmtId="0" fontId="16" fillId="6" borderId="8" xfId="0" applyFont="1" applyFill="1" applyBorder="1" applyAlignment="1">
      <alignment horizontal="center" vertical="center" wrapText="1"/>
    </xf>
    <xf numFmtId="0" fontId="16" fillId="6" borderId="13" xfId="0" applyFont="1" applyFill="1" applyBorder="1" applyAlignment="1">
      <alignment horizontal="center" vertical="center" wrapText="1"/>
    </xf>
    <xf numFmtId="0" fontId="11" fillId="6" borderId="15" xfId="0" applyFont="1" applyFill="1" applyBorder="1" applyAlignment="1">
      <alignment horizontal="center" vertical="center" wrapText="1"/>
    </xf>
    <xf numFmtId="0" fontId="11" fillId="6" borderId="16" xfId="0" applyFont="1" applyFill="1" applyBorder="1" applyAlignment="1">
      <alignment horizontal="center" vertical="center" wrapText="1"/>
    </xf>
    <xf numFmtId="0" fontId="11" fillId="6" borderId="17" xfId="0" applyFont="1" applyFill="1" applyBorder="1" applyAlignment="1">
      <alignment horizontal="center" vertical="center" wrapText="1"/>
    </xf>
    <xf numFmtId="0" fontId="11" fillId="6" borderId="18" xfId="0" applyFont="1" applyFill="1" applyBorder="1" applyAlignment="1">
      <alignment horizontal="center" vertical="center" wrapText="1"/>
    </xf>
    <xf numFmtId="0" fontId="11" fillId="5" borderId="17" xfId="0" applyFont="1" applyFill="1" applyBorder="1" applyAlignment="1">
      <alignment horizontal="center" vertical="center" wrapText="1"/>
    </xf>
    <xf numFmtId="0" fontId="11" fillId="5" borderId="18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 applyProtection="1">
      <alignment horizontal="left" vertical="center" wrapText="1"/>
      <protection hidden="1"/>
    </xf>
    <xf numFmtId="0" fontId="10" fillId="5" borderId="0" xfId="2" applyFont="1" applyFill="1" applyBorder="1" applyAlignment="1" applyProtection="1">
      <alignment horizontal="center" vertical="center"/>
      <protection hidden="1"/>
    </xf>
    <xf numFmtId="0" fontId="29" fillId="12" borderId="34" xfId="2" applyFont="1" applyFill="1" applyBorder="1" applyAlignment="1">
      <alignment horizontal="center" vertical="center" wrapText="1"/>
    </xf>
    <xf numFmtId="0" fontId="29" fillId="12" borderId="37" xfId="2" applyFont="1" applyFill="1" applyBorder="1" applyAlignment="1">
      <alignment horizontal="center" vertical="center"/>
    </xf>
    <xf numFmtId="0" fontId="29" fillId="5" borderId="0" xfId="2" applyFont="1" applyFill="1" applyBorder="1" applyAlignment="1">
      <alignment horizontal="center" vertical="center" wrapText="1"/>
    </xf>
    <xf numFmtId="0" fontId="14" fillId="0" borderId="0" xfId="2" applyFont="1" applyFill="1" applyBorder="1" applyAlignment="1">
      <alignment horizontal="left" vertical="center" wrapText="1"/>
    </xf>
    <xf numFmtId="0" fontId="29" fillId="5" borderId="31" xfId="2" applyFont="1" applyFill="1" applyBorder="1" applyAlignment="1">
      <alignment horizontal="center" vertical="center"/>
    </xf>
    <xf numFmtId="0" fontId="29" fillId="5" borderId="0" xfId="2" applyFont="1" applyFill="1" applyBorder="1" applyAlignment="1">
      <alignment horizontal="center" vertical="center"/>
    </xf>
    <xf numFmtId="0" fontId="29" fillId="5" borderId="32" xfId="2" applyFont="1" applyFill="1" applyBorder="1" applyAlignment="1">
      <alignment horizontal="center" vertical="center"/>
    </xf>
    <xf numFmtId="0" fontId="29" fillId="5" borderId="33" xfId="2" applyFont="1" applyFill="1" applyBorder="1" applyAlignment="1">
      <alignment horizontal="center" vertical="center"/>
    </xf>
  </cellXfs>
  <cellStyles count="4">
    <cellStyle name="Normal" xfId="0" builtinId="0"/>
    <cellStyle name="Normal 2" xfId="2"/>
    <cellStyle name="Porcentaje" xfId="1" builtinId="5"/>
    <cellStyle name="Porcentaje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5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Consultas</a:t>
            </a:r>
            <a:r>
              <a:rPr lang="es-ES" sz="105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atendidas por sexo del consultante por mes</a:t>
            </a:r>
            <a:endParaRPr lang="es-ES" sz="105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8907633420822398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9.7042694576970623E-2"/>
          <c:y val="0.16041666666666665"/>
          <c:w val="0.86511160813038357"/>
          <c:h val="0.502226232137649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'LIinea 100'!$C$33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'LIinea 100'!$B$34:$B$45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'LIinea 100'!$C$34:$C$45</c:f>
              <c:numCache>
                <c:formatCode>#,##0</c:formatCode>
                <c:ptCount val="12"/>
                <c:pt idx="0">
                  <c:v>3884</c:v>
                </c:pt>
                <c:pt idx="1">
                  <c:v>3053</c:v>
                </c:pt>
                <c:pt idx="2">
                  <c:v>3531</c:v>
                </c:pt>
                <c:pt idx="3">
                  <c:v>3587</c:v>
                </c:pt>
                <c:pt idx="4">
                  <c:v>5103</c:v>
                </c:pt>
              </c:numCache>
            </c:numRef>
          </c:val>
        </c:ser>
        <c:ser>
          <c:idx val="1"/>
          <c:order val="1"/>
          <c:tx>
            <c:strRef>
              <c:f>'LIinea 100'!$D$33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'LIinea 100'!$B$34:$B$45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'LIinea 100'!$D$34:$D$45</c:f>
              <c:numCache>
                <c:formatCode>#,##0</c:formatCode>
                <c:ptCount val="12"/>
                <c:pt idx="0">
                  <c:v>659</c:v>
                </c:pt>
                <c:pt idx="1">
                  <c:v>581</c:v>
                </c:pt>
                <c:pt idx="2">
                  <c:v>698</c:v>
                </c:pt>
                <c:pt idx="3">
                  <c:v>690</c:v>
                </c:pt>
                <c:pt idx="4">
                  <c:v>1087</c:v>
                </c:pt>
              </c:numCache>
            </c:numRef>
          </c:val>
        </c:ser>
        <c:ser>
          <c:idx val="2"/>
          <c:order val="2"/>
          <c:tx>
            <c:strRef>
              <c:f>'LIinea 100'!$E$33</c:f>
              <c:strCache>
                <c:ptCount val="1"/>
                <c:pt idx="0">
                  <c:v>Sin dato</c:v>
                </c:pt>
              </c:strCache>
            </c:strRef>
          </c:tx>
          <c:spPr>
            <a:solidFill>
              <a:srgbClr val="FF8181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'LIinea 100'!$B$34:$B$45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'LIinea 100'!$E$34:$E$45</c:f>
              <c:numCache>
                <c:formatCode>#,##0</c:formatCode>
                <c:ptCount val="12"/>
                <c:pt idx="0">
                  <c:v>0</c:v>
                </c:pt>
                <c:pt idx="1">
                  <c:v>727</c:v>
                </c:pt>
                <c:pt idx="2">
                  <c:v>755</c:v>
                </c:pt>
                <c:pt idx="3">
                  <c:v>958</c:v>
                </c:pt>
                <c:pt idx="4">
                  <c:v>1044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15480624"/>
        <c:axId val="415480232"/>
      </c:barChart>
      <c:catAx>
        <c:axId val="415480624"/>
        <c:scaling>
          <c:orientation val="minMax"/>
        </c:scaling>
        <c:delete val="0"/>
        <c:axPos val="b"/>
        <c:numFmt formatCode="General" sourceLinked="1"/>
        <c:majorTickMark val="none"/>
        <c:minorTickMark val="in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415480232"/>
        <c:crosses val="autoZero"/>
        <c:auto val="1"/>
        <c:lblAlgn val="ctr"/>
        <c:lblOffset val="100"/>
        <c:noMultiLvlLbl val="0"/>
      </c:catAx>
      <c:valAx>
        <c:axId val="415480232"/>
        <c:scaling>
          <c:orientation val="minMax"/>
          <c:min val="1000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415480624"/>
        <c:crosses val="autoZero"/>
        <c:crossBetween val="between"/>
        <c:majorUnit val="1000"/>
      </c:valAx>
      <c:spPr>
        <a:solidFill>
          <a:schemeClr val="bg2"/>
        </a:solidFill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5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Grupo</a:t>
            </a:r>
            <a:r>
              <a:rPr lang="es-ES" sz="105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edad del consultante</a:t>
            </a:r>
            <a:endParaRPr lang="es-ES" sz="105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4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</c:dPt>
          <c:dPt>
            <c:idx val="5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</c:dPt>
          <c:dPt>
            <c:idx val="7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'LIinea 100'!$C$50:$J$50</c:f>
              <c:strCache>
                <c:ptCount val="8"/>
                <c:pt idx="0">
                  <c:v>Infancia</c:v>
                </c:pt>
                <c:pt idx="1">
                  <c:v>Niñez</c:v>
                </c:pt>
                <c:pt idx="2">
                  <c:v>Adolescentes</c:v>
                </c:pt>
                <c:pt idx="3">
                  <c:v>Adolescentes tardios</c:v>
                </c:pt>
                <c:pt idx="4">
                  <c:v>Jóvenes</c:v>
                </c:pt>
                <c:pt idx="5">
                  <c:v>Adultos</c:v>
                </c:pt>
                <c:pt idx="6">
                  <c:v>Adulto Mayor</c:v>
                </c:pt>
                <c:pt idx="7">
                  <c:v>Sin datos</c:v>
                </c:pt>
              </c:strCache>
            </c:strRef>
          </c:cat>
          <c:val>
            <c:numRef>
              <c:f>'LIinea 100'!$C$64:$J$64</c:f>
              <c:numCache>
                <c:formatCode>#,##0</c:formatCode>
                <c:ptCount val="8"/>
                <c:pt idx="0">
                  <c:v>0</c:v>
                </c:pt>
                <c:pt idx="1">
                  <c:v>55</c:v>
                </c:pt>
                <c:pt idx="2">
                  <c:v>137</c:v>
                </c:pt>
                <c:pt idx="3">
                  <c:v>361</c:v>
                </c:pt>
                <c:pt idx="4">
                  <c:v>5329</c:v>
                </c:pt>
                <c:pt idx="5">
                  <c:v>14861</c:v>
                </c:pt>
                <c:pt idx="6">
                  <c:v>902</c:v>
                </c:pt>
                <c:pt idx="7">
                  <c:v>4712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309246112"/>
        <c:axId val="309246504"/>
      </c:barChart>
      <c:catAx>
        <c:axId val="3092461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E"/>
          </a:p>
        </c:txPr>
        <c:crossAx val="309246504"/>
        <c:crosses val="autoZero"/>
        <c:auto val="1"/>
        <c:lblAlgn val="ctr"/>
        <c:lblOffset val="100"/>
        <c:noMultiLvlLbl val="0"/>
      </c:catAx>
      <c:valAx>
        <c:axId val="309246504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309246112"/>
        <c:crosses val="autoZero"/>
        <c:crossBetween val="between"/>
      </c:valAx>
      <c:spPr>
        <a:solidFill>
          <a:schemeClr val="bg2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5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Consultas</a:t>
            </a:r>
            <a:r>
              <a:rPr lang="es-ES" sz="105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atendidas por sexo de la víctima por mes</a:t>
            </a:r>
            <a:endParaRPr lang="es-ES" sz="105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8907633420822398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9.7042694576970623E-2"/>
          <c:y val="0.16041666666666665"/>
          <c:w val="0.86511160813038357"/>
          <c:h val="0.502226232137649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'LIinea 100'!$C$80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'LIinea 100'!$B$81:$B$92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'LIinea 100'!$C$81:$C$92</c:f>
              <c:numCache>
                <c:formatCode>#,##0</c:formatCode>
                <c:ptCount val="12"/>
                <c:pt idx="0">
                  <c:v>3492</c:v>
                </c:pt>
                <c:pt idx="1">
                  <c:v>3344</c:v>
                </c:pt>
                <c:pt idx="2">
                  <c:v>3816</c:v>
                </c:pt>
                <c:pt idx="3">
                  <c:v>4002</c:v>
                </c:pt>
                <c:pt idx="4">
                  <c:v>5568</c:v>
                </c:pt>
              </c:numCache>
            </c:numRef>
          </c:val>
        </c:ser>
        <c:ser>
          <c:idx val="1"/>
          <c:order val="1"/>
          <c:tx>
            <c:strRef>
              <c:f>'LIinea 100'!$D$80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'LIinea 100'!$B$81:$B$92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'LIinea 100'!$D$81:$D$92</c:f>
              <c:numCache>
                <c:formatCode>#,##0</c:formatCode>
                <c:ptCount val="12"/>
                <c:pt idx="0">
                  <c:v>1051</c:v>
                </c:pt>
                <c:pt idx="1">
                  <c:v>1017</c:v>
                </c:pt>
                <c:pt idx="2">
                  <c:v>1168</c:v>
                </c:pt>
                <c:pt idx="3">
                  <c:v>1233</c:v>
                </c:pt>
                <c:pt idx="4">
                  <c:v>1666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09247288"/>
        <c:axId val="348367656"/>
      </c:barChart>
      <c:catAx>
        <c:axId val="309247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348367656"/>
        <c:crosses val="autoZero"/>
        <c:auto val="1"/>
        <c:lblAlgn val="ctr"/>
        <c:lblOffset val="100"/>
        <c:noMultiLvlLbl val="0"/>
      </c:catAx>
      <c:valAx>
        <c:axId val="348367656"/>
        <c:scaling>
          <c:orientation val="minMax"/>
          <c:min val="1000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309247288"/>
        <c:crosses val="autoZero"/>
        <c:crossBetween val="between"/>
        <c:majorUnit val="1000"/>
      </c:valAx>
      <c:spPr>
        <a:solidFill>
          <a:schemeClr val="bg2"/>
        </a:solidFill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5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Grupo</a:t>
            </a:r>
            <a:r>
              <a:rPr lang="es-ES" sz="105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edad del victima</a:t>
            </a:r>
            <a:endParaRPr lang="es-ES" sz="105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>
                <a:noFill/>
              </a:ln>
              <a:effectLst/>
            </c:spPr>
          </c:dPt>
          <c:dPt>
            <c:idx val="1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</c:dPt>
          <c:dPt>
            <c:idx val="2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</c:dPt>
          <c:dPt>
            <c:idx val="4"/>
            <c:invertIfNegative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noFill/>
              </a:ln>
              <a:effectLst/>
            </c:spPr>
          </c:dPt>
          <c:dPt>
            <c:idx val="5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'LIinea 100'!$C$97:$J$97</c:f>
              <c:strCache>
                <c:ptCount val="8"/>
                <c:pt idx="0">
                  <c:v>Infancia</c:v>
                </c:pt>
                <c:pt idx="1">
                  <c:v>Niñez</c:v>
                </c:pt>
                <c:pt idx="2">
                  <c:v>Adolescentes</c:v>
                </c:pt>
                <c:pt idx="3">
                  <c:v>Adolescentes tardios</c:v>
                </c:pt>
                <c:pt idx="4">
                  <c:v>Jóvenes</c:v>
                </c:pt>
                <c:pt idx="5">
                  <c:v>Adultos</c:v>
                </c:pt>
                <c:pt idx="6">
                  <c:v>Adulto Mayor</c:v>
                </c:pt>
                <c:pt idx="7">
                  <c:v>Sin datos</c:v>
                </c:pt>
              </c:strCache>
            </c:strRef>
          </c:cat>
          <c:val>
            <c:numRef>
              <c:f>'LIinea 100'!$C$111:$J$111</c:f>
              <c:numCache>
                <c:formatCode>#,##0</c:formatCode>
                <c:ptCount val="8"/>
                <c:pt idx="0">
                  <c:v>3341</c:v>
                </c:pt>
                <c:pt idx="1">
                  <c:v>4156</c:v>
                </c:pt>
                <c:pt idx="2">
                  <c:v>2130</c:v>
                </c:pt>
                <c:pt idx="3">
                  <c:v>1648</c:v>
                </c:pt>
                <c:pt idx="4">
                  <c:v>4985</c:v>
                </c:pt>
                <c:pt idx="5">
                  <c:v>8608</c:v>
                </c:pt>
                <c:pt idx="6">
                  <c:v>1252</c:v>
                </c:pt>
                <c:pt idx="7">
                  <c:v>237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348368440"/>
        <c:axId val="348368832"/>
      </c:barChart>
      <c:catAx>
        <c:axId val="34836844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E"/>
          </a:p>
        </c:txPr>
        <c:crossAx val="348368832"/>
        <c:crosses val="autoZero"/>
        <c:auto val="1"/>
        <c:lblAlgn val="ctr"/>
        <c:lblOffset val="100"/>
        <c:noMultiLvlLbl val="0"/>
      </c:catAx>
      <c:valAx>
        <c:axId val="348368832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348368440"/>
        <c:crosses val="autoZero"/>
        <c:crossBetween val="between"/>
      </c:valAx>
      <c:spPr>
        <a:solidFill>
          <a:schemeClr val="bg2"/>
        </a:solidFill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5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Relación de la consultante</a:t>
            </a:r>
          </a:p>
        </c:rich>
      </c:tx>
      <c:layout>
        <c:manualLayout>
          <c:xMode val="edge"/>
          <c:yMode val="edge"/>
          <c:x val="0.27097607836241311"/>
          <c:y val="7.96020149965182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>
                <c:manualLayout>
                  <c:x val="4.7638251173938245E-2"/>
                  <c:y val="3.9814170036171909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1685417114423972"/>
                  <c:y val="-1.8703339586583487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0.11328240297506235"/>
                  <c:y val="-1.623818427177005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4.3670242212279296E-2"/>
                  <c:y val="7.7868947504664859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0.12122962297206645"/>
                  <c:y val="6.4480139297258363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.21202790097887889"/>
                  <c:y val="1.269871514826345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'LIinea 100'!$B$69:$B$74</c:f>
              <c:strCache>
                <c:ptCount val="6"/>
                <c:pt idx="0">
                  <c:v>El / ella misma</c:v>
                </c:pt>
                <c:pt idx="1">
                  <c:v>Anónimo</c:v>
                </c:pt>
                <c:pt idx="2">
                  <c:v>Madre/padre/apoderado(a)</c:v>
                </c:pt>
                <c:pt idx="3">
                  <c:v>Otro familiar</c:v>
                </c:pt>
                <c:pt idx="4">
                  <c:v>Otra persona</c:v>
                </c:pt>
                <c:pt idx="5">
                  <c:v>Seudónimo</c:v>
                </c:pt>
              </c:strCache>
            </c:strRef>
          </c:cat>
          <c:val>
            <c:numRef>
              <c:f>'LIinea 100'!$E$69:$E$74</c:f>
              <c:numCache>
                <c:formatCode>0%</c:formatCode>
                <c:ptCount val="6"/>
                <c:pt idx="0">
                  <c:v>0.3938991539249535</c:v>
                </c:pt>
                <c:pt idx="1">
                  <c:v>0.14387069848617065</c:v>
                </c:pt>
                <c:pt idx="2">
                  <c:v>0.1336646811093827</c:v>
                </c:pt>
                <c:pt idx="3">
                  <c:v>0.17490609705201654</c:v>
                </c:pt>
                <c:pt idx="4">
                  <c:v>0.14087339226770876</c:v>
                </c:pt>
                <c:pt idx="5">
                  <c:v>1.2785977159767804E-2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5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Consultas</a:t>
            </a:r>
            <a:r>
              <a:rPr lang="es-ES" sz="105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atendidas por sexo de la presunta persona agresora por mes</a:t>
            </a:r>
            <a:endParaRPr lang="es-ES" sz="105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8653178927855801"/>
          <c:y val="8.8654343738947521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9.7042694576970623E-2"/>
          <c:y val="0.16041666666666665"/>
          <c:w val="0.86511160813038357"/>
          <c:h val="0.502226232137649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'LIinea 100'!$C$80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'LIinea 100'!$B$127:$B$138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'LIinea 100'!$C$127:$C$138</c:f>
              <c:numCache>
                <c:formatCode>#,##0</c:formatCode>
                <c:ptCount val="12"/>
                <c:pt idx="0">
                  <c:v>977</c:v>
                </c:pt>
                <c:pt idx="1">
                  <c:v>861</c:v>
                </c:pt>
                <c:pt idx="2">
                  <c:v>1156</c:v>
                </c:pt>
                <c:pt idx="3">
                  <c:v>1289</c:v>
                </c:pt>
                <c:pt idx="4">
                  <c:v>1656</c:v>
                </c:pt>
              </c:numCache>
            </c:numRef>
          </c:val>
        </c:ser>
        <c:ser>
          <c:idx val="1"/>
          <c:order val="1"/>
          <c:tx>
            <c:strRef>
              <c:f>'LIinea 100'!$D$126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'LIinea 100'!$B$127:$B$138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'LIinea 100'!$D$127:$D$138</c:f>
              <c:numCache>
                <c:formatCode>#,##0</c:formatCode>
                <c:ptCount val="12"/>
                <c:pt idx="0">
                  <c:v>3566</c:v>
                </c:pt>
                <c:pt idx="1">
                  <c:v>2442</c:v>
                </c:pt>
                <c:pt idx="2">
                  <c:v>2836</c:v>
                </c:pt>
                <c:pt idx="3">
                  <c:v>2987</c:v>
                </c:pt>
                <c:pt idx="4">
                  <c:v>3967</c:v>
                </c:pt>
              </c:numCache>
            </c:numRef>
          </c:val>
        </c:ser>
        <c:ser>
          <c:idx val="2"/>
          <c:order val="2"/>
          <c:tx>
            <c:strRef>
              <c:f>'LIinea 100'!$E$126</c:f>
              <c:strCache>
                <c:ptCount val="1"/>
                <c:pt idx="0">
                  <c:v>Sin dato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'LIinea 100'!$E$127:$E$138</c:f>
              <c:numCache>
                <c:formatCode>#,##0</c:formatCode>
                <c:ptCount val="12"/>
                <c:pt idx="0">
                  <c:v>0</c:v>
                </c:pt>
                <c:pt idx="1">
                  <c:v>1058</c:v>
                </c:pt>
                <c:pt idx="2">
                  <c:v>992</c:v>
                </c:pt>
                <c:pt idx="3">
                  <c:v>959</c:v>
                </c:pt>
                <c:pt idx="4">
                  <c:v>1611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08136424"/>
        <c:axId val="308136816"/>
      </c:barChart>
      <c:catAx>
        <c:axId val="308136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308136816"/>
        <c:crosses val="autoZero"/>
        <c:auto val="1"/>
        <c:lblAlgn val="ctr"/>
        <c:lblOffset val="100"/>
        <c:noMultiLvlLbl val="0"/>
      </c:catAx>
      <c:valAx>
        <c:axId val="308136816"/>
        <c:scaling>
          <c:orientation val="minMax"/>
          <c:min val="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308136424"/>
        <c:crosses val="autoZero"/>
        <c:crossBetween val="between"/>
        <c:majorUnit val="1000"/>
      </c:valAx>
      <c:spPr>
        <a:solidFill>
          <a:schemeClr val="bg2"/>
        </a:solidFill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5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Grupo</a:t>
            </a:r>
            <a:r>
              <a:rPr lang="es-ES" sz="105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edad del consultante</a:t>
            </a:r>
            <a:endParaRPr lang="es-ES" sz="105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/>
      <c:overlay val="0"/>
      <c:spPr>
        <a:noFill/>
        <a:ln w="9525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3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</c:dPt>
          <c:dPt>
            <c:idx val="4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</c:dPt>
          <c:dPt>
            <c:idx val="5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/>
            </c:spPr>
          </c:dPt>
          <c:dPt>
            <c:idx val="6"/>
            <c:invertIfNegative val="0"/>
            <c:bubble3D val="0"/>
            <c:spPr>
              <a:solidFill>
                <a:srgbClr val="FF8181"/>
              </a:solidFill>
              <a:ln>
                <a:noFill/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'LIinea 100'!$C$143:$J$143</c:f>
              <c:strCache>
                <c:ptCount val="8"/>
                <c:pt idx="0">
                  <c:v>Infancia</c:v>
                </c:pt>
                <c:pt idx="1">
                  <c:v>Niñez</c:v>
                </c:pt>
                <c:pt idx="2">
                  <c:v>Adolescentes</c:v>
                </c:pt>
                <c:pt idx="3">
                  <c:v>Adolescentes tardios</c:v>
                </c:pt>
                <c:pt idx="4">
                  <c:v>Jóvenes</c:v>
                </c:pt>
                <c:pt idx="5">
                  <c:v>Adultos</c:v>
                </c:pt>
                <c:pt idx="6">
                  <c:v>Adulto Mayor</c:v>
                </c:pt>
                <c:pt idx="7">
                  <c:v>Sin datos</c:v>
                </c:pt>
              </c:strCache>
            </c:strRef>
          </c:cat>
          <c:val>
            <c:numRef>
              <c:f>'LIinea 100'!$C$157:$J$157</c:f>
              <c:numCache>
                <c:formatCode>#,##0</c:formatCode>
                <c:ptCount val="8"/>
                <c:pt idx="0">
                  <c:v>0</c:v>
                </c:pt>
                <c:pt idx="1">
                  <c:v>51</c:v>
                </c:pt>
                <c:pt idx="2">
                  <c:v>84</c:v>
                </c:pt>
                <c:pt idx="3">
                  <c:v>221</c:v>
                </c:pt>
                <c:pt idx="4">
                  <c:v>4803</c:v>
                </c:pt>
                <c:pt idx="5">
                  <c:v>14444</c:v>
                </c:pt>
                <c:pt idx="6">
                  <c:v>889</c:v>
                </c:pt>
                <c:pt idx="7">
                  <c:v>5865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308137600"/>
        <c:axId val="348809872"/>
      </c:barChart>
      <c:catAx>
        <c:axId val="3081376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E"/>
          </a:p>
        </c:txPr>
        <c:crossAx val="348809872"/>
        <c:crosses val="autoZero"/>
        <c:auto val="1"/>
        <c:lblAlgn val="ctr"/>
        <c:lblOffset val="100"/>
        <c:noMultiLvlLbl val="0"/>
      </c:catAx>
      <c:valAx>
        <c:axId val="348809872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308137600"/>
        <c:crosses val="autoZero"/>
        <c:crossBetween val="between"/>
      </c:valAx>
      <c:spPr>
        <a:solidFill>
          <a:schemeClr val="bg2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sng" strike="noStrike" kern="1200" cap="all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000" b="1" i="0" u="sng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Acciones realizadas de las consultas atendidas </a:t>
            </a:r>
          </a:p>
        </c:rich>
      </c:tx>
      <c:layout>
        <c:manualLayout>
          <c:xMode val="edge"/>
          <c:yMode val="edge"/>
          <c:x val="0.15134045847748134"/>
          <c:y val="3.0654199344006129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sng" strike="noStrike" kern="1200" cap="all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7676695940480031"/>
          <c:y val="0.27966570017970993"/>
          <c:w val="0.65501130084910442"/>
          <c:h val="0.65174813382635299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</c:dPt>
          <c:dPt>
            <c:idx val="1"/>
            <c:bubble3D val="0"/>
            <c:explosion val="5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</c:dPt>
          <c:dLbls>
            <c:dLbl>
              <c:idx val="0"/>
              <c:layout>
                <c:manualLayout>
                  <c:x val="1.0219961138263828E-16"/>
                  <c:y val="-0.1261166370353256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8.3618829819220915E-3"/>
                  <c:y val="-0.1008933096282604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spc="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Derivados CEM</c:v>
              </c:pt>
              <c:pt idx="1">
                <c:v>Otras Acciones</c:v>
              </c:pt>
            </c:strLit>
          </c:cat>
          <c:val>
            <c:numRef>
              <c:f>'LIinea 100'!$D$205:$E$205</c:f>
              <c:numCache>
                <c:formatCode>#,##0</c:formatCode>
                <c:ptCount val="2"/>
                <c:pt idx="0">
                  <c:v>12495</c:v>
                </c:pt>
                <c:pt idx="1">
                  <c:v>13862</c:v>
                </c:pt>
              </c:numCache>
            </c:numRef>
          </c:val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bg1"/>
      </a:solidFill>
      <a:round/>
    </a:ln>
    <a:effectLst/>
    <a:scene3d>
      <a:camera prst="orthographicFront"/>
      <a:lightRig rig="threePt" dir="t"/>
    </a:scene3d>
  </c:spPr>
  <c:txPr>
    <a:bodyPr/>
    <a:lstStyle/>
    <a:p>
      <a:pPr>
        <a:defRPr/>
      </a:pPr>
      <a:endParaRPr lang="es-PE"/>
    </a:p>
  </c:txPr>
  <c:printSettings>
    <c:headerFooter alignWithMargins="0"/>
    <c:pageMargins b="1" l="0.75000000000000167" r="0.75000000000000167" t="1" header="0" footer="0"/>
    <c:pageSetup orientation="portrait"/>
  </c:printSettings>
  <c:userShapes r:id="rId3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3487797408747367E-2"/>
          <c:y val="0.27111196466295373"/>
          <c:w val="0.77571886071144336"/>
          <c:h val="0.61925182884374552"/>
        </c:manualLayout>
      </c:layout>
      <c:lineChart>
        <c:grouping val="standard"/>
        <c:varyColors val="0"/>
        <c:ser>
          <c:idx val="0"/>
          <c:order val="0"/>
          <c:tx>
            <c:strRef>
              <c:f>'LIinea 100'!$D$213</c:f>
              <c:strCache>
                <c:ptCount val="1"/>
                <c:pt idx="0">
                  <c:v>2018</c:v>
                </c:pt>
              </c:strCache>
            </c:strRef>
          </c:tx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22"/>
            <c:spPr>
              <a:solidFill>
                <a:schemeClr val="tx2">
                  <a:lumMod val="40000"/>
                  <a:lumOff val="60000"/>
                </a:schemeClr>
              </a:solidFill>
              <a:ln>
                <a:noFill/>
              </a:ln>
              <a:effectLst/>
            </c:spPr>
          </c:marker>
          <c:dLbls>
            <c:dLbl>
              <c:idx val="2"/>
              <c:layout>
                <c:manualLayout>
                  <c:x val="-7.9593752557287109E-2"/>
                  <c:y val="2.50862413620366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7.9300603070102754E-2"/>
                  <c:y val="4.148659199080108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'LIinea 100'!$B$214:$B$218</c:f>
              <c:strCache>
                <c:ptCount val="5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</c:strCache>
            </c:strRef>
          </c:cat>
          <c:val>
            <c:numRef>
              <c:f>'LIinea 100'!$D$214:$D$218</c:f>
              <c:numCache>
                <c:formatCode>#,##0</c:formatCode>
                <c:ptCount val="5"/>
                <c:pt idx="0">
                  <c:v>4543</c:v>
                </c:pt>
                <c:pt idx="1">
                  <c:v>4361</c:v>
                </c:pt>
                <c:pt idx="2">
                  <c:v>4984</c:v>
                </c:pt>
                <c:pt idx="3">
                  <c:v>5235</c:v>
                </c:pt>
                <c:pt idx="4">
                  <c:v>7234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'LIinea 100'!$C$213</c:f>
              <c:strCache>
                <c:ptCount val="1"/>
                <c:pt idx="0">
                  <c:v>2017</c:v>
                </c:pt>
              </c:strCache>
            </c:strRef>
          </c:tx>
          <c:spPr>
            <a:ln w="317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24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'LIinea 100'!$B$214:$B$218</c:f>
              <c:strCache>
                <c:ptCount val="5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</c:strCache>
            </c:strRef>
          </c:cat>
          <c:val>
            <c:numRef>
              <c:f>'LIinea 100'!$C$214:$C$218</c:f>
              <c:numCache>
                <c:formatCode>#,##0</c:formatCode>
                <c:ptCount val="5"/>
                <c:pt idx="0">
                  <c:v>5742</c:v>
                </c:pt>
                <c:pt idx="1">
                  <c:v>5109</c:v>
                </c:pt>
                <c:pt idx="2">
                  <c:v>5466</c:v>
                </c:pt>
                <c:pt idx="3">
                  <c:v>5550</c:v>
                </c:pt>
                <c:pt idx="4">
                  <c:v>5541</c:v>
                </c:pt>
              </c:numCache>
            </c:numRef>
          </c:val>
          <c:smooth val="0"/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348811048"/>
        <c:axId val="348811440"/>
      </c:lineChart>
      <c:catAx>
        <c:axId val="3488110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accent5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cap="all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348811440"/>
        <c:crosses val="autoZero"/>
        <c:auto val="1"/>
        <c:lblAlgn val="ctr"/>
        <c:lblOffset val="100"/>
        <c:noMultiLvlLbl val="0"/>
      </c:catAx>
      <c:valAx>
        <c:axId val="348811440"/>
        <c:scaling>
          <c:orientation val="minMax"/>
          <c:max val="8000"/>
        </c:scaling>
        <c:delete val="0"/>
        <c:axPos val="l"/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accent5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348811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84924595246586165"/>
          <c:y val="0.36094232123423597"/>
          <c:w val="0.14827892798732259"/>
          <c:h val="0.16192501484759661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.xml"/><Relationship Id="rId13" Type="http://schemas.openxmlformats.org/officeDocument/2006/relationships/image" Target="../media/image6.png"/><Relationship Id="rId3" Type="http://schemas.openxmlformats.org/officeDocument/2006/relationships/image" Target="../media/image2.png"/><Relationship Id="rId7" Type="http://schemas.openxmlformats.org/officeDocument/2006/relationships/chart" Target="../charts/chart4.xml"/><Relationship Id="rId12" Type="http://schemas.openxmlformats.org/officeDocument/2006/relationships/chart" Target="../charts/chart9.xml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6" Type="http://schemas.openxmlformats.org/officeDocument/2006/relationships/chart" Target="../charts/chart3.xml"/><Relationship Id="rId11" Type="http://schemas.openxmlformats.org/officeDocument/2006/relationships/chart" Target="../charts/chart8.xml"/><Relationship Id="rId5" Type="http://schemas.openxmlformats.org/officeDocument/2006/relationships/chart" Target="../charts/chart2.xml"/><Relationship Id="rId10" Type="http://schemas.openxmlformats.org/officeDocument/2006/relationships/chart" Target="../charts/chart7.xml"/><Relationship Id="rId4" Type="http://schemas.openxmlformats.org/officeDocument/2006/relationships/image" Target="../media/image3.png"/><Relationship Id="rId9" Type="http://schemas.openxmlformats.org/officeDocument/2006/relationships/chart" Target="../charts/chart6.xml"/><Relationship Id="rId14" Type="http://schemas.openxmlformats.org/officeDocument/2006/relationships/image" Target="../media/image7.jp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9526</xdr:colOff>
      <xdr:row>0</xdr:row>
      <xdr:rowOff>95250</xdr:rowOff>
    </xdr:from>
    <xdr:ext cx="2603826" cy="486575"/>
    <xdr:pic>
      <xdr:nvPicPr>
        <xdr:cNvPr id="2" name="Imagen 21" descr="C:\Users\OANGUL~1.PNC\AppData\Local\Temp\Logo MIMP Altas JPG-1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1" y="95250"/>
          <a:ext cx="2603826" cy="486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5</xdr:col>
      <xdr:colOff>628648</xdr:colOff>
      <xdr:row>1</xdr:row>
      <xdr:rowOff>19051</xdr:rowOff>
    </xdr:from>
    <xdr:to>
      <xdr:col>15</xdr:col>
      <xdr:colOff>247650</xdr:colOff>
      <xdr:row>1</xdr:row>
      <xdr:rowOff>285751</xdr:rowOff>
    </xdr:to>
    <xdr:sp macro="" textlink="">
      <xdr:nvSpPr>
        <xdr:cNvPr id="3" name="Rectángulo 2"/>
        <xdr:cNvSpPr/>
      </xdr:nvSpPr>
      <xdr:spPr>
        <a:xfrm>
          <a:off x="3600448" y="209551"/>
          <a:ext cx="6362702" cy="266700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PE" sz="14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4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Contra la Violencia Familiar y Sexual</a:t>
          </a:r>
          <a:endParaRPr lang="es-PE" sz="14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7</xdr:col>
      <xdr:colOff>57149</xdr:colOff>
      <xdr:row>32</xdr:row>
      <xdr:rowOff>4762</xdr:rowOff>
    </xdr:from>
    <xdr:to>
      <xdr:col>14</xdr:col>
      <xdr:colOff>57149</xdr:colOff>
      <xdr:row>46</xdr:row>
      <xdr:rowOff>23812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14</xdr:col>
      <xdr:colOff>123825</xdr:colOff>
      <xdr:row>33</xdr:row>
      <xdr:rowOff>95250</xdr:rowOff>
    </xdr:from>
    <xdr:to>
      <xdr:col>14</xdr:col>
      <xdr:colOff>483870</xdr:colOff>
      <xdr:row>37</xdr:row>
      <xdr:rowOff>170180</xdr:rowOff>
    </xdr:to>
    <xdr:pic>
      <xdr:nvPicPr>
        <xdr:cNvPr id="5" name="Imagen 4"/>
        <xdr:cNvPicPr/>
      </xdr:nvPicPr>
      <xdr:blipFill>
        <a:blip xmlns:r="http://schemas.openxmlformats.org/officeDocument/2006/relationships" r:embed="rId3" cstate="print">
          <a:duotone>
            <a:srgbClr val="4F81BD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91625" y="6819900"/>
          <a:ext cx="360045" cy="83693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15</xdr:col>
      <xdr:colOff>227330</xdr:colOff>
      <xdr:row>34</xdr:row>
      <xdr:rowOff>66675</xdr:rowOff>
    </xdr:from>
    <xdr:to>
      <xdr:col>15</xdr:col>
      <xdr:colOff>542925</xdr:colOff>
      <xdr:row>37</xdr:row>
      <xdr:rowOff>160655</xdr:rowOff>
    </xdr:to>
    <xdr:pic>
      <xdr:nvPicPr>
        <xdr:cNvPr id="6" name="Imagen 5"/>
        <xdr:cNvPicPr/>
      </xdr:nvPicPr>
      <xdr:blipFill>
        <a:blip xmlns:r="http://schemas.openxmlformats.org/officeDocument/2006/relationships" r:embed="rId4" cstate="print">
          <a:duotone>
            <a:srgbClr val="4F81BD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42830" y="6981825"/>
          <a:ext cx="315595" cy="66548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11</xdr:col>
      <xdr:colOff>57150</xdr:colOff>
      <xdr:row>49</xdr:row>
      <xdr:rowOff>4761</xdr:rowOff>
    </xdr:from>
    <xdr:to>
      <xdr:col>15</xdr:col>
      <xdr:colOff>571500</xdr:colOff>
      <xdr:row>64</xdr:row>
      <xdr:rowOff>133349</xdr:rowOff>
    </xdr:to>
    <xdr:graphicFrame macro="">
      <xdr:nvGraphicFramePr>
        <xdr:cNvPr id="7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66674</xdr:colOff>
      <xdr:row>78</xdr:row>
      <xdr:rowOff>271462</xdr:rowOff>
    </xdr:from>
    <xdr:to>
      <xdr:col>13</xdr:col>
      <xdr:colOff>733425</xdr:colOff>
      <xdr:row>93</xdr:row>
      <xdr:rowOff>23812</xdr:rowOff>
    </xdr:to>
    <xdr:graphicFrame macro="">
      <xdr:nvGraphicFramePr>
        <xdr:cNvPr id="8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oneCellAnchor>
    <xdr:from>
      <xdr:col>14</xdr:col>
      <xdr:colOff>133350</xdr:colOff>
      <xdr:row>80</xdr:row>
      <xdr:rowOff>76200</xdr:rowOff>
    </xdr:from>
    <xdr:ext cx="360045" cy="836930"/>
    <xdr:pic>
      <xdr:nvPicPr>
        <xdr:cNvPr id="9" name="Imagen 8"/>
        <xdr:cNvPicPr/>
      </xdr:nvPicPr>
      <xdr:blipFill>
        <a:blip xmlns:r="http://schemas.openxmlformats.org/officeDocument/2006/relationships" r:embed="rId3" cstate="print">
          <a:duotone>
            <a:srgbClr val="4F81BD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01150" y="15592425"/>
          <a:ext cx="360045" cy="83693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15</xdr:col>
      <xdr:colOff>227330</xdr:colOff>
      <xdr:row>81</xdr:row>
      <xdr:rowOff>57150</xdr:rowOff>
    </xdr:from>
    <xdr:ext cx="315595" cy="665480"/>
    <xdr:pic>
      <xdr:nvPicPr>
        <xdr:cNvPr id="10" name="Imagen 9"/>
        <xdr:cNvPicPr/>
      </xdr:nvPicPr>
      <xdr:blipFill>
        <a:blip xmlns:r="http://schemas.openxmlformats.org/officeDocument/2006/relationships" r:embed="rId4" cstate="print">
          <a:duotone>
            <a:srgbClr val="4F81BD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42830" y="15763875"/>
          <a:ext cx="315595" cy="665480"/>
        </a:xfrm>
        <a:prstGeom prst="rect">
          <a:avLst/>
        </a:prstGeom>
        <a:noFill/>
        <a:ln>
          <a:noFill/>
        </a:ln>
      </xdr:spPr>
    </xdr:pic>
    <xdr:clientData/>
  </xdr:oneCellAnchor>
  <xdr:twoCellAnchor>
    <xdr:from>
      <xdr:col>11</xdr:col>
      <xdr:colOff>47626</xdr:colOff>
      <xdr:row>96</xdr:row>
      <xdr:rowOff>42862</xdr:rowOff>
    </xdr:from>
    <xdr:to>
      <xdr:col>15</xdr:col>
      <xdr:colOff>638175</xdr:colOff>
      <xdr:row>111</xdr:row>
      <xdr:rowOff>180975</xdr:rowOff>
    </xdr:to>
    <xdr:graphicFrame macro="">
      <xdr:nvGraphicFramePr>
        <xdr:cNvPr id="11" name="Grá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</xdr:col>
      <xdr:colOff>457199</xdr:colOff>
      <xdr:row>65</xdr:row>
      <xdr:rowOff>66673</xdr:rowOff>
    </xdr:from>
    <xdr:to>
      <xdr:col>11</xdr:col>
      <xdr:colOff>504824</xdr:colOff>
      <xdr:row>74</xdr:row>
      <xdr:rowOff>85724</xdr:rowOff>
    </xdr:to>
    <xdr:graphicFrame macro="">
      <xdr:nvGraphicFramePr>
        <xdr:cNvPr id="12" name="Gráfico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7</xdr:col>
      <xdr:colOff>200025</xdr:colOff>
      <xdr:row>124</xdr:row>
      <xdr:rowOff>185737</xdr:rowOff>
    </xdr:from>
    <xdr:to>
      <xdr:col>13</xdr:col>
      <xdr:colOff>628650</xdr:colOff>
      <xdr:row>138</xdr:row>
      <xdr:rowOff>133350</xdr:rowOff>
    </xdr:to>
    <xdr:graphicFrame macro="">
      <xdr:nvGraphicFramePr>
        <xdr:cNvPr id="13" name="Gráfico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oneCellAnchor>
    <xdr:from>
      <xdr:col>14</xdr:col>
      <xdr:colOff>133350</xdr:colOff>
      <xdr:row>126</xdr:row>
      <xdr:rowOff>76200</xdr:rowOff>
    </xdr:from>
    <xdr:ext cx="360045" cy="836930"/>
    <xdr:pic>
      <xdr:nvPicPr>
        <xdr:cNvPr id="14" name="Imagen 13"/>
        <xdr:cNvPicPr/>
      </xdr:nvPicPr>
      <xdr:blipFill>
        <a:blip xmlns:r="http://schemas.openxmlformats.org/officeDocument/2006/relationships" r:embed="rId3" cstate="print">
          <a:duotone>
            <a:srgbClr val="4F81BD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01150" y="24231600"/>
          <a:ext cx="360045" cy="83693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15</xdr:col>
      <xdr:colOff>227330</xdr:colOff>
      <xdr:row>127</xdr:row>
      <xdr:rowOff>57150</xdr:rowOff>
    </xdr:from>
    <xdr:ext cx="315595" cy="665480"/>
    <xdr:pic>
      <xdr:nvPicPr>
        <xdr:cNvPr id="15" name="Imagen 14"/>
        <xdr:cNvPicPr/>
      </xdr:nvPicPr>
      <xdr:blipFill>
        <a:blip xmlns:r="http://schemas.openxmlformats.org/officeDocument/2006/relationships" r:embed="rId4" cstate="print">
          <a:duotone>
            <a:srgbClr val="4F81BD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42830" y="24403050"/>
          <a:ext cx="315595" cy="665480"/>
        </a:xfrm>
        <a:prstGeom prst="rect">
          <a:avLst/>
        </a:prstGeom>
        <a:noFill/>
        <a:ln>
          <a:noFill/>
        </a:ln>
      </xdr:spPr>
    </xdr:pic>
    <xdr:clientData/>
  </xdr:oneCellAnchor>
  <xdr:twoCellAnchor>
    <xdr:from>
      <xdr:col>11</xdr:col>
      <xdr:colOff>76200</xdr:colOff>
      <xdr:row>141</xdr:row>
      <xdr:rowOff>180976</xdr:rowOff>
    </xdr:from>
    <xdr:to>
      <xdr:col>15</xdr:col>
      <xdr:colOff>619125</xdr:colOff>
      <xdr:row>158</xdr:row>
      <xdr:rowOff>9526</xdr:rowOff>
    </xdr:to>
    <xdr:graphicFrame macro="">
      <xdr:nvGraphicFramePr>
        <xdr:cNvPr id="16" name="Gráfico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</xdr:col>
      <xdr:colOff>800100</xdr:colOff>
      <xdr:row>191</xdr:row>
      <xdr:rowOff>19051</xdr:rowOff>
    </xdr:from>
    <xdr:to>
      <xdr:col>11</xdr:col>
      <xdr:colOff>533400</xdr:colOff>
      <xdr:row>202</xdr:row>
      <xdr:rowOff>152400</xdr:rowOff>
    </xdr:to>
    <xdr:graphicFrame macro="">
      <xdr:nvGraphicFramePr>
        <xdr:cNvPr id="17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8</xdr:col>
      <xdr:colOff>183357</xdr:colOff>
      <xdr:row>207</xdr:row>
      <xdr:rowOff>33336</xdr:rowOff>
    </xdr:from>
    <xdr:to>
      <xdr:col>15</xdr:col>
      <xdr:colOff>156249</xdr:colOff>
      <xdr:row>230</xdr:row>
      <xdr:rowOff>83343</xdr:rowOff>
    </xdr:to>
    <xdr:graphicFrame macro="">
      <xdr:nvGraphicFramePr>
        <xdr:cNvPr id="18" name="Gráfico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7</xdr:col>
      <xdr:colOff>428625</xdr:colOff>
      <xdr:row>15</xdr:row>
      <xdr:rowOff>11365</xdr:rowOff>
    </xdr:from>
    <xdr:to>
      <xdr:col>15</xdr:col>
      <xdr:colOff>666749</xdr:colOff>
      <xdr:row>28</xdr:row>
      <xdr:rowOff>161925</xdr:rowOff>
    </xdr:to>
    <xdr:pic>
      <xdr:nvPicPr>
        <xdr:cNvPr id="20" name="Imagen 19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4933950" y="3449890"/>
          <a:ext cx="5448299" cy="2588960"/>
        </a:xfrm>
        <a:prstGeom prst="rect">
          <a:avLst/>
        </a:prstGeom>
      </xdr:spPr>
    </xdr:pic>
    <xdr:clientData/>
  </xdr:twoCellAnchor>
  <xdr:twoCellAnchor editAs="oneCell">
    <xdr:from>
      <xdr:col>9</xdr:col>
      <xdr:colOff>114300</xdr:colOff>
      <xdr:row>161</xdr:row>
      <xdr:rowOff>5652</xdr:rowOff>
    </xdr:from>
    <xdr:to>
      <xdr:col>15</xdr:col>
      <xdr:colOff>238124</xdr:colOff>
      <xdr:row>187</xdr:row>
      <xdr:rowOff>47726</xdr:rowOff>
    </xdr:to>
    <xdr:pic>
      <xdr:nvPicPr>
        <xdr:cNvPr id="21" name="Imagen 20"/>
        <xdr:cNvPicPr>
          <a:picLocks noChangeAspect="1"/>
        </xdr:cNvPicPr>
      </xdr:nvPicPr>
      <xdr:blipFill rotWithShape="1"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012" t="-2564" r="227" b="2564"/>
        <a:stretch/>
      </xdr:blipFill>
      <xdr:spPr>
        <a:xfrm>
          <a:off x="6086475" y="30809502"/>
          <a:ext cx="3867149" cy="4747424"/>
        </a:xfrm>
        <a:prstGeom prst="rect">
          <a:avLst/>
        </a:prstGeom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0.11344</cdr:x>
      <cdr:y>0.28535</cdr:y>
    </cdr:from>
    <cdr:to>
      <cdr:x>0.11344</cdr:x>
      <cdr:y>0.28535</cdr:y>
    </cdr:to>
    <cdr:pic>
      <cdr:nvPicPr>
        <cdr:cNvPr id="7169" name="Picture 1" descr="MASCULINO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80039" y="84014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0.70754</cdr:x>
      <cdr:y>0.53263</cdr:y>
    </cdr:from>
    <cdr:to>
      <cdr:x>0.70754</cdr:x>
      <cdr:y>0.53263</cdr:y>
    </cdr:to>
    <cdr:pic>
      <cdr:nvPicPr>
        <cdr:cNvPr id="7170" name="Picture 2" descr="FEMENINO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596168" y="16258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0.27486</cdr:x>
      <cdr:y>0.03038</cdr:y>
    </cdr:from>
    <cdr:to>
      <cdr:x>0.80395</cdr:x>
      <cdr:y>0.25182</cdr:y>
    </cdr:to>
    <cdr:sp macro="" textlink="">
      <cdr:nvSpPr>
        <cdr:cNvPr id="2" name="Rectángulo 1"/>
        <cdr:cNvSpPr/>
      </cdr:nvSpPr>
      <cdr:spPr>
        <a:xfrm xmlns:a="http://schemas.openxmlformats.org/drawingml/2006/main">
          <a:off x="1243972" y="79287"/>
          <a:ext cx="2394577" cy="577938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pPr algn="ctr"/>
          <a:r>
            <a:rPr lang="es-PE" sz="1000" b="1" u="sng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Variación % (Ene - May)</a:t>
          </a:r>
        </a:p>
        <a:p xmlns:a="http://schemas.openxmlformats.org/drawingml/2006/main">
          <a:pPr algn="ctr"/>
          <a:endParaRPr lang="es-PE" sz="200" u="none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algn="ctr"/>
          <a:r>
            <a:rPr lang="es-PE" sz="1000" b="1" u="none">
              <a:solidFill>
                <a:schemeClr val="accent1"/>
              </a:solidFill>
              <a:latin typeface="Arial" panose="020B0604020202020204" pitchFamily="34" charset="0"/>
              <a:cs typeface="Arial" panose="020B0604020202020204" pitchFamily="34" charset="0"/>
            </a:rPr>
            <a:t>2018</a:t>
          </a:r>
          <a:r>
            <a:rPr lang="es-PE" sz="1000" u="none">
              <a:solidFill>
                <a:schemeClr val="accent1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PE" sz="1000" u="none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/ </a:t>
          </a:r>
          <a:r>
            <a:rPr lang="es-PE" sz="1000" b="1" u="none">
              <a:solidFill>
                <a:schemeClr val="accent6"/>
              </a:solidFill>
              <a:latin typeface="Arial" panose="020B0604020202020204" pitchFamily="34" charset="0"/>
              <a:cs typeface="Arial" panose="020B0604020202020204" pitchFamily="34" charset="0"/>
            </a:rPr>
            <a:t>2017</a:t>
          </a:r>
        </a:p>
        <a:p xmlns:a="http://schemas.openxmlformats.org/drawingml/2006/main">
          <a:pPr algn="ctr"/>
          <a:r>
            <a:rPr lang="es-PE" sz="1000" b="1" u="none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-4%</a:t>
          </a:r>
        </a:p>
        <a:p xmlns:a="http://schemas.openxmlformats.org/drawingml/2006/main">
          <a:pPr algn="ctr"/>
          <a:endParaRPr lang="es-PE" sz="1000" u="none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499984740745262"/>
  </sheetPr>
  <dimension ref="B2:Q231"/>
  <sheetViews>
    <sheetView showGridLines="0" tabSelected="1" view="pageBreakPreview" topLeftCell="A157" zoomScaleNormal="100" zoomScaleSheetLayoutView="100" workbookViewId="0">
      <selection activeCell="S181" sqref="S181"/>
    </sheetView>
  </sheetViews>
  <sheetFormatPr baseColWidth="10" defaultRowHeight="15" x14ac:dyDescent="0.25"/>
  <cols>
    <col min="1" max="1" width="0.140625" style="1" customWidth="1"/>
    <col min="2" max="2" width="13" style="1" customWidth="1"/>
    <col min="3" max="3" width="8.85546875" style="2" customWidth="1"/>
    <col min="4" max="4" width="10.7109375" style="2" customWidth="1"/>
    <col min="5" max="5" width="11.85546875" style="2" customWidth="1"/>
    <col min="6" max="6" width="12.28515625" style="2" customWidth="1"/>
    <col min="7" max="7" width="10.7109375" style="1" customWidth="1"/>
    <col min="8" max="8" width="9.85546875" style="1" customWidth="1"/>
    <col min="9" max="9" width="12.140625" style="1" customWidth="1"/>
    <col min="10" max="10" width="6.85546875" style="1" customWidth="1"/>
    <col min="11" max="11" width="10.42578125" style="1" customWidth="1"/>
    <col min="12" max="12" width="9.5703125" style="1" customWidth="1"/>
    <col min="13" max="13" width="9.85546875" style="1" customWidth="1"/>
    <col min="14" max="15" width="9.7109375" style="1" customWidth="1"/>
    <col min="16" max="16" width="10" style="1" customWidth="1"/>
    <col min="17" max="17" width="0.28515625" style="3" customWidth="1"/>
    <col min="18" max="16384" width="11.42578125" style="1"/>
  </cols>
  <sheetData>
    <row r="2" spans="2:17" ht="35.25" customHeight="1" x14ac:dyDescent="0.25"/>
    <row r="3" spans="2:17" customFormat="1" ht="33" customHeight="1" x14ac:dyDescent="0.35">
      <c r="B3" s="122" t="s">
        <v>0</v>
      </c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4"/>
    </row>
    <row r="4" spans="2:17" customFormat="1" ht="23.25" customHeight="1" x14ac:dyDescent="0.25">
      <c r="B4" s="123" t="s">
        <v>1</v>
      </c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  <c r="Q4" s="5"/>
    </row>
    <row r="5" spans="2:17" s="10" customFormat="1" ht="18" customHeight="1" x14ac:dyDescent="0.25">
      <c r="B5" s="6" t="s">
        <v>2</v>
      </c>
      <c r="C5" s="7"/>
      <c r="D5" s="7"/>
      <c r="E5" s="7"/>
      <c r="F5" s="7"/>
      <c r="G5" s="7"/>
      <c r="H5" s="7"/>
      <c r="I5" s="7"/>
      <c r="J5" s="7"/>
      <c r="K5" s="8"/>
      <c r="L5" s="8"/>
      <c r="M5" s="8"/>
      <c r="N5" s="8"/>
      <c r="O5" s="8"/>
      <c r="P5" s="8"/>
      <c r="Q5" s="9"/>
    </row>
    <row r="6" spans="2:17" s="11" customFormat="1" ht="3" customHeight="1" x14ac:dyDescent="0.2">
      <c r="C6" s="12"/>
      <c r="D6" s="12"/>
      <c r="E6" s="12"/>
      <c r="F6" s="12"/>
      <c r="G6" s="13"/>
      <c r="H6" s="14"/>
      <c r="Q6" s="15"/>
    </row>
    <row r="7" spans="2:17" s="11" customFormat="1" ht="15" customHeight="1" thickBot="1" x14ac:dyDescent="0.25">
      <c r="B7" s="124" t="s">
        <v>3</v>
      </c>
      <c r="C7" s="124"/>
      <c r="D7" s="124"/>
      <c r="E7" s="124"/>
      <c r="F7" s="124"/>
      <c r="G7" s="16"/>
      <c r="H7" s="17"/>
      <c r="I7" s="18" t="s">
        <v>4</v>
      </c>
      <c r="J7" s="18"/>
      <c r="K7" s="18"/>
      <c r="L7" s="18"/>
      <c r="M7" s="18"/>
      <c r="N7" s="18"/>
      <c r="O7" s="18"/>
      <c r="P7" s="17"/>
      <c r="Q7" s="15"/>
    </row>
    <row r="8" spans="2:17" s="11" customFormat="1" ht="15" customHeight="1" thickBot="1" x14ac:dyDescent="0.25">
      <c r="B8" s="125" t="s">
        <v>5</v>
      </c>
      <c r="C8" s="125" t="s">
        <v>6</v>
      </c>
      <c r="D8" s="126" t="s">
        <v>7</v>
      </c>
      <c r="E8" s="126"/>
      <c r="F8" s="126"/>
      <c r="G8" s="125" t="s">
        <v>8</v>
      </c>
      <c r="H8" s="19"/>
      <c r="I8" s="127" t="s">
        <v>9</v>
      </c>
      <c r="J8" s="127"/>
      <c r="K8" s="127"/>
      <c r="L8" s="127"/>
      <c r="M8" s="128"/>
      <c r="N8" s="133" t="s">
        <v>10</v>
      </c>
      <c r="O8" s="133" t="s">
        <v>11</v>
      </c>
      <c r="P8" s="137" t="s">
        <v>12</v>
      </c>
      <c r="Q8" s="15"/>
    </row>
    <row r="9" spans="2:17" s="11" customFormat="1" ht="23.25" customHeight="1" x14ac:dyDescent="0.2">
      <c r="B9" s="125"/>
      <c r="C9" s="125"/>
      <c r="D9" s="20" t="s">
        <v>13</v>
      </c>
      <c r="E9" s="20" t="s">
        <v>14</v>
      </c>
      <c r="F9" s="20" t="s">
        <v>15</v>
      </c>
      <c r="G9" s="125"/>
      <c r="H9" s="19"/>
      <c r="I9" s="129"/>
      <c r="J9" s="129"/>
      <c r="K9" s="129"/>
      <c r="L9" s="129"/>
      <c r="M9" s="130"/>
      <c r="N9" s="134"/>
      <c r="O9" s="134"/>
      <c r="P9" s="138"/>
      <c r="Q9" s="15"/>
    </row>
    <row r="10" spans="2:17" s="11" customFormat="1" ht="15" customHeight="1" thickBot="1" x14ac:dyDescent="0.25">
      <c r="B10" s="21" t="s">
        <v>16</v>
      </c>
      <c r="C10" s="22">
        <f>F10+G10</f>
        <v>142673</v>
      </c>
      <c r="D10" s="23">
        <v>4543</v>
      </c>
      <c r="E10" s="23">
        <v>118518</v>
      </c>
      <c r="F10" s="23">
        <f>D10+E10</f>
        <v>123061</v>
      </c>
      <c r="G10" s="23">
        <v>19612</v>
      </c>
      <c r="H10" s="19"/>
      <c r="I10" s="131"/>
      <c r="J10" s="131"/>
      <c r="K10" s="131"/>
      <c r="L10" s="131"/>
      <c r="M10" s="132"/>
      <c r="N10" s="134"/>
      <c r="O10" s="134"/>
      <c r="P10" s="138"/>
      <c r="Q10" s="15"/>
    </row>
    <row r="11" spans="2:17" s="11" customFormat="1" ht="15" customHeight="1" x14ac:dyDescent="0.2">
      <c r="B11" s="21" t="s">
        <v>17</v>
      </c>
      <c r="C11" s="22">
        <f>F11+G11</f>
        <v>127787</v>
      </c>
      <c r="D11" s="23">
        <v>4361</v>
      </c>
      <c r="E11" s="23">
        <v>102400</v>
      </c>
      <c r="F11" s="23">
        <v>106761</v>
      </c>
      <c r="G11" s="23">
        <v>21026</v>
      </c>
      <c r="H11" s="19"/>
      <c r="I11" s="137" t="s">
        <v>18</v>
      </c>
      <c r="J11" s="128"/>
      <c r="K11" s="140" t="s">
        <v>19</v>
      </c>
      <c r="L11" s="143" t="s">
        <v>20</v>
      </c>
      <c r="M11" s="144"/>
      <c r="N11" s="24">
        <v>27408</v>
      </c>
      <c r="O11" s="24">
        <v>26357</v>
      </c>
      <c r="P11" s="25">
        <f>(O11/N11)-1</f>
        <v>-3.8346468184471738E-2</v>
      </c>
      <c r="Q11" s="15"/>
    </row>
    <row r="12" spans="2:17" s="11" customFormat="1" ht="15" customHeight="1" x14ac:dyDescent="0.2">
      <c r="B12" s="21" t="s">
        <v>21</v>
      </c>
      <c r="C12" s="22">
        <f>F12+G12</f>
        <v>129067</v>
      </c>
      <c r="D12" s="23">
        <v>4984</v>
      </c>
      <c r="E12" s="23">
        <v>105387</v>
      </c>
      <c r="F12" s="23">
        <v>110371</v>
      </c>
      <c r="G12" s="23">
        <v>18696</v>
      </c>
      <c r="H12" s="19"/>
      <c r="I12" s="138"/>
      <c r="J12" s="130"/>
      <c r="K12" s="141"/>
      <c r="L12" s="145" t="s">
        <v>22</v>
      </c>
      <c r="M12" s="146"/>
      <c r="N12" s="24">
        <v>785775</v>
      </c>
      <c r="O12" s="24">
        <v>512897</v>
      </c>
      <c r="P12" s="25">
        <f>(O12/N12)-1</f>
        <v>-0.34727243803887886</v>
      </c>
      <c r="Q12" s="15"/>
    </row>
    <row r="13" spans="2:17" s="11" customFormat="1" ht="15" customHeight="1" thickBot="1" x14ac:dyDescent="0.25">
      <c r="B13" s="21" t="s">
        <v>23</v>
      </c>
      <c r="C13" s="22">
        <f t="shared" ref="C13:C21" si="0">F13+G13</f>
        <v>120175</v>
      </c>
      <c r="D13" s="23">
        <v>5235</v>
      </c>
      <c r="E13" s="23">
        <v>94505</v>
      </c>
      <c r="F13" s="23">
        <f t="shared" ref="F13:F21" si="1">D13+E13</f>
        <v>99740</v>
      </c>
      <c r="G13" s="23">
        <v>20435</v>
      </c>
      <c r="H13" s="19"/>
      <c r="I13" s="138"/>
      <c r="J13" s="130"/>
      <c r="K13" s="142"/>
      <c r="L13" s="147" t="s">
        <v>24</v>
      </c>
      <c r="M13" s="148"/>
      <c r="N13" s="26">
        <f>N12+N11</f>
        <v>813183</v>
      </c>
      <c r="O13" s="26">
        <f>O12+O11</f>
        <v>539254</v>
      </c>
      <c r="P13" s="27">
        <f>(O13/N13)-1</f>
        <v>-0.33686021473641237</v>
      </c>
      <c r="Q13" s="15"/>
    </row>
    <row r="14" spans="2:17" s="11" customFormat="1" ht="15" customHeight="1" thickBot="1" x14ac:dyDescent="0.25">
      <c r="B14" s="21" t="s">
        <v>25</v>
      </c>
      <c r="C14" s="22">
        <f t="shared" si="0"/>
        <v>114891</v>
      </c>
      <c r="D14" s="23">
        <v>7234</v>
      </c>
      <c r="E14" s="23">
        <v>92087</v>
      </c>
      <c r="F14" s="23">
        <f t="shared" si="1"/>
        <v>99321</v>
      </c>
      <c r="G14" s="23">
        <v>15570</v>
      </c>
      <c r="H14" s="19"/>
      <c r="I14" s="138"/>
      <c r="J14" s="130"/>
      <c r="K14" s="149" t="s">
        <v>26</v>
      </c>
      <c r="L14" s="150"/>
      <c r="M14" s="150"/>
      <c r="N14" s="26">
        <v>127337</v>
      </c>
      <c r="O14" s="26">
        <v>95339</v>
      </c>
      <c r="P14" s="27">
        <f>(O14/N14)-1</f>
        <v>-0.25128595773420137</v>
      </c>
      <c r="Q14" s="15"/>
    </row>
    <row r="15" spans="2:17" s="11" customFormat="1" ht="15" customHeight="1" thickBot="1" x14ac:dyDescent="0.25">
      <c r="B15" s="21" t="s">
        <v>27</v>
      </c>
      <c r="C15" s="22">
        <f t="shared" si="0"/>
        <v>0</v>
      </c>
      <c r="D15" s="23">
        <v>0</v>
      </c>
      <c r="E15" s="23">
        <v>0</v>
      </c>
      <c r="F15" s="23">
        <f t="shared" si="1"/>
        <v>0</v>
      </c>
      <c r="G15" s="23">
        <v>0</v>
      </c>
      <c r="H15" s="19"/>
      <c r="I15" s="139"/>
      <c r="J15" s="132"/>
      <c r="K15" s="151" t="s">
        <v>28</v>
      </c>
      <c r="L15" s="152"/>
      <c r="M15" s="152"/>
      <c r="N15" s="28">
        <f>N13+N14</f>
        <v>940520</v>
      </c>
      <c r="O15" s="28">
        <f>O13+O14</f>
        <v>634593</v>
      </c>
      <c r="P15" s="29">
        <f>(O15/N15)-1</f>
        <v>-0.32527431633564408</v>
      </c>
      <c r="Q15" s="15"/>
    </row>
    <row r="16" spans="2:17" s="11" customFormat="1" ht="15" customHeight="1" x14ac:dyDescent="0.2">
      <c r="B16" s="21" t="s">
        <v>29</v>
      </c>
      <c r="C16" s="22">
        <f t="shared" si="0"/>
        <v>0</v>
      </c>
      <c r="D16" s="23">
        <v>0</v>
      </c>
      <c r="E16" s="23">
        <v>0</v>
      </c>
      <c r="F16" s="23">
        <f t="shared" si="1"/>
        <v>0</v>
      </c>
      <c r="G16" s="23">
        <v>0</v>
      </c>
      <c r="H16" s="19"/>
      <c r="I16" s="17"/>
      <c r="J16" s="17"/>
      <c r="K16" s="17"/>
      <c r="L16" s="17"/>
      <c r="M16" s="17"/>
      <c r="N16" s="17"/>
      <c r="O16" s="17"/>
      <c r="P16" s="17"/>
      <c r="Q16" s="15"/>
    </row>
    <row r="17" spans="2:17" s="11" customFormat="1" ht="15" customHeight="1" x14ac:dyDescent="0.2">
      <c r="B17" s="21" t="s">
        <v>30</v>
      </c>
      <c r="C17" s="22">
        <f t="shared" si="0"/>
        <v>0</v>
      </c>
      <c r="D17" s="23">
        <v>0</v>
      </c>
      <c r="E17" s="23">
        <v>0</v>
      </c>
      <c r="F17" s="23">
        <f t="shared" si="1"/>
        <v>0</v>
      </c>
      <c r="G17" s="23">
        <v>0</v>
      </c>
      <c r="H17" s="19"/>
      <c r="I17" s="17"/>
      <c r="J17" s="17"/>
      <c r="K17" s="17"/>
      <c r="L17" s="17"/>
      <c r="M17" s="17"/>
      <c r="N17" s="17"/>
      <c r="O17" s="17"/>
      <c r="P17" s="17"/>
      <c r="Q17" s="15"/>
    </row>
    <row r="18" spans="2:17" s="11" customFormat="1" ht="15" customHeight="1" x14ac:dyDescent="0.2">
      <c r="B18" s="21" t="s">
        <v>31</v>
      </c>
      <c r="C18" s="22">
        <f t="shared" si="0"/>
        <v>0</v>
      </c>
      <c r="D18" s="23">
        <v>0</v>
      </c>
      <c r="E18" s="23">
        <v>0</v>
      </c>
      <c r="F18" s="23">
        <f t="shared" si="1"/>
        <v>0</v>
      </c>
      <c r="G18" s="23">
        <v>0</v>
      </c>
      <c r="H18" s="19"/>
      <c r="I18" s="17"/>
      <c r="J18" s="17"/>
      <c r="K18" s="17"/>
      <c r="L18" s="17"/>
      <c r="M18" s="17"/>
      <c r="N18" s="30"/>
      <c r="O18" s="17"/>
      <c r="P18" s="17"/>
      <c r="Q18" s="15"/>
    </row>
    <row r="19" spans="2:17" s="11" customFormat="1" ht="15" customHeight="1" x14ac:dyDescent="0.2">
      <c r="B19" s="21" t="s">
        <v>32</v>
      </c>
      <c r="C19" s="22">
        <f t="shared" si="0"/>
        <v>0</v>
      </c>
      <c r="D19" s="23">
        <v>0</v>
      </c>
      <c r="E19" s="23">
        <v>0</v>
      </c>
      <c r="F19" s="23">
        <f t="shared" si="1"/>
        <v>0</v>
      </c>
      <c r="G19" s="23">
        <v>0</v>
      </c>
      <c r="H19" s="19"/>
      <c r="I19" s="17"/>
      <c r="J19" s="17"/>
      <c r="K19" s="17"/>
      <c r="L19" s="17"/>
      <c r="M19" s="17"/>
      <c r="N19" s="17"/>
      <c r="O19" s="30"/>
      <c r="P19" s="17"/>
      <c r="Q19" s="15"/>
    </row>
    <row r="20" spans="2:17" s="11" customFormat="1" ht="15" customHeight="1" x14ac:dyDescent="0.2">
      <c r="B20" s="21" t="s">
        <v>33</v>
      </c>
      <c r="C20" s="22">
        <f t="shared" si="0"/>
        <v>0</v>
      </c>
      <c r="D20" s="23">
        <v>0</v>
      </c>
      <c r="E20" s="23">
        <v>0</v>
      </c>
      <c r="F20" s="23">
        <f t="shared" si="1"/>
        <v>0</v>
      </c>
      <c r="G20" s="23">
        <v>0</v>
      </c>
      <c r="H20" s="19"/>
      <c r="I20" s="17"/>
      <c r="J20" s="17"/>
      <c r="K20" s="17"/>
      <c r="L20" s="17"/>
      <c r="M20" s="17"/>
      <c r="N20" s="17"/>
      <c r="O20" s="17"/>
      <c r="P20" s="17"/>
      <c r="Q20" s="15"/>
    </row>
    <row r="21" spans="2:17" s="11" customFormat="1" ht="15" customHeight="1" thickBot="1" x14ac:dyDescent="0.25">
      <c r="B21" s="21" t="s">
        <v>34</v>
      </c>
      <c r="C21" s="22">
        <f t="shared" si="0"/>
        <v>0</v>
      </c>
      <c r="D21" s="23">
        <v>0</v>
      </c>
      <c r="E21" s="23">
        <v>0</v>
      </c>
      <c r="F21" s="23">
        <f t="shared" si="1"/>
        <v>0</v>
      </c>
      <c r="G21" s="23">
        <v>0</v>
      </c>
      <c r="H21" s="19"/>
      <c r="I21" s="17"/>
      <c r="J21" s="17"/>
      <c r="K21" s="17"/>
      <c r="L21" s="17"/>
      <c r="M21" s="17"/>
      <c r="N21" s="17"/>
      <c r="O21" s="17"/>
      <c r="P21" s="17"/>
      <c r="Q21" s="15"/>
    </row>
    <row r="22" spans="2:17" s="11" customFormat="1" ht="15" customHeight="1" x14ac:dyDescent="0.2">
      <c r="B22" s="31" t="s">
        <v>28</v>
      </c>
      <c r="C22" s="32">
        <f>SUM(C10:C21)</f>
        <v>634593</v>
      </c>
      <c r="D22" s="33">
        <f>SUM(D10:D21)</f>
        <v>26357</v>
      </c>
      <c r="E22" s="34">
        <f>SUM(E10:E21)</f>
        <v>512897</v>
      </c>
      <c r="F22" s="35">
        <f>SUM(F10:F21)</f>
        <v>539254</v>
      </c>
      <c r="G22" s="32">
        <f>SUM(G10:G21)</f>
        <v>95339</v>
      </c>
      <c r="H22" s="19"/>
      <c r="I22" s="17"/>
      <c r="J22" s="17"/>
      <c r="K22" s="17"/>
      <c r="L22" s="17"/>
      <c r="M22" s="17"/>
      <c r="N22" s="17"/>
      <c r="O22" s="17"/>
      <c r="P22" s="17"/>
      <c r="Q22" s="15"/>
    </row>
    <row r="23" spans="2:17" s="11" customFormat="1" ht="15" customHeight="1" thickBot="1" x14ac:dyDescent="0.25">
      <c r="B23" s="36" t="s">
        <v>35</v>
      </c>
      <c r="C23" s="37">
        <f>SUM(F23+G23)</f>
        <v>1</v>
      </c>
      <c r="D23" s="38">
        <f>D22/F22</f>
        <v>4.8876781627952691E-2</v>
      </c>
      <c r="E23" s="39">
        <f>E22/F22</f>
        <v>0.95112321837204727</v>
      </c>
      <c r="F23" s="40">
        <f>F22/C22</f>
        <v>0.84976354923549424</v>
      </c>
      <c r="G23" s="41">
        <f>G22/C22</f>
        <v>0.15023645076450576</v>
      </c>
      <c r="H23" s="19"/>
      <c r="I23" s="17"/>
      <c r="J23" s="17"/>
      <c r="K23" s="17"/>
      <c r="L23" s="17"/>
      <c r="M23" s="17"/>
      <c r="N23" s="17"/>
      <c r="O23" s="17"/>
      <c r="P23" s="17"/>
      <c r="Q23" s="15"/>
    </row>
    <row r="24" spans="2:17" s="11" customFormat="1" ht="15" customHeight="1" x14ac:dyDescent="0.2">
      <c r="B24" s="42"/>
      <c r="C24" s="23"/>
      <c r="D24" s="43"/>
      <c r="E24" s="43"/>
      <c r="F24" s="44"/>
      <c r="G24" s="44"/>
      <c r="H24" s="19"/>
      <c r="I24" s="17"/>
      <c r="J24" s="17"/>
      <c r="K24" s="17"/>
      <c r="L24" s="17"/>
      <c r="M24" s="17"/>
      <c r="N24" s="17"/>
      <c r="O24" s="17"/>
      <c r="P24" s="17"/>
      <c r="Q24" s="15"/>
    </row>
    <row r="25" spans="2:17" s="11" customFormat="1" ht="15" customHeight="1" x14ac:dyDescent="0.2">
      <c r="B25" s="42"/>
      <c r="C25" s="23"/>
      <c r="D25" s="43"/>
      <c r="E25" s="43"/>
      <c r="F25" s="44"/>
      <c r="G25" s="44"/>
      <c r="H25" s="19"/>
      <c r="I25" s="17"/>
      <c r="J25" s="17"/>
      <c r="K25" s="17"/>
      <c r="L25" s="17"/>
      <c r="M25" s="17"/>
      <c r="N25" s="17"/>
      <c r="O25" s="17"/>
      <c r="P25" s="17"/>
      <c r="Q25" s="15"/>
    </row>
    <row r="26" spans="2:17" s="11" customFormat="1" ht="15" customHeight="1" x14ac:dyDescent="0.2">
      <c r="B26" s="42"/>
      <c r="C26" s="23"/>
      <c r="D26" s="43"/>
      <c r="E26" s="43"/>
      <c r="F26" s="44"/>
      <c r="G26" s="44"/>
      <c r="H26" s="19"/>
      <c r="I26" s="17"/>
      <c r="J26" s="17"/>
      <c r="K26" s="17"/>
      <c r="L26" s="17"/>
      <c r="M26" s="17"/>
      <c r="N26" s="17"/>
      <c r="O26" s="17"/>
      <c r="P26" s="17"/>
      <c r="Q26" s="15"/>
    </row>
    <row r="27" spans="2:17" s="11" customFormat="1" ht="13.5" customHeight="1" x14ac:dyDescent="0.2">
      <c r="C27" s="45"/>
      <c r="D27" s="45"/>
      <c r="E27" s="45"/>
      <c r="F27" s="45"/>
      <c r="Q27" s="15"/>
    </row>
    <row r="28" spans="2:17" s="11" customFormat="1" ht="13.5" customHeight="1" x14ac:dyDescent="0.2">
      <c r="C28" s="45"/>
      <c r="D28" s="45"/>
      <c r="E28" s="45"/>
      <c r="F28" s="45"/>
      <c r="Q28" s="15"/>
    </row>
    <row r="29" spans="2:17" s="11" customFormat="1" ht="13.5" customHeight="1" x14ac:dyDescent="0.2">
      <c r="C29" s="45"/>
      <c r="D29" s="45"/>
      <c r="E29" s="45"/>
      <c r="F29" s="45"/>
      <c r="Q29" s="15"/>
    </row>
    <row r="30" spans="2:17" s="10" customFormat="1" ht="18.75" customHeight="1" x14ac:dyDescent="0.25">
      <c r="B30" s="6" t="s">
        <v>36</v>
      </c>
      <c r="C30" s="7"/>
      <c r="D30" s="7"/>
      <c r="E30" s="7"/>
      <c r="F30" s="7"/>
      <c r="G30" s="7"/>
      <c r="H30" s="7"/>
      <c r="I30" s="7"/>
      <c r="J30" s="7"/>
      <c r="K30" s="8"/>
      <c r="L30" s="8"/>
      <c r="M30" s="8"/>
      <c r="N30" s="8"/>
      <c r="O30" s="8"/>
      <c r="P30" s="8"/>
      <c r="Q30" s="9"/>
    </row>
    <row r="31" spans="2:17" s="11" customFormat="1" ht="4.5" customHeight="1" x14ac:dyDescent="0.2">
      <c r="C31" s="45"/>
      <c r="D31" s="45"/>
      <c r="E31" s="45"/>
      <c r="F31" s="45"/>
      <c r="Q31" s="15"/>
    </row>
    <row r="32" spans="2:17" s="48" customFormat="1" ht="15" customHeight="1" thickBot="1" x14ac:dyDescent="0.25">
      <c r="B32" s="153" t="s">
        <v>37</v>
      </c>
      <c r="C32" s="153"/>
      <c r="D32" s="153"/>
      <c r="E32" s="153"/>
      <c r="F32" s="153"/>
      <c r="G32" s="153"/>
      <c r="H32" s="46"/>
      <c r="I32" s="47"/>
      <c r="J32" s="47"/>
    </row>
    <row r="33" spans="2:16" s="48" customFormat="1" ht="15" customHeight="1" thickTop="1" x14ac:dyDescent="0.2">
      <c r="B33" s="49" t="s">
        <v>5</v>
      </c>
      <c r="C33" s="49" t="s">
        <v>38</v>
      </c>
      <c r="D33" s="49" t="s">
        <v>39</v>
      </c>
      <c r="E33" s="49" t="s">
        <v>40</v>
      </c>
      <c r="F33" s="49" t="s">
        <v>28</v>
      </c>
      <c r="G33" s="50" t="s">
        <v>41</v>
      </c>
      <c r="H33" s="51"/>
    </row>
    <row r="34" spans="2:16" s="48" customFormat="1" ht="15" customHeight="1" x14ac:dyDescent="0.2">
      <c r="B34" s="21" t="s">
        <v>16</v>
      </c>
      <c r="C34" s="52">
        <v>3884</v>
      </c>
      <c r="D34" s="23">
        <v>659</v>
      </c>
      <c r="E34" s="23">
        <v>0</v>
      </c>
      <c r="F34" s="53">
        <f>C34+D34+E34</f>
        <v>4543</v>
      </c>
      <c r="G34" s="54" t="s">
        <v>42</v>
      </c>
      <c r="H34" s="44"/>
    </row>
    <row r="35" spans="2:16" s="48" customFormat="1" ht="15" customHeight="1" x14ac:dyDescent="0.2">
      <c r="B35" s="21" t="s">
        <v>17</v>
      </c>
      <c r="C35" s="52">
        <v>3053</v>
      </c>
      <c r="D35" s="23">
        <v>581</v>
      </c>
      <c r="E35" s="23">
        <v>727</v>
      </c>
      <c r="F35" s="53">
        <f>C35+D35+E35</f>
        <v>4361</v>
      </c>
      <c r="G35" s="55">
        <f>(F35/F34)-1</f>
        <v>-4.006163328197232E-2</v>
      </c>
      <c r="H35" s="44"/>
    </row>
    <row r="36" spans="2:16" s="48" customFormat="1" ht="15" customHeight="1" x14ac:dyDescent="0.2">
      <c r="B36" s="21" t="s">
        <v>21</v>
      </c>
      <c r="C36" s="52">
        <v>3531</v>
      </c>
      <c r="D36" s="23">
        <v>698</v>
      </c>
      <c r="E36" s="23">
        <v>755</v>
      </c>
      <c r="F36" s="53">
        <f>C36+D36+E36</f>
        <v>4984</v>
      </c>
      <c r="G36" s="55">
        <f>(F36/F35)-1</f>
        <v>0.14285714285714279</v>
      </c>
      <c r="H36" s="44"/>
    </row>
    <row r="37" spans="2:16" s="48" customFormat="1" ht="15" customHeight="1" x14ac:dyDescent="0.2">
      <c r="B37" s="21" t="s">
        <v>23</v>
      </c>
      <c r="C37" s="52">
        <v>3587</v>
      </c>
      <c r="D37" s="23">
        <v>690</v>
      </c>
      <c r="E37" s="23">
        <v>958</v>
      </c>
      <c r="F37" s="53">
        <f>C37+D37+E37</f>
        <v>5235</v>
      </c>
      <c r="G37" s="55">
        <f>(F37/F36)-1</f>
        <v>5.0361155698234406E-2</v>
      </c>
      <c r="H37" s="44"/>
    </row>
    <row r="38" spans="2:16" s="48" customFormat="1" ht="15" customHeight="1" x14ac:dyDescent="0.2">
      <c r="B38" s="21" t="s">
        <v>25</v>
      </c>
      <c r="C38" s="52">
        <v>5103</v>
      </c>
      <c r="D38" s="23">
        <v>1087</v>
      </c>
      <c r="E38" s="23">
        <v>1044</v>
      </c>
      <c r="F38" s="53">
        <f>C38+D38+E38</f>
        <v>7234</v>
      </c>
      <c r="G38" s="55">
        <f>(F38/F37)-1</f>
        <v>0.3818529130850048</v>
      </c>
      <c r="H38" s="44"/>
    </row>
    <row r="39" spans="2:16" s="48" customFormat="1" ht="15" customHeight="1" x14ac:dyDescent="0.2">
      <c r="B39" s="21" t="s">
        <v>27</v>
      </c>
      <c r="C39" s="22"/>
      <c r="D39" s="23"/>
      <c r="E39" s="23"/>
      <c r="F39" s="53"/>
      <c r="G39" s="54"/>
      <c r="H39" s="44"/>
      <c r="O39" s="56" t="s">
        <v>38</v>
      </c>
      <c r="P39" s="56" t="s">
        <v>39</v>
      </c>
    </row>
    <row r="40" spans="2:16" s="48" customFormat="1" ht="15" customHeight="1" x14ac:dyDescent="0.2">
      <c r="B40" s="21" t="s">
        <v>29</v>
      </c>
      <c r="C40" s="22"/>
      <c r="D40" s="23"/>
      <c r="E40" s="23"/>
      <c r="F40" s="53"/>
      <c r="G40" s="54"/>
      <c r="H40" s="44"/>
      <c r="O40" s="135">
        <f>C47</f>
        <v>0.72686572826952989</v>
      </c>
      <c r="P40" s="135">
        <f>D47</f>
        <v>0.14094927343779642</v>
      </c>
    </row>
    <row r="41" spans="2:16" s="48" customFormat="1" ht="15" customHeight="1" x14ac:dyDescent="0.2">
      <c r="B41" s="21" t="s">
        <v>30</v>
      </c>
      <c r="C41" s="22"/>
      <c r="D41" s="23"/>
      <c r="E41" s="23"/>
      <c r="F41" s="53"/>
      <c r="G41" s="54"/>
      <c r="H41" s="44"/>
      <c r="O41" s="135"/>
      <c r="P41" s="136"/>
    </row>
    <row r="42" spans="2:16" s="48" customFormat="1" ht="15" customHeight="1" x14ac:dyDescent="0.2">
      <c r="B42" s="21" t="s">
        <v>31</v>
      </c>
      <c r="C42" s="22"/>
      <c r="D42" s="23"/>
      <c r="E42" s="23"/>
      <c r="F42" s="53"/>
      <c r="G42" s="54"/>
      <c r="H42" s="44"/>
    </row>
    <row r="43" spans="2:16" s="48" customFormat="1" ht="15" customHeight="1" x14ac:dyDescent="0.2">
      <c r="B43" s="21" t="s">
        <v>32</v>
      </c>
      <c r="C43" s="22"/>
      <c r="D43" s="23"/>
      <c r="E43" s="23"/>
      <c r="F43" s="53"/>
      <c r="G43" s="54"/>
      <c r="H43" s="44"/>
    </row>
    <row r="44" spans="2:16" s="48" customFormat="1" ht="15" customHeight="1" x14ac:dyDescent="0.2">
      <c r="B44" s="21" t="s">
        <v>33</v>
      </c>
      <c r="C44" s="22"/>
      <c r="D44" s="23"/>
      <c r="E44" s="23"/>
      <c r="F44" s="53"/>
      <c r="G44" s="54"/>
      <c r="H44" s="57"/>
    </row>
    <row r="45" spans="2:16" s="48" customFormat="1" ht="15" customHeight="1" thickBot="1" x14ac:dyDescent="0.25">
      <c r="B45" s="21" t="s">
        <v>34</v>
      </c>
      <c r="C45" s="22"/>
      <c r="D45" s="23"/>
      <c r="E45" s="23"/>
      <c r="F45" s="53"/>
      <c r="G45" s="58"/>
    </row>
    <row r="46" spans="2:16" s="48" customFormat="1" ht="15" customHeight="1" thickTop="1" x14ac:dyDescent="0.2">
      <c r="B46" s="31" t="s">
        <v>28</v>
      </c>
      <c r="C46" s="32">
        <f>SUM(C34:C45)</f>
        <v>19158</v>
      </c>
      <c r="D46" s="32">
        <f>SUM(D34:D45)</f>
        <v>3715</v>
      </c>
      <c r="E46" s="32">
        <f>SUM(E34:E45)</f>
        <v>3484</v>
      </c>
      <c r="F46" s="32">
        <f>SUM(F34:F45)</f>
        <v>26357</v>
      </c>
      <c r="G46" s="59"/>
      <c r="H46" s="60"/>
      <c r="I46" s="60"/>
      <c r="J46" s="60"/>
      <c r="K46" s="60"/>
      <c r="L46" s="60"/>
    </row>
    <row r="47" spans="2:16" s="48" customFormat="1" ht="15" customHeight="1" x14ac:dyDescent="0.2">
      <c r="B47" s="36" t="s">
        <v>35</v>
      </c>
      <c r="C47" s="37">
        <f>C46/F46</f>
        <v>0.72686572826952989</v>
      </c>
      <c r="D47" s="37">
        <f>D46/F46</f>
        <v>0.14094927343779642</v>
      </c>
      <c r="E47" s="37">
        <f>E46/F46</f>
        <v>0.13218499829267366</v>
      </c>
      <c r="F47" s="37">
        <f>F46/F46</f>
        <v>1</v>
      </c>
      <c r="G47" s="61"/>
      <c r="H47" s="51"/>
      <c r="I47" s="51"/>
      <c r="J47" s="51"/>
      <c r="K47" s="51"/>
      <c r="L47" s="51"/>
    </row>
    <row r="48" spans="2:16" s="48" customFormat="1" ht="8.25" customHeight="1" x14ac:dyDescent="0.2">
      <c r="B48" s="21"/>
      <c r="C48" s="23"/>
      <c r="D48" s="23"/>
      <c r="E48" s="23"/>
      <c r="F48" s="23"/>
      <c r="G48" s="23"/>
      <c r="H48" s="23"/>
      <c r="I48" s="23"/>
      <c r="J48" s="23"/>
      <c r="K48" s="53"/>
      <c r="L48" s="53"/>
    </row>
    <row r="49" spans="2:17" s="48" customFormat="1" ht="15" customHeight="1" x14ac:dyDescent="0.2">
      <c r="B49" s="62" t="s">
        <v>43</v>
      </c>
      <c r="C49" s="62"/>
      <c r="D49" s="62"/>
      <c r="E49" s="62"/>
      <c r="F49" s="62"/>
      <c r="G49" s="23"/>
      <c r="H49" s="23"/>
      <c r="I49" s="23"/>
      <c r="J49" s="23"/>
      <c r="K49" s="53"/>
      <c r="L49" s="53"/>
    </row>
    <row r="50" spans="2:17" s="48" customFormat="1" ht="23.25" customHeight="1" x14ac:dyDescent="0.2">
      <c r="B50" s="125" t="s">
        <v>5</v>
      </c>
      <c r="C50" s="49" t="s">
        <v>44</v>
      </c>
      <c r="D50" s="49" t="s">
        <v>45</v>
      </c>
      <c r="E50" s="49" t="s">
        <v>46</v>
      </c>
      <c r="F50" s="49" t="s">
        <v>47</v>
      </c>
      <c r="G50" s="49" t="s">
        <v>48</v>
      </c>
      <c r="H50" s="49" t="s">
        <v>49</v>
      </c>
      <c r="I50" s="49" t="s">
        <v>50</v>
      </c>
      <c r="J50" s="125" t="s">
        <v>51</v>
      </c>
      <c r="K50" s="125" t="s">
        <v>28</v>
      </c>
      <c r="L50" s="51"/>
    </row>
    <row r="51" spans="2:17" s="48" customFormat="1" ht="13.5" customHeight="1" x14ac:dyDescent="0.2">
      <c r="B51" s="125"/>
      <c r="C51" s="63" t="s">
        <v>52</v>
      </c>
      <c r="D51" s="63" t="s">
        <v>53</v>
      </c>
      <c r="E51" s="63" t="s">
        <v>54</v>
      </c>
      <c r="F51" s="63" t="s">
        <v>55</v>
      </c>
      <c r="G51" s="63" t="s">
        <v>56</v>
      </c>
      <c r="H51" s="63" t="s">
        <v>57</v>
      </c>
      <c r="I51" s="63" t="s">
        <v>58</v>
      </c>
      <c r="J51" s="125"/>
      <c r="K51" s="125"/>
      <c r="L51" s="51"/>
    </row>
    <row r="52" spans="2:17" s="48" customFormat="1" ht="15" customHeight="1" x14ac:dyDescent="0.2">
      <c r="B52" s="21" t="s">
        <v>16</v>
      </c>
      <c r="C52" s="52">
        <v>0</v>
      </c>
      <c r="D52" s="23">
        <v>7</v>
      </c>
      <c r="E52" s="23">
        <v>25</v>
      </c>
      <c r="F52" s="23">
        <v>56</v>
      </c>
      <c r="G52" s="23">
        <v>1077</v>
      </c>
      <c r="H52" s="23">
        <v>2877</v>
      </c>
      <c r="I52" s="23">
        <v>157</v>
      </c>
      <c r="J52" s="23">
        <v>344</v>
      </c>
      <c r="K52" s="53">
        <f>SUM(C52:J52)</f>
        <v>4543</v>
      </c>
      <c r="L52" s="53"/>
    </row>
    <row r="53" spans="2:17" s="48" customFormat="1" ht="15" customHeight="1" x14ac:dyDescent="0.2">
      <c r="B53" s="21" t="s">
        <v>17</v>
      </c>
      <c r="C53" s="52">
        <v>0</v>
      </c>
      <c r="D53" s="23">
        <v>7</v>
      </c>
      <c r="E53" s="23">
        <v>23</v>
      </c>
      <c r="F53" s="23">
        <v>55</v>
      </c>
      <c r="G53" s="23">
        <v>912</v>
      </c>
      <c r="H53" s="23">
        <v>2300</v>
      </c>
      <c r="I53" s="23">
        <v>172</v>
      </c>
      <c r="J53" s="23">
        <v>892</v>
      </c>
      <c r="K53" s="53">
        <f>SUM(C53:J53)</f>
        <v>4361</v>
      </c>
      <c r="L53" s="53"/>
    </row>
    <row r="54" spans="2:17" s="48" customFormat="1" ht="15" customHeight="1" x14ac:dyDescent="0.2">
      <c r="B54" s="21" t="s">
        <v>21</v>
      </c>
      <c r="C54" s="52">
        <v>0</v>
      </c>
      <c r="D54" s="23">
        <v>9</v>
      </c>
      <c r="E54" s="23">
        <v>25</v>
      </c>
      <c r="F54" s="23">
        <v>81</v>
      </c>
      <c r="G54" s="23">
        <v>998</v>
      </c>
      <c r="H54" s="23">
        <v>2754</v>
      </c>
      <c r="I54" s="23">
        <v>162</v>
      </c>
      <c r="J54" s="23">
        <v>955</v>
      </c>
      <c r="K54" s="53">
        <f>SUM(C54:J54)</f>
        <v>4984</v>
      </c>
      <c r="L54" s="53"/>
    </row>
    <row r="55" spans="2:17" s="48" customFormat="1" ht="15" customHeight="1" x14ac:dyDescent="0.2">
      <c r="B55" s="21" t="s">
        <v>23</v>
      </c>
      <c r="C55" s="52">
        <v>0</v>
      </c>
      <c r="D55" s="23">
        <v>14</v>
      </c>
      <c r="E55" s="23">
        <v>30</v>
      </c>
      <c r="F55" s="23">
        <v>82</v>
      </c>
      <c r="G55" s="23">
        <v>999</v>
      </c>
      <c r="H55" s="23">
        <v>2793</v>
      </c>
      <c r="I55" s="23">
        <v>198</v>
      </c>
      <c r="J55" s="23">
        <v>1119</v>
      </c>
      <c r="K55" s="53">
        <f>SUM(C55:J55)</f>
        <v>5235</v>
      </c>
      <c r="L55" s="53"/>
    </row>
    <row r="56" spans="2:17" s="48" customFormat="1" ht="15" customHeight="1" x14ac:dyDescent="0.2">
      <c r="B56" s="21" t="s">
        <v>25</v>
      </c>
      <c r="C56" s="52">
        <v>0</v>
      </c>
      <c r="D56" s="23">
        <v>18</v>
      </c>
      <c r="E56" s="23">
        <v>34</v>
      </c>
      <c r="F56" s="23">
        <v>87</v>
      </c>
      <c r="G56" s="23">
        <v>1343</v>
      </c>
      <c r="H56" s="23">
        <v>4137</v>
      </c>
      <c r="I56" s="23">
        <v>213</v>
      </c>
      <c r="J56" s="23">
        <v>1402</v>
      </c>
      <c r="K56" s="53">
        <f>SUM(C56:J56)</f>
        <v>7234</v>
      </c>
      <c r="L56" s="53"/>
    </row>
    <row r="57" spans="2:17" s="48" customFormat="1" ht="15" customHeight="1" x14ac:dyDescent="0.2">
      <c r="B57" s="21" t="s">
        <v>27</v>
      </c>
      <c r="C57" s="52"/>
      <c r="D57" s="23"/>
      <c r="E57" s="23"/>
      <c r="F57" s="23"/>
      <c r="G57" s="23"/>
      <c r="H57" s="23"/>
      <c r="I57" s="23"/>
      <c r="J57" s="23"/>
      <c r="K57" s="53">
        <f t="shared" ref="K57:K63" si="2">SUM(C57:I57)</f>
        <v>0</v>
      </c>
      <c r="L57" s="53"/>
    </row>
    <row r="58" spans="2:17" s="48" customFormat="1" ht="15" customHeight="1" x14ac:dyDescent="0.2">
      <c r="B58" s="21" t="s">
        <v>29</v>
      </c>
      <c r="C58" s="52"/>
      <c r="D58" s="23"/>
      <c r="E58" s="23"/>
      <c r="F58" s="23"/>
      <c r="G58" s="23"/>
      <c r="H58" s="23"/>
      <c r="I58" s="23"/>
      <c r="J58" s="23"/>
      <c r="K58" s="53">
        <f t="shared" si="2"/>
        <v>0</v>
      </c>
      <c r="L58" s="53"/>
    </row>
    <row r="59" spans="2:17" s="48" customFormat="1" ht="15" customHeight="1" x14ac:dyDescent="0.2">
      <c r="B59" s="21" t="s">
        <v>30</v>
      </c>
      <c r="C59" s="52"/>
      <c r="D59" s="23"/>
      <c r="E59" s="23"/>
      <c r="F59" s="23"/>
      <c r="G59" s="23"/>
      <c r="H59" s="23"/>
      <c r="I59" s="23"/>
      <c r="J59" s="23"/>
      <c r="K59" s="53">
        <f t="shared" si="2"/>
        <v>0</v>
      </c>
      <c r="L59" s="53"/>
    </row>
    <row r="60" spans="2:17" s="48" customFormat="1" ht="15" customHeight="1" x14ac:dyDescent="0.2">
      <c r="B60" s="21" t="s">
        <v>31</v>
      </c>
      <c r="C60" s="52"/>
      <c r="D60" s="23"/>
      <c r="E60" s="23"/>
      <c r="F60" s="23"/>
      <c r="G60" s="23"/>
      <c r="H60" s="23"/>
      <c r="I60" s="23"/>
      <c r="J60" s="23"/>
      <c r="K60" s="53">
        <f t="shared" si="2"/>
        <v>0</v>
      </c>
      <c r="L60" s="53"/>
    </row>
    <row r="61" spans="2:17" s="48" customFormat="1" ht="15" customHeight="1" x14ac:dyDescent="0.2">
      <c r="B61" s="21" t="s">
        <v>32</v>
      </c>
      <c r="C61" s="52"/>
      <c r="D61" s="23"/>
      <c r="E61" s="23"/>
      <c r="F61" s="23"/>
      <c r="G61" s="23"/>
      <c r="H61" s="23"/>
      <c r="I61" s="23"/>
      <c r="J61" s="23"/>
      <c r="K61" s="53">
        <f t="shared" si="2"/>
        <v>0</v>
      </c>
      <c r="L61" s="53"/>
    </row>
    <row r="62" spans="2:17" s="48" customFormat="1" ht="15" customHeight="1" x14ac:dyDescent="0.2">
      <c r="B62" s="21" t="s">
        <v>33</v>
      </c>
      <c r="C62" s="52"/>
      <c r="D62" s="23"/>
      <c r="E62" s="23"/>
      <c r="F62" s="23"/>
      <c r="G62" s="23"/>
      <c r="H62" s="23"/>
      <c r="I62" s="23"/>
      <c r="J62" s="23"/>
      <c r="K62" s="53">
        <f t="shared" si="2"/>
        <v>0</v>
      </c>
      <c r="L62" s="53"/>
    </row>
    <row r="63" spans="2:17" s="48" customFormat="1" ht="15" customHeight="1" x14ac:dyDescent="0.2">
      <c r="B63" s="21" t="s">
        <v>34</v>
      </c>
      <c r="C63" s="52"/>
      <c r="D63" s="23"/>
      <c r="E63" s="23"/>
      <c r="F63" s="23"/>
      <c r="G63" s="23"/>
      <c r="H63" s="23"/>
      <c r="I63" s="23"/>
      <c r="J63" s="23"/>
      <c r="K63" s="53">
        <f t="shared" si="2"/>
        <v>0</v>
      </c>
      <c r="L63" s="53"/>
    </row>
    <row r="64" spans="2:17" s="48" customFormat="1" ht="15" customHeight="1" x14ac:dyDescent="0.2">
      <c r="B64" s="31" t="s">
        <v>28</v>
      </c>
      <c r="C64" s="32">
        <f t="shared" ref="C64:K64" si="3">SUM(C52:C63)</f>
        <v>0</v>
      </c>
      <c r="D64" s="32">
        <f t="shared" si="3"/>
        <v>55</v>
      </c>
      <c r="E64" s="32">
        <f t="shared" si="3"/>
        <v>137</v>
      </c>
      <c r="F64" s="32">
        <f t="shared" si="3"/>
        <v>361</v>
      </c>
      <c r="G64" s="32">
        <f t="shared" si="3"/>
        <v>5329</v>
      </c>
      <c r="H64" s="32">
        <f t="shared" si="3"/>
        <v>14861</v>
      </c>
      <c r="I64" s="32">
        <f t="shared" si="3"/>
        <v>902</v>
      </c>
      <c r="J64" s="32">
        <f t="shared" si="3"/>
        <v>4712</v>
      </c>
      <c r="K64" s="32">
        <f t="shared" si="3"/>
        <v>26357</v>
      </c>
      <c r="L64" s="59"/>
      <c r="N64" s="64"/>
      <c r="O64" s="65"/>
      <c r="P64" s="66"/>
      <c r="Q64" s="67"/>
    </row>
    <row r="65" spans="2:17" s="48" customFormat="1" ht="15" customHeight="1" x14ac:dyDescent="0.2">
      <c r="B65" s="36" t="s">
        <v>35</v>
      </c>
      <c r="C65" s="68">
        <f>C64/$K$64</f>
        <v>0</v>
      </c>
      <c r="D65" s="68">
        <f t="shared" ref="D65:K65" si="4">D64/$K$64</f>
        <v>2.0867321774101755E-3</v>
      </c>
      <c r="E65" s="68">
        <f t="shared" si="4"/>
        <v>5.1978601510035286E-3</v>
      </c>
      <c r="F65" s="68">
        <f t="shared" si="4"/>
        <v>1.3696551200819517E-2</v>
      </c>
      <c r="G65" s="68">
        <f t="shared" si="4"/>
        <v>0.2021853776985241</v>
      </c>
      <c r="H65" s="68">
        <f t="shared" si="4"/>
        <v>0.5638350343362295</v>
      </c>
      <c r="I65" s="68">
        <f t="shared" si="4"/>
        <v>3.4222407709526878E-2</v>
      </c>
      <c r="J65" s="68">
        <f t="shared" si="4"/>
        <v>0.17877603672648631</v>
      </c>
      <c r="K65" s="68">
        <f t="shared" si="4"/>
        <v>1</v>
      </c>
      <c r="L65" s="43"/>
      <c r="N65" s="64"/>
      <c r="O65" s="65"/>
      <c r="P65" s="66"/>
      <c r="Q65" s="67"/>
    </row>
    <row r="66" spans="2:17" s="48" customFormat="1" ht="9" customHeight="1" x14ac:dyDescent="0.2">
      <c r="C66" s="69"/>
      <c r="D66" s="69"/>
      <c r="E66" s="69"/>
      <c r="F66" s="69"/>
      <c r="N66" s="64"/>
      <c r="O66" s="65"/>
      <c r="P66" s="66"/>
      <c r="Q66" s="67"/>
    </row>
    <row r="67" spans="2:17" s="48" customFormat="1" ht="15" customHeight="1" x14ac:dyDescent="0.2">
      <c r="B67" s="62" t="s">
        <v>59</v>
      </c>
      <c r="C67" s="62"/>
      <c r="D67" s="62"/>
      <c r="E67" s="62"/>
      <c r="F67" s="62"/>
      <c r="N67" s="64"/>
      <c r="O67" s="65"/>
      <c r="P67" s="66"/>
      <c r="Q67" s="67"/>
    </row>
    <row r="68" spans="2:17" s="48" customFormat="1" ht="15" customHeight="1" x14ac:dyDescent="0.2">
      <c r="B68" s="125" t="s">
        <v>60</v>
      </c>
      <c r="C68" s="125"/>
      <c r="D68" s="49" t="s">
        <v>61</v>
      </c>
      <c r="E68" s="49" t="s">
        <v>62</v>
      </c>
      <c r="N68" s="64"/>
      <c r="O68" s="65"/>
      <c r="P68" s="66"/>
      <c r="Q68" s="67"/>
    </row>
    <row r="69" spans="2:17" s="48" customFormat="1" ht="15" customHeight="1" x14ac:dyDescent="0.25">
      <c r="B69" s="21" t="s">
        <v>63</v>
      </c>
      <c r="C69" s="52"/>
      <c r="D69" s="23">
        <v>10382</v>
      </c>
      <c r="E69" s="61">
        <f t="shared" ref="E69:E74" si="5">D69/$D$75</f>
        <v>0.3938991539249535</v>
      </c>
      <c r="F69" s="70"/>
      <c r="G69" s="71"/>
      <c r="N69" s="64"/>
      <c r="O69" s="65"/>
      <c r="P69" s="66"/>
      <c r="Q69" s="67"/>
    </row>
    <row r="70" spans="2:17" s="48" customFormat="1" ht="15" customHeight="1" x14ac:dyDescent="0.25">
      <c r="B70" s="21" t="s">
        <v>64</v>
      </c>
      <c r="C70" s="22"/>
      <c r="D70" s="23">
        <v>3792</v>
      </c>
      <c r="E70" s="61">
        <f t="shared" si="5"/>
        <v>0.14387069848617065</v>
      </c>
      <c r="F70" s="70"/>
      <c r="G70" s="71"/>
      <c r="N70" s="64"/>
      <c r="O70" s="65"/>
      <c r="P70" s="66"/>
      <c r="Q70" s="67"/>
    </row>
    <row r="71" spans="2:17" s="48" customFormat="1" ht="15" customHeight="1" x14ac:dyDescent="0.25">
      <c r="B71" s="21" t="s">
        <v>65</v>
      </c>
      <c r="C71" s="22"/>
      <c r="D71" s="23">
        <v>3523</v>
      </c>
      <c r="E71" s="61">
        <f t="shared" si="5"/>
        <v>0.1336646811093827</v>
      </c>
      <c r="F71" s="70"/>
      <c r="G71" s="71"/>
      <c r="N71" s="64"/>
      <c r="O71" s="65"/>
      <c r="P71" s="66"/>
      <c r="Q71" s="67"/>
    </row>
    <row r="72" spans="2:17" s="48" customFormat="1" ht="15" customHeight="1" x14ac:dyDescent="0.25">
      <c r="B72" s="21" t="s">
        <v>66</v>
      </c>
      <c r="C72" s="22"/>
      <c r="D72" s="23">
        <v>4610</v>
      </c>
      <c r="E72" s="61">
        <f t="shared" si="5"/>
        <v>0.17490609705201654</v>
      </c>
      <c r="F72" s="70"/>
      <c r="G72" s="71"/>
      <c r="N72" s="64"/>
      <c r="O72" s="65"/>
      <c r="P72" s="66"/>
      <c r="Q72" s="67"/>
    </row>
    <row r="73" spans="2:17" s="48" customFormat="1" ht="15" customHeight="1" x14ac:dyDescent="0.25">
      <c r="B73" s="21" t="s">
        <v>67</v>
      </c>
      <c r="C73" s="22"/>
      <c r="D73" s="23">
        <v>3713</v>
      </c>
      <c r="E73" s="61">
        <f t="shared" si="5"/>
        <v>0.14087339226770876</v>
      </c>
      <c r="F73" s="70"/>
      <c r="G73" s="71"/>
      <c r="N73" s="72"/>
      <c r="O73" s="72"/>
      <c r="P73" s="73"/>
      <c r="Q73" s="67"/>
    </row>
    <row r="74" spans="2:17" s="48" customFormat="1" ht="15" customHeight="1" x14ac:dyDescent="0.25">
      <c r="B74" s="21" t="s">
        <v>68</v>
      </c>
      <c r="C74" s="22"/>
      <c r="D74" s="23">
        <v>337</v>
      </c>
      <c r="E74" s="61">
        <f t="shared" si="5"/>
        <v>1.2785977159767804E-2</v>
      </c>
      <c r="F74" s="70"/>
      <c r="G74" s="71"/>
      <c r="N74" s="74"/>
      <c r="O74" s="74"/>
      <c r="P74" s="74"/>
    </row>
    <row r="75" spans="2:17" s="48" customFormat="1" ht="12.75" x14ac:dyDescent="0.2">
      <c r="B75" s="154" t="s">
        <v>28</v>
      </c>
      <c r="C75" s="154"/>
      <c r="D75" s="32">
        <f>SUM(D69:D74)</f>
        <v>26357</v>
      </c>
      <c r="E75" s="75">
        <f>SUM(E69:E74)</f>
        <v>1</v>
      </c>
      <c r="N75" s="74"/>
      <c r="O75" s="74"/>
      <c r="P75" s="74"/>
    </row>
    <row r="76" spans="2:17" s="76" customFormat="1" ht="4.5" customHeight="1" x14ac:dyDescent="0.2">
      <c r="C76" s="77"/>
      <c r="D76" s="77"/>
      <c r="E76" s="77"/>
      <c r="F76" s="77"/>
    </row>
    <row r="77" spans="2:17" s="48" customFormat="1" ht="18" customHeight="1" x14ac:dyDescent="0.25">
      <c r="B77" s="6" t="s">
        <v>69</v>
      </c>
      <c r="C77" s="7"/>
      <c r="D77" s="7"/>
      <c r="E77" s="7"/>
      <c r="F77" s="7"/>
      <c r="G77" s="7"/>
      <c r="H77" s="7"/>
      <c r="I77" s="7"/>
      <c r="J77" s="7"/>
      <c r="K77" s="8"/>
      <c r="L77" s="8"/>
      <c r="M77" s="8"/>
      <c r="N77" s="8"/>
      <c r="O77" s="8"/>
      <c r="P77" s="8"/>
      <c r="Q77" s="78"/>
    </row>
    <row r="78" spans="2:17" s="48" customFormat="1" ht="5.25" customHeight="1" x14ac:dyDescent="0.2">
      <c r="B78" s="11"/>
      <c r="C78" s="45"/>
      <c r="D78" s="45"/>
      <c r="E78" s="45"/>
      <c r="F78" s="45"/>
      <c r="G78" s="11"/>
      <c r="H78" s="11"/>
      <c r="I78" s="11"/>
      <c r="J78" s="11"/>
      <c r="K78" s="11"/>
      <c r="L78" s="11"/>
      <c r="M78" s="11"/>
      <c r="N78" s="11"/>
      <c r="O78" s="11"/>
      <c r="P78" s="11"/>
    </row>
    <row r="79" spans="2:17" s="48" customFormat="1" ht="27.75" customHeight="1" thickBot="1" x14ac:dyDescent="0.25">
      <c r="B79" s="153" t="s">
        <v>70</v>
      </c>
      <c r="C79" s="153"/>
      <c r="D79" s="153"/>
      <c r="E79" s="153"/>
      <c r="F79" s="153"/>
      <c r="G79" s="46"/>
      <c r="H79" s="46"/>
      <c r="I79" s="47"/>
      <c r="J79" s="47"/>
    </row>
    <row r="80" spans="2:17" s="48" customFormat="1" ht="15" customHeight="1" thickTop="1" x14ac:dyDescent="0.2">
      <c r="B80" s="49" t="s">
        <v>5</v>
      </c>
      <c r="C80" s="49" t="s">
        <v>38</v>
      </c>
      <c r="D80" s="49" t="s">
        <v>39</v>
      </c>
      <c r="E80" s="49" t="s">
        <v>28</v>
      </c>
      <c r="F80" s="50" t="s">
        <v>41</v>
      </c>
      <c r="G80" s="51"/>
      <c r="H80" s="51"/>
    </row>
    <row r="81" spans="2:16" s="48" customFormat="1" ht="15" customHeight="1" x14ac:dyDescent="0.2">
      <c r="B81" s="21" t="s">
        <v>16</v>
      </c>
      <c r="C81" s="52">
        <v>3492</v>
      </c>
      <c r="D81" s="23">
        <v>1051</v>
      </c>
      <c r="E81" s="53">
        <f>C81+D81</f>
        <v>4543</v>
      </c>
      <c r="F81" s="54" t="s">
        <v>42</v>
      </c>
      <c r="G81" s="53"/>
      <c r="H81" s="44"/>
    </row>
    <row r="82" spans="2:16" s="48" customFormat="1" ht="15" customHeight="1" x14ac:dyDescent="0.2">
      <c r="B82" s="21" t="s">
        <v>17</v>
      </c>
      <c r="C82" s="52">
        <v>3344</v>
      </c>
      <c r="D82" s="23">
        <v>1017</v>
      </c>
      <c r="E82" s="53">
        <f>C82+D82</f>
        <v>4361</v>
      </c>
      <c r="F82" s="55">
        <f>E82/E81-1</f>
        <v>-4.006163328197232E-2</v>
      </c>
      <c r="G82" s="53"/>
      <c r="H82" s="44"/>
    </row>
    <row r="83" spans="2:16" s="48" customFormat="1" ht="15" customHeight="1" x14ac:dyDescent="0.2">
      <c r="B83" s="21" t="s">
        <v>21</v>
      </c>
      <c r="C83" s="52">
        <v>3816</v>
      </c>
      <c r="D83" s="23">
        <v>1168</v>
      </c>
      <c r="E83" s="53">
        <f>C83+D83</f>
        <v>4984</v>
      </c>
      <c r="F83" s="55">
        <f>E83/E82-1</f>
        <v>0.14285714285714279</v>
      </c>
      <c r="G83" s="53"/>
      <c r="H83" s="44"/>
    </row>
    <row r="84" spans="2:16" s="48" customFormat="1" ht="15" customHeight="1" x14ac:dyDescent="0.2">
      <c r="B84" s="21" t="s">
        <v>23</v>
      </c>
      <c r="C84" s="52">
        <v>4002</v>
      </c>
      <c r="D84" s="23">
        <v>1233</v>
      </c>
      <c r="E84" s="53">
        <f>C84+D84</f>
        <v>5235</v>
      </c>
      <c r="F84" s="55">
        <f>E84/E83-1</f>
        <v>5.0361155698234406E-2</v>
      </c>
      <c r="G84" s="53"/>
      <c r="H84" s="44"/>
    </row>
    <row r="85" spans="2:16" s="48" customFormat="1" ht="15" customHeight="1" x14ac:dyDescent="0.2">
      <c r="B85" s="21" t="s">
        <v>25</v>
      </c>
      <c r="C85" s="52">
        <v>5568</v>
      </c>
      <c r="D85" s="23">
        <v>1666</v>
      </c>
      <c r="E85" s="53">
        <f>C85+D85</f>
        <v>7234</v>
      </c>
      <c r="F85" s="55">
        <f>E85/E84-1</f>
        <v>0.3818529130850048</v>
      </c>
      <c r="G85" s="53"/>
      <c r="H85" s="44"/>
    </row>
    <row r="86" spans="2:16" s="48" customFormat="1" ht="15" customHeight="1" x14ac:dyDescent="0.2">
      <c r="B86" s="21" t="s">
        <v>27</v>
      </c>
      <c r="C86" s="52"/>
      <c r="D86" s="23"/>
      <c r="E86" s="53"/>
      <c r="F86" s="54"/>
      <c r="G86" s="53"/>
      <c r="H86" s="44"/>
      <c r="O86" s="56" t="s">
        <v>38</v>
      </c>
      <c r="P86" s="56" t="s">
        <v>39</v>
      </c>
    </row>
    <row r="87" spans="2:16" s="48" customFormat="1" ht="15" customHeight="1" x14ac:dyDescent="0.2">
      <c r="B87" s="21" t="s">
        <v>29</v>
      </c>
      <c r="C87" s="52"/>
      <c r="D87" s="23"/>
      <c r="E87" s="53"/>
      <c r="F87" s="54"/>
      <c r="G87" s="53"/>
      <c r="H87" s="44"/>
      <c r="O87" s="135">
        <f>C94</f>
        <v>0.7672345107561559</v>
      </c>
      <c r="P87" s="135">
        <f>D94</f>
        <v>0.23276548924384413</v>
      </c>
    </row>
    <row r="88" spans="2:16" s="48" customFormat="1" ht="15" customHeight="1" x14ac:dyDescent="0.2">
      <c r="B88" s="21" t="s">
        <v>30</v>
      </c>
      <c r="C88" s="52"/>
      <c r="D88" s="23"/>
      <c r="E88" s="53"/>
      <c r="F88" s="54"/>
      <c r="G88" s="53"/>
      <c r="H88" s="44"/>
      <c r="O88" s="135"/>
      <c r="P88" s="136"/>
    </row>
    <row r="89" spans="2:16" s="48" customFormat="1" ht="15" customHeight="1" x14ac:dyDescent="0.2">
      <c r="B89" s="21" t="s">
        <v>31</v>
      </c>
      <c r="C89" s="52"/>
      <c r="D89" s="23"/>
      <c r="E89" s="53"/>
      <c r="F89" s="54"/>
      <c r="G89" s="53"/>
      <c r="H89" s="44"/>
    </row>
    <row r="90" spans="2:16" s="48" customFormat="1" ht="15" customHeight="1" x14ac:dyDescent="0.2">
      <c r="B90" s="21" t="s">
        <v>32</v>
      </c>
      <c r="C90" s="52"/>
      <c r="D90" s="23"/>
      <c r="E90" s="53"/>
      <c r="F90" s="54"/>
      <c r="G90" s="53"/>
      <c r="H90" s="44"/>
    </row>
    <row r="91" spans="2:16" s="48" customFormat="1" ht="15" customHeight="1" x14ac:dyDescent="0.2">
      <c r="B91" s="21" t="s">
        <v>33</v>
      </c>
      <c r="C91" s="52"/>
      <c r="D91" s="23"/>
      <c r="E91" s="53"/>
      <c r="F91" s="54"/>
      <c r="G91" s="59"/>
      <c r="H91" s="57"/>
    </row>
    <row r="92" spans="2:16" s="48" customFormat="1" ht="15" customHeight="1" thickBot="1" x14ac:dyDescent="0.25">
      <c r="B92" s="21" t="s">
        <v>34</v>
      </c>
      <c r="C92" s="52"/>
      <c r="D92" s="23"/>
      <c r="E92" s="53"/>
      <c r="F92" s="58"/>
    </row>
    <row r="93" spans="2:16" s="48" customFormat="1" ht="15" customHeight="1" thickTop="1" x14ac:dyDescent="0.2">
      <c r="B93" s="31" t="s">
        <v>28</v>
      </c>
      <c r="C93" s="32">
        <f>SUM(C81:C92)</f>
        <v>20222</v>
      </c>
      <c r="D93" s="32">
        <f>SUM(D81:D92)</f>
        <v>6135</v>
      </c>
      <c r="E93" s="32">
        <f>SUM(E81:E92)</f>
        <v>26357</v>
      </c>
      <c r="F93" s="59"/>
      <c r="G93" s="79"/>
      <c r="H93" s="60"/>
      <c r="I93" s="60"/>
      <c r="J93" s="60"/>
      <c r="K93" s="60"/>
      <c r="L93" s="60"/>
    </row>
    <row r="94" spans="2:16" s="48" customFormat="1" ht="15" customHeight="1" x14ac:dyDescent="0.2">
      <c r="B94" s="36" t="s">
        <v>35</v>
      </c>
      <c r="C94" s="37">
        <f>C93/E93</f>
        <v>0.7672345107561559</v>
      </c>
      <c r="D94" s="37">
        <f>D93/E93</f>
        <v>0.23276548924384413</v>
      </c>
      <c r="E94" s="37">
        <f>E93/E93</f>
        <v>1</v>
      </c>
      <c r="F94" s="61"/>
      <c r="G94" s="51"/>
      <c r="H94" s="51"/>
      <c r="I94" s="51"/>
      <c r="J94" s="51"/>
      <c r="K94" s="51"/>
      <c r="L94" s="51"/>
    </row>
    <row r="95" spans="2:16" s="48" customFormat="1" ht="9" customHeight="1" x14ac:dyDescent="0.2">
      <c r="B95" s="21"/>
      <c r="C95" s="23"/>
      <c r="D95" s="23"/>
      <c r="E95" s="23"/>
      <c r="F95" s="23"/>
      <c r="G95" s="23"/>
      <c r="H95" s="23"/>
      <c r="I95" s="23"/>
      <c r="J95" s="23"/>
      <c r="K95" s="53"/>
      <c r="L95" s="53"/>
    </row>
    <row r="96" spans="2:16" s="48" customFormat="1" ht="15" customHeight="1" x14ac:dyDescent="0.2">
      <c r="B96" s="62" t="s">
        <v>71</v>
      </c>
      <c r="C96" s="62"/>
      <c r="D96" s="62"/>
      <c r="E96" s="62"/>
      <c r="F96" s="62"/>
      <c r="G96" s="23"/>
      <c r="H96" s="23"/>
      <c r="I96" s="23"/>
      <c r="J96" s="23"/>
      <c r="K96" s="53"/>
      <c r="L96" s="53"/>
    </row>
    <row r="97" spans="2:16" s="48" customFormat="1" ht="24" x14ac:dyDescent="0.2">
      <c r="B97" s="125" t="s">
        <v>5</v>
      </c>
      <c r="C97" s="49" t="s">
        <v>44</v>
      </c>
      <c r="D97" s="49" t="s">
        <v>45</v>
      </c>
      <c r="E97" s="49" t="s">
        <v>46</v>
      </c>
      <c r="F97" s="49" t="s">
        <v>47</v>
      </c>
      <c r="G97" s="49" t="s">
        <v>48</v>
      </c>
      <c r="H97" s="49" t="s">
        <v>49</v>
      </c>
      <c r="I97" s="49" t="s">
        <v>50</v>
      </c>
      <c r="J97" s="125" t="s">
        <v>51</v>
      </c>
      <c r="K97" s="125" t="s">
        <v>28</v>
      </c>
      <c r="L97" s="51"/>
    </row>
    <row r="98" spans="2:16" s="48" customFormat="1" ht="12" customHeight="1" x14ac:dyDescent="0.2">
      <c r="B98" s="125"/>
      <c r="C98" s="63" t="s">
        <v>52</v>
      </c>
      <c r="D98" s="63" t="s">
        <v>53</v>
      </c>
      <c r="E98" s="63" t="s">
        <v>54</v>
      </c>
      <c r="F98" s="63" t="s">
        <v>55</v>
      </c>
      <c r="G98" s="63" t="s">
        <v>56</v>
      </c>
      <c r="H98" s="63" t="s">
        <v>57</v>
      </c>
      <c r="I98" s="63" t="s">
        <v>58</v>
      </c>
      <c r="J98" s="125"/>
      <c r="K98" s="125"/>
      <c r="L98" s="51"/>
    </row>
    <row r="99" spans="2:16" s="48" customFormat="1" ht="15" customHeight="1" x14ac:dyDescent="0.2">
      <c r="B99" s="21" t="s">
        <v>16</v>
      </c>
      <c r="C99" s="52">
        <v>638</v>
      </c>
      <c r="D99" s="23">
        <v>727</v>
      </c>
      <c r="E99" s="23">
        <v>340</v>
      </c>
      <c r="F99" s="23">
        <v>232</v>
      </c>
      <c r="G99" s="23">
        <v>888</v>
      </c>
      <c r="H99" s="23">
        <v>1492</v>
      </c>
      <c r="I99" s="23">
        <v>216</v>
      </c>
      <c r="J99" s="23">
        <v>10</v>
      </c>
      <c r="K99" s="53">
        <f>SUM(C99:J99)</f>
        <v>4543</v>
      </c>
      <c r="L99" s="53"/>
    </row>
    <row r="100" spans="2:16" s="48" customFormat="1" ht="15" customHeight="1" x14ac:dyDescent="0.2">
      <c r="B100" s="21" t="s">
        <v>17</v>
      </c>
      <c r="C100" s="52">
        <v>647</v>
      </c>
      <c r="D100" s="23">
        <v>658</v>
      </c>
      <c r="E100" s="23">
        <v>355</v>
      </c>
      <c r="F100" s="23">
        <v>270</v>
      </c>
      <c r="G100" s="23">
        <v>821</v>
      </c>
      <c r="H100" s="23">
        <v>1333</v>
      </c>
      <c r="I100" s="23">
        <v>230</v>
      </c>
      <c r="J100" s="23">
        <v>47</v>
      </c>
      <c r="K100" s="53">
        <f>SUM(C100:J100)</f>
        <v>4361</v>
      </c>
      <c r="L100" s="53"/>
    </row>
    <row r="101" spans="2:16" s="48" customFormat="1" ht="15" customHeight="1" x14ac:dyDescent="0.2">
      <c r="B101" s="21" t="s">
        <v>21</v>
      </c>
      <c r="C101" s="52">
        <v>594</v>
      </c>
      <c r="D101" s="23">
        <v>785</v>
      </c>
      <c r="E101" s="23">
        <v>393</v>
      </c>
      <c r="F101" s="23">
        <v>301</v>
      </c>
      <c r="G101" s="23">
        <v>932</v>
      </c>
      <c r="H101" s="23">
        <v>1670</v>
      </c>
      <c r="I101" s="23">
        <v>258</v>
      </c>
      <c r="J101" s="23">
        <v>51</v>
      </c>
      <c r="K101" s="53">
        <f>SUM(C101:J101)</f>
        <v>4984</v>
      </c>
      <c r="L101" s="53"/>
    </row>
    <row r="102" spans="2:16" s="48" customFormat="1" ht="15" customHeight="1" x14ac:dyDescent="0.2">
      <c r="B102" s="21" t="s">
        <v>23</v>
      </c>
      <c r="C102" s="52">
        <v>643</v>
      </c>
      <c r="D102" s="23">
        <v>917</v>
      </c>
      <c r="E102" s="23">
        <v>461</v>
      </c>
      <c r="F102" s="23">
        <v>364</v>
      </c>
      <c r="G102" s="23">
        <v>945</v>
      </c>
      <c r="H102" s="23">
        <v>1623</v>
      </c>
      <c r="I102" s="23">
        <v>238</v>
      </c>
      <c r="J102" s="23">
        <v>44</v>
      </c>
      <c r="K102" s="53">
        <f>SUM(C102:J102)</f>
        <v>5235</v>
      </c>
      <c r="L102" s="53"/>
    </row>
    <row r="103" spans="2:16" s="48" customFormat="1" ht="15" customHeight="1" x14ac:dyDescent="0.2">
      <c r="B103" s="21" t="s">
        <v>25</v>
      </c>
      <c r="C103" s="52">
        <v>819</v>
      </c>
      <c r="D103" s="23">
        <v>1069</v>
      </c>
      <c r="E103" s="23">
        <v>581</v>
      </c>
      <c r="F103" s="23">
        <v>481</v>
      </c>
      <c r="G103" s="23">
        <v>1399</v>
      </c>
      <c r="H103" s="23">
        <v>2490</v>
      </c>
      <c r="I103" s="23">
        <v>310</v>
      </c>
      <c r="J103" s="23">
        <v>85</v>
      </c>
      <c r="K103" s="53">
        <f>SUM(C103:J103)</f>
        <v>7234</v>
      </c>
      <c r="L103" s="53"/>
    </row>
    <row r="104" spans="2:16" s="48" customFormat="1" ht="15" customHeight="1" x14ac:dyDescent="0.2">
      <c r="B104" s="21" t="s">
        <v>27</v>
      </c>
      <c r="C104" s="52"/>
      <c r="D104" s="23"/>
      <c r="E104" s="23"/>
      <c r="F104" s="23"/>
      <c r="G104" s="23"/>
      <c r="H104" s="23"/>
      <c r="I104" s="23"/>
      <c r="J104" s="23"/>
      <c r="K104" s="53">
        <f t="shared" ref="K104:K110" si="6">SUM(C104:I104)</f>
        <v>0</v>
      </c>
      <c r="L104" s="53"/>
    </row>
    <row r="105" spans="2:16" s="48" customFormat="1" ht="15" customHeight="1" x14ac:dyDescent="0.2">
      <c r="B105" s="21" t="s">
        <v>29</v>
      </c>
      <c r="C105" s="52"/>
      <c r="D105" s="23"/>
      <c r="E105" s="23"/>
      <c r="F105" s="23"/>
      <c r="G105" s="23"/>
      <c r="H105" s="23"/>
      <c r="I105" s="23"/>
      <c r="J105" s="23"/>
      <c r="K105" s="53">
        <f t="shared" si="6"/>
        <v>0</v>
      </c>
      <c r="L105" s="53"/>
    </row>
    <row r="106" spans="2:16" s="48" customFormat="1" ht="15" customHeight="1" x14ac:dyDescent="0.2">
      <c r="B106" s="21" t="s">
        <v>30</v>
      </c>
      <c r="C106" s="52"/>
      <c r="D106" s="23"/>
      <c r="E106" s="23"/>
      <c r="F106" s="23"/>
      <c r="G106" s="23"/>
      <c r="H106" s="23"/>
      <c r="I106" s="23"/>
      <c r="J106" s="23"/>
      <c r="K106" s="53">
        <f t="shared" si="6"/>
        <v>0</v>
      </c>
      <c r="L106" s="53"/>
    </row>
    <row r="107" spans="2:16" s="48" customFormat="1" ht="15" customHeight="1" x14ac:dyDescent="0.2">
      <c r="B107" s="21" t="s">
        <v>31</v>
      </c>
      <c r="C107" s="52"/>
      <c r="D107" s="23"/>
      <c r="E107" s="23"/>
      <c r="F107" s="23"/>
      <c r="G107" s="23"/>
      <c r="H107" s="23"/>
      <c r="I107" s="23"/>
      <c r="J107" s="23"/>
      <c r="K107" s="53">
        <f t="shared" si="6"/>
        <v>0</v>
      </c>
      <c r="L107" s="53"/>
    </row>
    <row r="108" spans="2:16" s="48" customFormat="1" ht="15" customHeight="1" x14ac:dyDescent="0.2">
      <c r="B108" s="21" t="s">
        <v>32</v>
      </c>
      <c r="C108" s="52"/>
      <c r="D108" s="23"/>
      <c r="E108" s="23"/>
      <c r="F108" s="23"/>
      <c r="G108" s="23"/>
      <c r="H108" s="23"/>
      <c r="I108" s="23"/>
      <c r="J108" s="23"/>
      <c r="K108" s="53">
        <f t="shared" si="6"/>
        <v>0</v>
      </c>
      <c r="L108" s="53"/>
    </row>
    <row r="109" spans="2:16" s="48" customFormat="1" ht="15" customHeight="1" x14ac:dyDescent="0.2">
      <c r="B109" s="21" t="s">
        <v>33</v>
      </c>
      <c r="C109" s="52"/>
      <c r="D109" s="23"/>
      <c r="E109" s="23"/>
      <c r="F109" s="23"/>
      <c r="G109" s="23"/>
      <c r="H109" s="23"/>
      <c r="I109" s="23"/>
      <c r="J109" s="23"/>
      <c r="K109" s="53">
        <f t="shared" si="6"/>
        <v>0</v>
      </c>
      <c r="L109" s="53"/>
    </row>
    <row r="110" spans="2:16" s="48" customFormat="1" ht="15" customHeight="1" x14ac:dyDescent="0.2">
      <c r="B110" s="21" t="s">
        <v>34</v>
      </c>
      <c r="C110" s="52"/>
      <c r="D110" s="23"/>
      <c r="E110" s="23"/>
      <c r="F110" s="23"/>
      <c r="G110" s="23"/>
      <c r="H110" s="23"/>
      <c r="I110" s="23"/>
      <c r="J110" s="23"/>
      <c r="K110" s="53">
        <f t="shared" si="6"/>
        <v>0</v>
      </c>
      <c r="L110" s="53"/>
    </row>
    <row r="111" spans="2:16" s="48" customFormat="1" ht="15" customHeight="1" x14ac:dyDescent="0.2">
      <c r="B111" s="31" t="s">
        <v>28</v>
      </c>
      <c r="C111" s="32">
        <f t="shared" ref="C111:K111" si="7">SUM(C99:C110)</f>
        <v>3341</v>
      </c>
      <c r="D111" s="32">
        <f t="shared" si="7"/>
        <v>4156</v>
      </c>
      <c r="E111" s="32">
        <f t="shared" si="7"/>
        <v>2130</v>
      </c>
      <c r="F111" s="32">
        <f t="shared" si="7"/>
        <v>1648</v>
      </c>
      <c r="G111" s="32">
        <f t="shared" si="7"/>
        <v>4985</v>
      </c>
      <c r="H111" s="32">
        <f t="shared" si="7"/>
        <v>8608</v>
      </c>
      <c r="I111" s="32">
        <f t="shared" si="7"/>
        <v>1252</v>
      </c>
      <c r="J111" s="32">
        <f t="shared" si="7"/>
        <v>237</v>
      </c>
      <c r="K111" s="32">
        <f t="shared" si="7"/>
        <v>26357</v>
      </c>
      <c r="L111" s="59"/>
      <c r="N111" s="64"/>
      <c r="O111" s="65"/>
      <c r="P111" s="66"/>
    </row>
    <row r="112" spans="2:16" s="48" customFormat="1" ht="15" customHeight="1" x14ac:dyDescent="0.2">
      <c r="B112" s="36" t="s">
        <v>35</v>
      </c>
      <c r="C112" s="68">
        <f t="shared" ref="C112:K112" si="8">C111/$K$64</f>
        <v>0.1267594946314072</v>
      </c>
      <c r="D112" s="68">
        <f t="shared" si="8"/>
        <v>0.15768107144212165</v>
      </c>
      <c r="E112" s="68">
        <f t="shared" si="8"/>
        <v>8.0813446143339532E-2</v>
      </c>
      <c r="F112" s="68">
        <f t="shared" si="8"/>
        <v>6.2526084152217623E-2</v>
      </c>
      <c r="G112" s="68">
        <f t="shared" si="8"/>
        <v>0.18913381644344957</v>
      </c>
      <c r="H112" s="68">
        <f t="shared" si="8"/>
        <v>0.32659255605721438</v>
      </c>
      <c r="I112" s="68">
        <f t="shared" si="8"/>
        <v>4.7501612474864362E-2</v>
      </c>
      <c r="J112" s="68">
        <f t="shared" si="8"/>
        <v>8.9919186553856657E-3</v>
      </c>
      <c r="K112" s="68">
        <f t="shared" si="8"/>
        <v>1</v>
      </c>
      <c r="L112" s="43"/>
      <c r="N112" s="64"/>
      <c r="O112" s="65"/>
      <c r="P112" s="66"/>
    </row>
    <row r="113" spans="2:17" s="48" customFormat="1" ht="15" customHeight="1" x14ac:dyDescent="0.2">
      <c r="B113" s="42"/>
      <c r="C113" s="80"/>
      <c r="D113" s="80"/>
      <c r="E113" s="44"/>
      <c r="F113" s="44"/>
      <c r="G113" s="44"/>
      <c r="H113" s="44"/>
    </row>
    <row r="114" spans="2:17" s="48" customFormat="1" ht="15" customHeight="1" x14ac:dyDescent="0.2">
      <c r="B114" s="62" t="s">
        <v>72</v>
      </c>
      <c r="C114" s="80"/>
      <c r="D114" s="80"/>
      <c r="E114" s="44"/>
      <c r="F114" s="44"/>
      <c r="G114" s="44"/>
      <c r="H114" s="44"/>
    </row>
    <row r="115" spans="2:17" s="48" customFormat="1" ht="15" customHeight="1" x14ac:dyDescent="0.2">
      <c r="B115" s="49" t="s">
        <v>73</v>
      </c>
      <c r="C115" s="49" t="s">
        <v>16</v>
      </c>
      <c r="D115" s="49" t="s">
        <v>17</v>
      </c>
      <c r="E115" s="49" t="s">
        <v>21</v>
      </c>
      <c r="F115" s="49" t="s">
        <v>23</v>
      </c>
      <c r="G115" s="49" t="s">
        <v>25</v>
      </c>
      <c r="H115" s="49" t="s">
        <v>27</v>
      </c>
      <c r="I115" s="49" t="s">
        <v>29</v>
      </c>
      <c r="J115" s="49" t="s">
        <v>30</v>
      </c>
      <c r="K115" s="49" t="s">
        <v>31</v>
      </c>
      <c r="L115" s="49" t="s">
        <v>32</v>
      </c>
      <c r="M115" s="49" t="s">
        <v>33</v>
      </c>
      <c r="N115" s="49" t="s">
        <v>34</v>
      </c>
      <c r="O115" s="49" t="s">
        <v>28</v>
      </c>
      <c r="P115" s="49" t="s">
        <v>62</v>
      </c>
    </row>
    <row r="116" spans="2:17" s="48" customFormat="1" ht="15" customHeight="1" x14ac:dyDescent="0.2">
      <c r="B116" s="21" t="s">
        <v>74</v>
      </c>
      <c r="C116" s="52">
        <v>1256</v>
      </c>
      <c r="D116" s="23">
        <v>1170</v>
      </c>
      <c r="E116" s="23">
        <v>1392</v>
      </c>
      <c r="F116" s="23">
        <v>1377</v>
      </c>
      <c r="G116" s="23">
        <v>1948</v>
      </c>
      <c r="H116" s="23"/>
      <c r="I116" s="23"/>
      <c r="J116" s="23"/>
      <c r="M116" s="81"/>
      <c r="N116" s="81"/>
      <c r="O116" s="22">
        <f>SUM(C116:N116)</f>
        <v>7143</v>
      </c>
      <c r="P116" s="44">
        <f t="shared" ref="P116:P121" si="9">O116/$O$121</f>
        <v>0.27100959896801607</v>
      </c>
      <c r="Q116" s="82"/>
    </row>
    <row r="117" spans="2:17" s="48" customFormat="1" ht="15" customHeight="1" x14ac:dyDescent="0.2">
      <c r="B117" s="21" t="s">
        <v>75</v>
      </c>
      <c r="C117" s="52">
        <v>2563</v>
      </c>
      <c r="D117" s="23">
        <v>2372</v>
      </c>
      <c r="E117" s="23">
        <v>2560</v>
      </c>
      <c r="F117" s="23">
        <v>2696</v>
      </c>
      <c r="G117" s="23">
        <v>3298</v>
      </c>
      <c r="H117" s="23"/>
      <c r="I117" s="23"/>
      <c r="J117" s="23"/>
      <c r="M117" s="81"/>
      <c r="N117" s="81"/>
      <c r="O117" s="22">
        <f>SUM(C117:N117)</f>
        <v>13489</v>
      </c>
      <c r="P117" s="44">
        <f t="shared" si="9"/>
        <v>0.51178055165610659</v>
      </c>
      <c r="Q117" s="82"/>
    </row>
    <row r="118" spans="2:17" s="48" customFormat="1" ht="15" customHeight="1" x14ac:dyDescent="0.2">
      <c r="B118" s="21" t="s">
        <v>76</v>
      </c>
      <c r="C118" s="52">
        <v>430</v>
      </c>
      <c r="D118" s="23">
        <v>492</v>
      </c>
      <c r="E118" s="23">
        <v>449</v>
      </c>
      <c r="F118" s="23">
        <v>554</v>
      </c>
      <c r="G118" s="23">
        <v>677</v>
      </c>
      <c r="H118" s="23"/>
      <c r="I118" s="23"/>
      <c r="J118" s="23"/>
      <c r="O118" s="22">
        <f>SUM(C118:N118)</f>
        <v>2602</v>
      </c>
      <c r="P118" s="44">
        <f t="shared" si="9"/>
        <v>9.8721402284023221E-2</v>
      </c>
    </row>
    <row r="119" spans="2:17" s="48" customFormat="1" ht="15" customHeight="1" x14ac:dyDescent="0.2">
      <c r="B119" s="21" t="s">
        <v>77</v>
      </c>
      <c r="C119" s="52">
        <v>12</v>
      </c>
      <c r="D119" s="23">
        <v>27</v>
      </c>
      <c r="E119" s="23">
        <v>18</v>
      </c>
      <c r="F119" s="23">
        <v>11</v>
      </c>
      <c r="G119" s="23">
        <v>32</v>
      </c>
      <c r="H119" s="23"/>
      <c r="I119" s="23"/>
      <c r="J119" s="23"/>
      <c r="O119" s="22">
        <f>SUM(C119:N119)</f>
        <v>100</v>
      </c>
      <c r="P119" s="44">
        <f t="shared" si="9"/>
        <v>3.7940585043821375E-3</v>
      </c>
    </row>
    <row r="120" spans="2:17" s="48" customFormat="1" ht="15" customHeight="1" x14ac:dyDescent="0.2">
      <c r="B120" s="21" t="s">
        <v>78</v>
      </c>
      <c r="C120" s="52">
        <v>282</v>
      </c>
      <c r="D120" s="23">
        <v>300</v>
      </c>
      <c r="E120" s="23">
        <v>565</v>
      </c>
      <c r="F120" s="23">
        <v>597</v>
      </c>
      <c r="G120" s="23">
        <v>1279</v>
      </c>
      <c r="H120" s="23"/>
      <c r="I120" s="23"/>
      <c r="J120" s="23"/>
      <c r="O120" s="22">
        <f>SUM(C120:N120)</f>
        <v>3023</v>
      </c>
      <c r="P120" s="44">
        <f t="shared" si="9"/>
        <v>0.11469438858747202</v>
      </c>
    </row>
    <row r="121" spans="2:17" s="48" customFormat="1" ht="15" customHeight="1" x14ac:dyDescent="0.2">
      <c r="B121" s="31" t="s">
        <v>28</v>
      </c>
      <c r="C121" s="32">
        <f>SUM(C116:C120)</f>
        <v>4543</v>
      </c>
      <c r="D121" s="32">
        <f>SUM(D116:D120)</f>
        <v>4361</v>
      </c>
      <c r="E121" s="32">
        <f>SUM(E116:E120)</f>
        <v>4984</v>
      </c>
      <c r="F121" s="32">
        <f t="shared" ref="F121:O121" si="10">SUM(F116:F120)</f>
        <v>5235</v>
      </c>
      <c r="G121" s="32">
        <f t="shared" si="10"/>
        <v>7234</v>
      </c>
      <c r="H121" s="32">
        <f t="shared" si="10"/>
        <v>0</v>
      </c>
      <c r="I121" s="32">
        <f t="shared" si="10"/>
        <v>0</v>
      </c>
      <c r="J121" s="32">
        <f t="shared" si="10"/>
        <v>0</v>
      </c>
      <c r="K121" s="32">
        <f t="shared" si="10"/>
        <v>0</v>
      </c>
      <c r="L121" s="32"/>
      <c r="M121" s="32">
        <f t="shared" si="10"/>
        <v>0</v>
      </c>
      <c r="N121" s="32">
        <f t="shared" si="10"/>
        <v>0</v>
      </c>
      <c r="O121" s="32">
        <f t="shared" si="10"/>
        <v>26357</v>
      </c>
      <c r="P121" s="83">
        <f t="shared" si="9"/>
        <v>1</v>
      </c>
    </row>
    <row r="122" spans="2:17" s="48" customFormat="1" ht="14.25" customHeight="1" x14ac:dyDescent="0.2">
      <c r="B122" s="21"/>
      <c r="C122" s="23"/>
      <c r="D122" s="23"/>
      <c r="E122" s="23"/>
      <c r="F122" s="84"/>
    </row>
    <row r="123" spans="2:17" s="48" customFormat="1" ht="18" customHeight="1" x14ac:dyDescent="0.25">
      <c r="B123" s="6" t="s">
        <v>79</v>
      </c>
      <c r="C123" s="7"/>
      <c r="D123" s="7"/>
      <c r="E123" s="7"/>
      <c r="F123" s="7"/>
      <c r="G123" s="7"/>
      <c r="H123" s="7"/>
      <c r="I123" s="7"/>
      <c r="J123" s="7"/>
      <c r="K123" s="8"/>
      <c r="L123" s="8"/>
      <c r="M123" s="8"/>
      <c r="N123" s="8"/>
      <c r="O123" s="8"/>
      <c r="P123" s="8"/>
    </row>
    <row r="124" spans="2:17" s="48" customFormat="1" ht="3" customHeight="1" x14ac:dyDescent="0.2">
      <c r="B124" s="11"/>
      <c r="C124" s="45"/>
      <c r="D124" s="45"/>
      <c r="E124" s="45"/>
      <c r="F124" s="45"/>
      <c r="G124" s="11"/>
      <c r="H124" s="11"/>
      <c r="I124" s="11"/>
      <c r="J124" s="11"/>
      <c r="K124" s="11"/>
      <c r="L124" s="11"/>
      <c r="M124" s="11"/>
      <c r="N124" s="11"/>
      <c r="O124" s="11"/>
      <c r="P124" s="11"/>
    </row>
    <row r="125" spans="2:17" s="48" customFormat="1" ht="15" customHeight="1" thickBot="1" x14ac:dyDescent="0.25">
      <c r="B125" s="62" t="s">
        <v>80</v>
      </c>
      <c r="C125" s="62"/>
      <c r="D125" s="62"/>
      <c r="E125" s="62"/>
      <c r="F125" s="62"/>
      <c r="G125" s="46"/>
      <c r="H125" s="46"/>
      <c r="I125" s="47"/>
      <c r="J125" s="47"/>
    </row>
    <row r="126" spans="2:17" s="85" customFormat="1" ht="15" customHeight="1" thickTop="1" x14ac:dyDescent="0.25">
      <c r="B126" s="49" t="s">
        <v>5</v>
      </c>
      <c r="C126" s="49" t="s">
        <v>38</v>
      </c>
      <c r="D126" s="49" t="s">
        <v>39</v>
      </c>
      <c r="E126" s="49" t="s">
        <v>40</v>
      </c>
      <c r="F126" s="49" t="s">
        <v>28</v>
      </c>
      <c r="G126" s="50" t="s">
        <v>41</v>
      </c>
      <c r="H126" s="51"/>
      <c r="I126" s="48"/>
      <c r="J126" s="48"/>
      <c r="K126" s="48"/>
      <c r="L126" s="48"/>
      <c r="M126" s="48"/>
      <c r="N126" s="48"/>
      <c r="O126" s="48"/>
      <c r="P126" s="48"/>
    </row>
    <row r="127" spans="2:17" s="85" customFormat="1" ht="15" customHeight="1" x14ac:dyDescent="0.25">
      <c r="B127" s="21" t="s">
        <v>16</v>
      </c>
      <c r="C127" s="52">
        <v>977</v>
      </c>
      <c r="D127" s="23">
        <v>3566</v>
      </c>
      <c r="E127" s="23">
        <v>0</v>
      </c>
      <c r="F127" s="53">
        <f>C127+D127+E127</f>
        <v>4543</v>
      </c>
      <c r="G127" s="54" t="s">
        <v>42</v>
      </c>
      <c r="H127" s="44"/>
      <c r="I127" s="48"/>
      <c r="J127" s="48"/>
      <c r="K127" s="48"/>
      <c r="L127" s="48"/>
      <c r="M127" s="48"/>
      <c r="N127" s="48"/>
      <c r="O127" s="48"/>
      <c r="P127" s="48"/>
    </row>
    <row r="128" spans="2:17" s="85" customFormat="1" ht="15" customHeight="1" x14ac:dyDescent="0.25">
      <c r="B128" s="21" t="s">
        <v>17</v>
      </c>
      <c r="C128" s="52">
        <v>861</v>
      </c>
      <c r="D128" s="23">
        <v>2442</v>
      </c>
      <c r="E128" s="23">
        <v>1058</v>
      </c>
      <c r="F128" s="53">
        <f>C128+D128+E128</f>
        <v>4361</v>
      </c>
      <c r="G128" s="55">
        <f>F128/F127-1</f>
        <v>-4.006163328197232E-2</v>
      </c>
      <c r="H128" s="44"/>
      <c r="I128" s="48"/>
      <c r="J128" s="48"/>
      <c r="K128" s="48"/>
      <c r="L128" s="48"/>
      <c r="M128" s="48"/>
      <c r="N128" s="48"/>
      <c r="O128" s="48"/>
      <c r="P128" s="48"/>
    </row>
    <row r="129" spans="2:16" s="85" customFormat="1" ht="15" customHeight="1" x14ac:dyDescent="0.25">
      <c r="B129" s="21" t="s">
        <v>21</v>
      </c>
      <c r="C129" s="52">
        <v>1156</v>
      </c>
      <c r="D129" s="23">
        <v>2836</v>
      </c>
      <c r="E129" s="23">
        <v>992</v>
      </c>
      <c r="F129" s="53">
        <f>C129+D129+E129</f>
        <v>4984</v>
      </c>
      <c r="G129" s="55">
        <f>F129/F128-1</f>
        <v>0.14285714285714279</v>
      </c>
      <c r="H129" s="44"/>
      <c r="I129" s="48"/>
      <c r="J129" s="48"/>
      <c r="K129" s="48"/>
      <c r="L129" s="48"/>
      <c r="M129" s="48"/>
      <c r="N129" s="48"/>
      <c r="O129" s="48"/>
      <c r="P129" s="48"/>
    </row>
    <row r="130" spans="2:16" s="85" customFormat="1" ht="15" customHeight="1" x14ac:dyDescent="0.25">
      <c r="B130" s="21" t="s">
        <v>23</v>
      </c>
      <c r="C130" s="52">
        <v>1289</v>
      </c>
      <c r="D130" s="23">
        <v>2987</v>
      </c>
      <c r="E130" s="23">
        <v>959</v>
      </c>
      <c r="F130" s="53">
        <f>C130+D130+E130</f>
        <v>5235</v>
      </c>
      <c r="G130" s="55">
        <f>F130/F129-1</f>
        <v>5.0361155698234406E-2</v>
      </c>
      <c r="H130" s="44"/>
      <c r="I130" s="48"/>
      <c r="J130" s="48"/>
      <c r="K130" s="48"/>
      <c r="L130" s="48"/>
      <c r="M130" s="48"/>
      <c r="N130" s="48"/>
      <c r="O130" s="48"/>
      <c r="P130" s="48"/>
    </row>
    <row r="131" spans="2:16" s="85" customFormat="1" ht="15" customHeight="1" x14ac:dyDescent="0.25">
      <c r="B131" s="21" t="s">
        <v>25</v>
      </c>
      <c r="C131" s="22">
        <v>1656</v>
      </c>
      <c r="D131" s="23">
        <v>3967</v>
      </c>
      <c r="E131" s="23">
        <v>1611</v>
      </c>
      <c r="F131" s="53">
        <f>C131+D131+E131</f>
        <v>7234</v>
      </c>
      <c r="G131" s="55">
        <f>F131/F130-1</f>
        <v>0.3818529130850048</v>
      </c>
      <c r="H131" s="44"/>
      <c r="I131" s="48"/>
      <c r="J131" s="48"/>
      <c r="K131" s="48"/>
      <c r="L131" s="48"/>
      <c r="M131" s="48"/>
      <c r="N131" s="48"/>
      <c r="O131" s="48"/>
      <c r="P131" s="48"/>
    </row>
    <row r="132" spans="2:16" s="85" customFormat="1" ht="15" customHeight="1" x14ac:dyDescent="0.25">
      <c r="B132" s="21" t="s">
        <v>27</v>
      </c>
      <c r="C132" s="22"/>
      <c r="D132" s="23"/>
      <c r="E132" s="23"/>
      <c r="F132" s="53"/>
      <c r="G132" s="54"/>
      <c r="H132" s="44"/>
      <c r="I132" s="48"/>
      <c r="J132" s="48"/>
      <c r="K132" s="48"/>
      <c r="L132" s="48"/>
      <c r="M132" s="48"/>
      <c r="N132" s="48"/>
      <c r="O132" s="56" t="s">
        <v>38</v>
      </c>
      <c r="P132" s="56" t="s">
        <v>39</v>
      </c>
    </row>
    <row r="133" spans="2:16" s="85" customFormat="1" ht="15" customHeight="1" x14ac:dyDescent="0.25">
      <c r="B133" s="21" t="s">
        <v>29</v>
      </c>
      <c r="C133" s="22"/>
      <c r="D133" s="23"/>
      <c r="E133" s="23"/>
      <c r="F133" s="53"/>
      <c r="G133" s="54"/>
      <c r="H133" s="44"/>
      <c r="I133" s="48"/>
      <c r="J133" s="48"/>
      <c r="K133" s="48"/>
      <c r="L133" s="48"/>
      <c r="M133" s="48"/>
      <c r="N133" s="48"/>
      <c r="O133" s="135">
        <f>C140</f>
        <v>0.22532913457525516</v>
      </c>
      <c r="P133" s="135">
        <f>D140</f>
        <v>0.59938536252229013</v>
      </c>
    </row>
    <row r="134" spans="2:16" s="85" customFormat="1" ht="15" customHeight="1" x14ac:dyDescent="0.25">
      <c r="B134" s="21" t="s">
        <v>30</v>
      </c>
      <c r="C134" s="22"/>
      <c r="D134" s="23"/>
      <c r="E134" s="23"/>
      <c r="F134" s="53"/>
      <c r="G134" s="54"/>
      <c r="H134" s="44"/>
      <c r="I134" s="48"/>
      <c r="J134" s="48"/>
      <c r="K134" s="48"/>
      <c r="L134" s="48"/>
      <c r="M134" s="48"/>
      <c r="N134" s="48"/>
      <c r="O134" s="135"/>
      <c r="P134" s="136"/>
    </row>
    <row r="135" spans="2:16" s="85" customFormat="1" ht="15" customHeight="1" x14ac:dyDescent="0.25">
      <c r="B135" s="21" t="s">
        <v>31</v>
      </c>
      <c r="C135" s="22"/>
      <c r="D135" s="23"/>
      <c r="E135" s="23"/>
      <c r="F135" s="53"/>
      <c r="G135" s="54"/>
      <c r="H135" s="44"/>
      <c r="I135" s="48"/>
      <c r="J135" s="48"/>
      <c r="K135" s="48"/>
      <c r="L135" s="48"/>
      <c r="M135" s="48"/>
      <c r="N135" s="48"/>
      <c r="O135" s="48"/>
      <c r="P135" s="48"/>
    </row>
    <row r="136" spans="2:16" s="85" customFormat="1" ht="15" customHeight="1" x14ac:dyDescent="0.25">
      <c r="B136" s="21" t="s">
        <v>32</v>
      </c>
      <c r="C136" s="22"/>
      <c r="D136" s="23"/>
      <c r="E136" s="23"/>
      <c r="F136" s="53"/>
      <c r="G136" s="54"/>
      <c r="H136" s="44"/>
      <c r="I136" s="48"/>
      <c r="J136" s="48"/>
      <c r="K136" s="48"/>
      <c r="L136" s="48"/>
      <c r="M136" s="48"/>
      <c r="N136" s="48"/>
      <c r="O136" s="48"/>
      <c r="P136" s="48"/>
    </row>
    <row r="137" spans="2:16" s="85" customFormat="1" ht="15" customHeight="1" x14ac:dyDescent="0.25">
      <c r="B137" s="21" t="s">
        <v>33</v>
      </c>
      <c r="C137" s="22"/>
      <c r="D137" s="23"/>
      <c r="E137" s="23"/>
      <c r="F137" s="53"/>
      <c r="G137" s="54"/>
      <c r="H137" s="57"/>
      <c r="I137" s="48"/>
      <c r="J137" s="48"/>
      <c r="K137" s="48"/>
      <c r="L137" s="48"/>
      <c r="M137" s="48"/>
      <c r="N137" s="48"/>
      <c r="O137" s="48"/>
      <c r="P137" s="48"/>
    </row>
    <row r="138" spans="2:16" s="85" customFormat="1" ht="15" customHeight="1" thickBot="1" x14ac:dyDescent="0.3">
      <c r="B138" s="21" t="s">
        <v>34</v>
      </c>
      <c r="C138" s="22"/>
      <c r="D138" s="23"/>
      <c r="E138" s="23"/>
      <c r="F138" s="53"/>
      <c r="G138" s="58"/>
      <c r="H138" s="48"/>
      <c r="I138" s="48"/>
      <c r="J138" s="48"/>
      <c r="K138" s="48"/>
      <c r="L138" s="48"/>
      <c r="M138" s="48"/>
      <c r="N138" s="48"/>
      <c r="O138" s="48"/>
      <c r="P138" s="48"/>
    </row>
    <row r="139" spans="2:16" s="85" customFormat="1" ht="15.75" thickTop="1" x14ac:dyDescent="0.25">
      <c r="B139" s="31" t="s">
        <v>28</v>
      </c>
      <c r="C139" s="32">
        <f>SUM(C127:C138)</f>
        <v>5939</v>
      </c>
      <c r="D139" s="32">
        <f>SUM(D127:D138)</f>
        <v>15798</v>
      </c>
      <c r="E139" s="32">
        <f>SUM(E127:E138)</f>
        <v>4620</v>
      </c>
      <c r="F139" s="32">
        <f>SUM(F127:F138)</f>
        <v>26357</v>
      </c>
      <c r="G139" s="59"/>
      <c r="H139" s="60"/>
      <c r="I139" s="60"/>
      <c r="J139" s="60"/>
      <c r="K139" s="60"/>
      <c r="L139" s="60"/>
      <c r="M139" s="48"/>
      <c r="N139" s="48"/>
      <c r="O139" s="48"/>
      <c r="P139" s="48"/>
    </row>
    <row r="140" spans="2:16" s="85" customFormat="1" x14ac:dyDescent="0.25">
      <c r="B140" s="36" t="s">
        <v>35</v>
      </c>
      <c r="C140" s="37">
        <f>C139/F139</f>
        <v>0.22532913457525516</v>
      </c>
      <c r="D140" s="37">
        <f>D139/F139</f>
        <v>0.59938536252229013</v>
      </c>
      <c r="E140" s="37">
        <f>E139/F139</f>
        <v>0.17528550290245476</v>
      </c>
      <c r="F140" s="37">
        <f>F139/F139</f>
        <v>1</v>
      </c>
      <c r="G140" s="61"/>
      <c r="H140" s="51"/>
      <c r="I140" s="51"/>
      <c r="J140" s="51"/>
      <c r="K140" s="51"/>
      <c r="L140" s="51"/>
      <c r="M140" s="48"/>
      <c r="N140" s="48"/>
      <c r="O140" s="48"/>
      <c r="P140" s="48"/>
    </row>
    <row r="141" spans="2:16" s="85" customFormat="1" x14ac:dyDescent="0.25">
      <c r="B141" s="21"/>
      <c r="C141" s="23"/>
      <c r="D141" s="23"/>
      <c r="E141" s="23"/>
      <c r="F141" s="23"/>
      <c r="G141" s="23"/>
      <c r="H141" s="23"/>
      <c r="I141" s="23"/>
      <c r="J141" s="23"/>
      <c r="K141" s="53"/>
      <c r="L141" s="53"/>
      <c r="M141" s="48"/>
      <c r="N141" s="48"/>
      <c r="O141" s="48"/>
      <c r="P141" s="48"/>
    </row>
    <row r="142" spans="2:16" s="85" customFormat="1" x14ac:dyDescent="0.25">
      <c r="B142" s="62" t="s">
        <v>81</v>
      </c>
      <c r="C142" s="62"/>
      <c r="D142" s="62"/>
      <c r="E142" s="62"/>
      <c r="F142" s="62"/>
      <c r="G142" s="23"/>
      <c r="H142" s="23"/>
      <c r="I142" s="23"/>
      <c r="J142" s="23"/>
      <c r="K142" s="53"/>
      <c r="L142" s="53"/>
      <c r="M142" s="48"/>
      <c r="N142" s="48"/>
      <c r="O142" s="48"/>
      <c r="P142" s="48"/>
    </row>
    <row r="143" spans="2:16" s="85" customFormat="1" ht="25.5" customHeight="1" x14ac:dyDescent="0.25">
      <c r="B143" s="125" t="s">
        <v>5</v>
      </c>
      <c r="C143" s="49" t="s">
        <v>44</v>
      </c>
      <c r="D143" s="49" t="s">
        <v>45</v>
      </c>
      <c r="E143" s="49" t="s">
        <v>46</v>
      </c>
      <c r="F143" s="49" t="s">
        <v>47</v>
      </c>
      <c r="G143" s="49" t="s">
        <v>48</v>
      </c>
      <c r="H143" s="49" t="s">
        <v>49</v>
      </c>
      <c r="I143" s="49" t="s">
        <v>50</v>
      </c>
      <c r="J143" s="125" t="s">
        <v>51</v>
      </c>
      <c r="K143" s="125" t="s">
        <v>28</v>
      </c>
      <c r="L143" s="51"/>
      <c r="M143" s="48"/>
      <c r="N143" s="48"/>
      <c r="O143" s="48"/>
      <c r="P143" s="48"/>
    </row>
    <row r="144" spans="2:16" s="85" customFormat="1" ht="13.5" customHeight="1" x14ac:dyDescent="0.25">
      <c r="B144" s="125"/>
      <c r="C144" s="63" t="s">
        <v>52</v>
      </c>
      <c r="D144" s="63" t="s">
        <v>53</v>
      </c>
      <c r="E144" s="63" t="s">
        <v>54</v>
      </c>
      <c r="F144" s="63" t="s">
        <v>55</v>
      </c>
      <c r="G144" s="63" t="s">
        <v>56</v>
      </c>
      <c r="H144" s="63" t="s">
        <v>57</v>
      </c>
      <c r="I144" s="63" t="s">
        <v>58</v>
      </c>
      <c r="J144" s="125"/>
      <c r="K144" s="125"/>
      <c r="L144" s="51"/>
      <c r="M144" s="48"/>
      <c r="N144" s="48"/>
      <c r="O144" s="48"/>
      <c r="P144" s="48"/>
    </row>
    <row r="145" spans="2:16" s="85" customFormat="1" ht="14.25" customHeight="1" x14ac:dyDescent="0.25">
      <c r="B145" s="21" t="s">
        <v>16</v>
      </c>
      <c r="C145" s="52">
        <v>0</v>
      </c>
      <c r="D145" s="23">
        <v>11</v>
      </c>
      <c r="E145" s="23">
        <v>15</v>
      </c>
      <c r="F145" s="23">
        <v>36</v>
      </c>
      <c r="G145" s="23">
        <v>928</v>
      </c>
      <c r="H145" s="23">
        <v>2702</v>
      </c>
      <c r="I145" s="23">
        <v>185</v>
      </c>
      <c r="J145" s="23">
        <v>666</v>
      </c>
      <c r="K145" s="53">
        <f>SUM(C145:J145)</f>
        <v>4543</v>
      </c>
      <c r="L145" s="53"/>
      <c r="M145" s="48"/>
      <c r="N145" s="48"/>
      <c r="O145" s="48"/>
      <c r="P145" s="48"/>
    </row>
    <row r="146" spans="2:16" s="85" customFormat="1" ht="14.25" customHeight="1" x14ac:dyDescent="0.25">
      <c r="B146" s="21" t="s">
        <v>17</v>
      </c>
      <c r="C146" s="52">
        <v>0</v>
      </c>
      <c r="D146" s="23">
        <v>1</v>
      </c>
      <c r="E146" s="23">
        <v>17</v>
      </c>
      <c r="F146" s="23">
        <v>37</v>
      </c>
      <c r="G146" s="23">
        <v>771</v>
      </c>
      <c r="H146" s="23">
        <v>2214</v>
      </c>
      <c r="I146" s="23">
        <v>174</v>
      </c>
      <c r="J146" s="23">
        <v>1147</v>
      </c>
      <c r="K146" s="53">
        <f>SUM(C146:J146)</f>
        <v>4361</v>
      </c>
      <c r="L146" s="53"/>
      <c r="M146" s="48"/>
      <c r="N146" s="48"/>
      <c r="O146" s="48"/>
      <c r="P146" s="48"/>
    </row>
    <row r="147" spans="2:16" s="85" customFormat="1" ht="14.25" customHeight="1" x14ac:dyDescent="0.25">
      <c r="B147" s="21" t="s">
        <v>21</v>
      </c>
      <c r="C147" s="52">
        <v>0</v>
      </c>
      <c r="D147" s="23">
        <v>14</v>
      </c>
      <c r="E147" s="23">
        <v>14</v>
      </c>
      <c r="F147" s="23">
        <v>35</v>
      </c>
      <c r="G147" s="23">
        <v>935</v>
      </c>
      <c r="H147" s="23">
        <v>2760</v>
      </c>
      <c r="I147" s="23">
        <v>137</v>
      </c>
      <c r="J147" s="23">
        <v>1089</v>
      </c>
      <c r="K147" s="53">
        <f>SUM(C147:J147)</f>
        <v>4984</v>
      </c>
      <c r="L147" s="53"/>
      <c r="M147" s="48"/>
      <c r="N147" s="48"/>
      <c r="O147" s="48"/>
      <c r="P147" s="48"/>
    </row>
    <row r="148" spans="2:16" s="85" customFormat="1" ht="14.25" customHeight="1" x14ac:dyDescent="0.25">
      <c r="B148" s="21" t="s">
        <v>23</v>
      </c>
      <c r="C148" s="52">
        <v>0</v>
      </c>
      <c r="D148" s="23">
        <v>6</v>
      </c>
      <c r="E148" s="23">
        <v>14</v>
      </c>
      <c r="F148" s="23">
        <v>50</v>
      </c>
      <c r="G148" s="23">
        <v>951</v>
      </c>
      <c r="H148" s="23">
        <v>2918</v>
      </c>
      <c r="I148" s="23">
        <v>156</v>
      </c>
      <c r="J148" s="23">
        <v>1140</v>
      </c>
      <c r="K148" s="53">
        <f>SUM(C148:J148)</f>
        <v>5235</v>
      </c>
      <c r="L148" s="53"/>
      <c r="M148" s="48"/>
      <c r="N148" s="48"/>
      <c r="O148" s="48"/>
      <c r="P148" s="48"/>
    </row>
    <row r="149" spans="2:16" s="85" customFormat="1" ht="14.25" customHeight="1" x14ac:dyDescent="0.25">
      <c r="B149" s="21" t="s">
        <v>25</v>
      </c>
      <c r="C149" s="52">
        <v>0</v>
      </c>
      <c r="D149" s="23">
        <v>19</v>
      </c>
      <c r="E149" s="23">
        <v>24</v>
      </c>
      <c r="F149" s="23">
        <v>63</v>
      </c>
      <c r="G149" s="23">
        <v>1218</v>
      </c>
      <c r="H149" s="23">
        <v>3850</v>
      </c>
      <c r="I149" s="23">
        <v>237</v>
      </c>
      <c r="J149" s="23">
        <v>1823</v>
      </c>
      <c r="K149" s="53">
        <f>SUM(C149:J149)</f>
        <v>7234</v>
      </c>
      <c r="L149" s="53"/>
      <c r="M149" s="48"/>
      <c r="N149" s="48"/>
      <c r="O149" s="48"/>
      <c r="P149" s="48"/>
    </row>
    <row r="150" spans="2:16" s="85" customFormat="1" ht="14.25" customHeight="1" x14ac:dyDescent="0.25">
      <c r="B150" s="21" t="s">
        <v>27</v>
      </c>
      <c r="C150" s="52"/>
      <c r="D150" s="23"/>
      <c r="E150" s="23"/>
      <c r="F150" s="23"/>
      <c r="G150" s="23"/>
      <c r="H150" s="23"/>
      <c r="I150" s="23"/>
      <c r="J150" s="23"/>
      <c r="K150" s="53">
        <f t="shared" ref="K150:K156" si="11">SUM(C150:I150)</f>
        <v>0</v>
      </c>
      <c r="L150" s="53"/>
      <c r="M150" s="48"/>
      <c r="N150" s="48"/>
      <c r="O150" s="48"/>
      <c r="P150" s="48"/>
    </row>
    <row r="151" spans="2:16" s="85" customFormat="1" ht="14.25" customHeight="1" x14ac:dyDescent="0.25">
      <c r="B151" s="21" t="s">
        <v>29</v>
      </c>
      <c r="C151" s="52"/>
      <c r="D151" s="23"/>
      <c r="E151" s="23"/>
      <c r="F151" s="23"/>
      <c r="G151" s="23"/>
      <c r="H151" s="23"/>
      <c r="I151" s="23"/>
      <c r="J151" s="23"/>
      <c r="K151" s="53">
        <f t="shared" si="11"/>
        <v>0</v>
      </c>
      <c r="L151" s="53"/>
      <c r="M151" s="48"/>
      <c r="N151" s="48"/>
      <c r="O151" s="48"/>
      <c r="P151" s="48"/>
    </row>
    <row r="152" spans="2:16" s="85" customFormat="1" ht="14.25" customHeight="1" x14ac:dyDescent="0.25">
      <c r="B152" s="21" t="s">
        <v>30</v>
      </c>
      <c r="C152" s="52"/>
      <c r="D152" s="23"/>
      <c r="E152" s="23"/>
      <c r="F152" s="23"/>
      <c r="G152" s="23"/>
      <c r="H152" s="23"/>
      <c r="I152" s="23"/>
      <c r="J152" s="23"/>
      <c r="K152" s="53">
        <f t="shared" si="11"/>
        <v>0</v>
      </c>
      <c r="L152" s="53"/>
      <c r="M152" s="48"/>
      <c r="N152" s="48"/>
      <c r="O152" s="48"/>
      <c r="P152" s="48"/>
    </row>
    <row r="153" spans="2:16" s="85" customFormat="1" ht="14.25" customHeight="1" x14ac:dyDescent="0.25">
      <c r="B153" s="21" t="s">
        <v>31</v>
      </c>
      <c r="C153" s="52"/>
      <c r="D153" s="23"/>
      <c r="E153" s="23"/>
      <c r="F153" s="23"/>
      <c r="G153" s="23"/>
      <c r="H153" s="23"/>
      <c r="I153" s="23"/>
      <c r="J153" s="23"/>
      <c r="K153" s="53">
        <f t="shared" si="11"/>
        <v>0</v>
      </c>
      <c r="L153" s="53"/>
      <c r="M153" s="48"/>
      <c r="N153" s="48"/>
      <c r="O153" s="48"/>
      <c r="P153" s="48"/>
    </row>
    <row r="154" spans="2:16" s="85" customFormat="1" ht="14.25" customHeight="1" x14ac:dyDescent="0.25">
      <c r="B154" s="21" t="s">
        <v>32</v>
      </c>
      <c r="C154" s="52"/>
      <c r="D154" s="23"/>
      <c r="E154" s="23"/>
      <c r="F154" s="23"/>
      <c r="G154" s="23"/>
      <c r="H154" s="23"/>
      <c r="I154" s="23"/>
      <c r="J154" s="23"/>
      <c r="K154" s="53">
        <f t="shared" si="11"/>
        <v>0</v>
      </c>
      <c r="L154" s="53"/>
      <c r="M154" s="48"/>
      <c r="N154" s="48"/>
      <c r="O154" s="48"/>
      <c r="P154" s="48"/>
    </row>
    <row r="155" spans="2:16" s="85" customFormat="1" ht="14.25" customHeight="1" x14ac:dyDescent="0.25">
      <c r="B155" s="21" t="s">
        <v>33</v>
      </c>
      <c r="C155" s="52"/>
      <c r="D155" s="23"/>
      <c r="E155" s="23"/>
      <c r="F155" s="23"/>
      <c r="G155" s="23"/>
      <c r="H155" s="23"/>
      <c r="I155" s="23"/>
      <c r="J155" s="23"/>
      <c r="K155" s="53">
        <f t="shared" si="11"/>
        <v>0</v>
      </c>
      <c r="L155" s="53"/>
      <c r="M155" s="48"/>
      <c r="N155" s="48"/>
      <c r="O155" s="48"/>
      <c r="P155" s="48"/>
    </row>
    <row r="156" spans="2:16" s="85" customFormat="1" ht="14.25" customHeight="1" x14ac:dyDescent="0.25">
      <c r="B156" s="21" t="s">
        <v>34</v>
      </c>
      <c r="C156" s="52"/>
      <c r="D156" s="23"/>
      <c r="E156" s="23"/>
      <c r="F156" s="23"/>
      <c r="G156" s="23"/>
      <c r="H156" s="23"/>
      <c r="I156" s="23"/>
      <c r="J156" s="23"/>
      <c r="K156" s="53">
        <f t="shared" si="11"/>
        <v>0</v>
      </c>
      <c r="L156" s="53"/>
      <c r="M156" s="48"/>
      <c r="N156" s="48"/>
      <c r="O156" s="48"/>
      <c r="P156" s="48"/>
    </row>
    <row r="157" spans="2:16" s="85" customFormat="1" ht="14.25" customHeight="1" x14ac:dyDescent="0.25">
      <c r="B157" s="31" t="s">
        <v>28</v>
      </c>
      <c r="C157" s="32">
        <f t="shared" ref="C157:K157" si="12">SUM(C145:C156)</f>
        <v>0</v>
      </c>
      <c r="D157" s="32">
        <f t="shared" si="12"/>
        <v>51</v>
      </c>
      <c r="E157" s="32">
        <f t="shared" si="12"/>
        <v>84</v>
      </c>
      <c r="F157" s="32">
        <f t="shared" si="12"/>
        <v>221</v>
      </c>
      <c r="G157" s="32">
        <f t="shared" si="12"/>
        <v>4803</v>
      </c>
      <c r="H157" s="32">
        <f t="shared" si="12"/>
        <v>14444</v>
      </c>
      <c r="I157" s="32">
        <f t="shared" si="12"/>
        <v>889</v>
      </c>
      <c r="J157" s="32">
        <f t="shared" si="12"/>
        <v>5865</v>
      </c>
      <c r="K157" s="32">
        <f t="shared" si="12"/>
        <v>26357</v>
      </c>
      <c r="L157" s="59"/>
      <c r="M157" s="48"/>
      <c r="N157" s="64"/>
      <c r="O157" s="65"/>
      <c r="P157" s="66"/>
    </row>
    <row r="158" spans="2:16" s="85" customFormat="1" ht="14.25" customHeight="1" x14ac:dyDescent="0.25">
      <c r="B158" s="36" t="s">
        <v>35</v>
      </c>
      <c r="C158" s="68">
        <f t="shared" ref="C158:K158" si="13">C157/$K$64</f>
        <v>0</v>
      </c>
      <c r="D158" s="68">
        <f t="shared" si="13"/>
        <v>1.9349698372348901E-3</v>
      </c>
      <c r="E158" s="68">
        <f t="shared" si="13"/>
        <v>3.1870091436809957E-3</v>
      </c>
      <c r="F158" s="68">
        <f t="shared" si="13"/>
        <v>8.3848692946845247E-3</v>
      </c>
      <c r="G158" s="68">
        <f t="shared" si="13"/>
        <v>0.18222862996547406</v>
      </c>
      <c r="H158" s="68">
        <f t="shared" si="13"/>
        <v>0.54801381037295593</v>
      </c>
      <c r="I158" s="68">
        <f t="shared" si="13"/>
        <v>3.3729180103957201E-2</v>
      </c>
      <c r="J158" s="68">
        <f t="shared" si="13"/>
        <v>0.22252153128201238</v>
      </c>
      <c r="K158" s="68">
        <f t="shared" si="13"/>
        <v>1</v>
      </c>
      <c r="L158" s="43"/>
      <c r="M158" s="48"/>
      <c r="N158" s="64"/>
      <c r="O158" s="65"/>
      <c r="P158" s="66"/>
    </row>
    <row r="159" spans="2:16" s="85" customFormat="1" x14ac:dyDescent="0.25">
      <c r="C159" s="86"/>
      <c r="D159" s="86"/>
      <c r="E159" s="86"/>
      <c r="F159" s="86"/>
    </row>
    <row r="160" spans="2:16" s="85" customFormat="1" x14ac:dyDescent="0.25">
      <c r="B160" s="85" t="s">
        <v>82</v>
      </c>
      <c r="C160" s="86"/>
      <c r="D160" s="86"/>
      <c r="E160" s="86"/>
      <c r="F160" s="86"/>
      <c r="J160" s="62" t="s">
        <v>83</v>
      </c>
    </row>
    <row r="161" spans="2:14" s="85" customFormat="1" ht="14.25" customHeight="1" x14ac:dyDescent="0.25">
      <c r="B161" s="49" t="s">
        <v>84</v>
      </c>
      <c r="C161" s="49" t="s">
        <v>16</v>
      </c>
      <c r="D161" s="49" t="s">
        <v>17</v>
      </c>
      <c r="E161" s="49" t="s">
        <v>21</v>
      </c>
      <c r="F161" s="49" t="s">
        <v>23</v>
      </c>
      <c r="G161" s="49" t="s">
        <v>25</v>
      </c>
      <c r="H161" s="49" t="s">
        <v>28</v>
      </c>
      <c r="I161" s="49" t="s">
        <v>62</v>
      </c>
      <c r="J161" s="62" t="s">
        <v>85</v>
      </c>
      <c r="K161" s="62"/>
      <c r="L161" s="62"/>
      <c r="M161" s="62"/>
      <c r="N161" s="19"/>
    </row>
    <row r="162" spans="2:14" s="85" customFormat="1" ht="14.25" customHeight="1" x14ac:dyDescent="0.25">
      <c r="B162" s="21" t="s">
        <v>86</v>
      </c>
      <c r="C162" s="52">
        <v>2502</v>
      </c>
      <c r="D162" s="23">
        <v>2423</v>
      </c>
      <c r="E162" s="23">
        <v>2789</v>
      </c>
      <c r="F162" s="23">
        <v>2813</v>
      </c>
      <c r="G162" s="23">
        <v>3969</v>
      </c>
      <c r="H162" s="22">
        <f>SUM(C162:G162)</f>
        <v>14496</v>
      </c>
      <c r="I162" s="44">
        <f>H162/$H$187</f>
        <v>0.5499867207952347</v>
      </c>
      <c r="J162" s="46"/>
      <c r="K162" s="46"/>
      <c r="L162" s="46"/>
      <c r="M162" s="46"/>
      <c r="N162" s="19"/>
    </row>
    <row r="163" spans="2:14" s="85" customFormat="1" ht="14.25" customHeight="1" x14ac:dyDescent="0.25">
      <c r="B163" s="21" t="s">
        <v>87</v>
      </c>
      <c r="C163" s="52">
        <v>240</v>
      </c>
      <c r="D163" s="23">
        <v>222</v>
      </c>
      <c r="E163" s="23">
        <v>259</v>
      </c>
      <c r="F163" s="23">
        <v>290</v>
      </c>
      <c r="G163" s="23">
        <v>376</v>
      </c>
      <c r="H163" s="22">
        <f>SUM(C163:G163)</f>
        <v>1387</v>
      </c>
      <c r="I163" s="44">
        <f>H163/$H$187</f>
        <v>5.2623591455780251E-2</v>
      </c>
      <c r="J163" s="19"/>
      <c r="K163" s="19"/>
      <c r="L163" s="19"/>
      <c r="M163" s="19"/>
      <c r="N163" s="19"/>
    </row>
    <row r="164" spans="2:14" s="85" customFormat="1" ht="14.25" customHeight="1" x14ac:dyDescent="0.25">
      <c r="B164" s="21" t="s">
        <v>88</v>
      </c>
      <c r="C164" s="52">
        <v>239</v>
      </c>
      <c r="D164" s="23">
        <v>179</v>
      </c>
      <c r="E164" s="23">
        <v>232</v>
      </c>
      <c r="F164" s="23">
        <v>237</v>
      </c>
      <c r="G164" s="23">
        <v>251</v>
      </c>
      <c r="H164" s="22">
        <f>SUM(C164:G164)</f>
        <v>1138</v>
      </c>
      <c r="I164" s="44">
        <f>H164/$H$187</f>
        <v>4.3176385779868723E-2</v>
      </c>
      <c r="J164" s="19"/>
      <c r="K164" s="19"/>
      <c r="L164" s="19"/>
      <c r="M164" s="19"/>
      <c r="N164" s="19"/>
    </row>
    <row r="165" spans="2:14" s="85" customFormat="1" ht="14.25" customHeight="1" x14ac:dyDescent="0.25">
      <c r="B165" s="21" t="s">
        <v>89</v>
      </c>
      <c r="C165" s="52">
        <v>196</v>
      </c>
      <c r="D165" s="23">
        <v>177</v>
      </c>
      <c r="E165" s="23">
        <v>231</v>
      </c>
      <c r="F165" s="23">
        <v>208</v>
      </c>
      <c r="G165" s="23">
        <v>299</v>
      </c>
      <c r="H165" s="22">
        <f>SUM(C165:G165)</f>
        <v>1111</v>
      </c>
      <c r="I165" s="44">
        <f>H165/$H$187</f>
        <v>4.2151989983685551E-2</v>
      </c>
      <c r="J165" s="19"/>
      <c r="K165" s="19"/>
      <c r="L165" s="19"/>
      <c r="M165" s="19"/>
      <c r="N165" s="19"/>
    </row>
    <row r="166" spans="2:14" s="85" customFormat="1" ht="14.25" customHeight="1" x14ac:dyDescent="0.25">
      <c r="B166" s="21" t="s">
        <v>90</v>
      </c>
      <c r="C166" s="52">
        <v>152</v>
      </c>
      <c r="D166" s="23">
        <v>147</v>
      </c>
      <c r="E166" s="23">
        <v>195</v>
      </c>
      <c r="F166" s="23">
        <v>207</v>
      </c>
      <c r="G166" s="23">
        <v>287</v>
      </c>
      <c r="H166" s="22">
        <f>SUM(C166:G166)</f>
        <v>988</v>
      </c>
      <c r="I166" s="44">
        <f>H166/$H$187</f>
        <v>3.7485298023295519E-2</v>
      </c>
      <c r="J166" s="19"/>
      <c r="K166" s="19"/>
      <c r="L166" s="19"/>
      <c r="M166" s="19"/>
      <c r="N166" s="19"/>
    </row>
    <row r="167" spans="2:14" s="85" customFormat="1" ht="14.25" customHeight="1" x14ac:dyDescent="0.25">
      <c r="B167" s="21" t="s">
        <v>91</v>
      </c>
      <c r="C167" s="52">
        <v>151</v>
      </c>
      <c r="D167" s="23">
        <v>122</v>
      </c>
      <c r="E167" s="23">
        <v>143</v>
      </c>
      <c r="F167" s="23">
        <v>156</v>
      </c>
      <c r="G167" s="23">
        <v>234</v>
      </c>
      <c r="H167" s="22">
        <f>SUM(C167:G167)</f>
        <v>806</v>
      </c>
      <c r="I167" s="44">
        <f>H167/$H$187</f>
        <v>3.0580111545320029E-2</v>
      </c>
      <c r="J167" s="19"/>
      <c r="K167" s="19"/>
      <c r="L167" s="19"/>
      <c r="M167" s="19"/>
      <c r="N167" s="19"/>
    </row>
    <row r="168" spans="2:14" s="85" customFormat="1" ht="14.25" customHeight="1" x14ac:dyDescent="0.25">
      <c r="B168" s="21" t="s">
        <v>92</v>
      </c>
      <c r="C168" s="52">
        <v>137</v>
      </c>
      <c r="D168" s="23">
        <v>93</v>
      </c>
      <c r="E168" s="23">
        <v>110</v>
      </c>
      <c r="F168" s="23">
        <v>123</v>
      </c>
      <c r="G168" s="23">
        <v>194</v>
      </c>
      <c r="H168" s="22">
        <f>SUM(C168:G168)</f>
        <v>657</v>
      </c>
      <c r="I168" s="44">
        <f>H168/$H$187</f>
        <v>2.4926964373790644E-2</v>
      </c>
      <c r="J168" s="19"/>
      <c r="K168" s="19"/>
      <c r="L168" s="19"/>
      <c r="M168" s="19"/>
      <c r="N168" s="19"/>
    </row>
    <row r="169" spans="2:14" s="85" customFormat="1" ht="14.25" customHeight="1" x14ac:dyDescent="0.25">
      <c r="B169" s="21" t="s">
        <v>94</v>
      </c>
      <c r="C169" s="52">
        <v>81</v>
      </c>
      <c r="D169" s="23">
        <v>123</v>
      </c>
      <c r="E169" s="23">
        <v>123</v>
      </c>
      <c r="F169" s="23">
        <v>137</v>
      </c>
      <c r="G169" s="23">
        <v>187</v>
      </c>
      <c r="H169" s="22">
        <f>SUM(C169:G169)</f>
        <v>651</v>
      </c>
      <c r="I169" s="44">
        <f>H169/$H$187</f>
        <v>2.4699320863527715E-2</v>
      </c>
      <c r="J169" s="19"/>
      <c r="K169" s="19"/>
      <c r="L169" s="19"/>
      <c r="M169" s="19"/>
      <c r="N169" s="19"/>
    </row>
    <row r="170" spans="2:14" s="85" customFormat="1" ht="14.25" customHeight="1" x14ac:dyDescent="0.25">
      <c r="B170" s="21" t="s">
        <v>93</v>
      </c>
      <c r="C170" s="52">
        <v>115</v>
      </c>
      <c r="D170" s="23">
        <v>93</v>
      </c>
      <c r="E170" s="23">
        <v>130</v>
      </c>
      <c r="F170" s="23">
        <v>133</v>
      </c>
      <c r="G170" s="23">
        <v>166</v>
      </c>
      <c r="H170" s="22">
        <f>SUM(C170:G170)</f>
        <v>637</v>
      </c>
      <c r="I170" s="44">
        <f>H170/$H$187</f>
        <v>2.4168152672914216E-2</v>
      </c>
      <c r="J170" s="19"/>
      <c r="K170" s="19"/>
      <c r="L170" s="19"/>
      <c r="M170" s="19"/>
      <c r="N170" s="19"/>
    </row>
    <row r="171" spans="2:14" s="85" customFormat="1" ht="14.25" customHeight="1" x14ac:dyDescent="0.25">
      <c r="B171" s="21" t="s">
        <v>95</v>
      </c>
      <c r="C171" s="52">
        <v>106</v>
      </c>
      <c r="D171" s="23">
        <v>101</v>
      </c>
      <c r="E171" s="23">
        <v>119</v>
      </c>
      <c r="F171" s="23">
        <v>128</v>
      </c>
      <c r="G171" s="23">
        <v>156</v>
      </c>
      <c r="H171" s="22">
        <f>SUM(C171:G171)</f>
        <v>610</v>
      </c>
      <c r="I171" s="44">
        <f>H171/$H$187</f>
        <v>2.314375687673104E-2</v>
      </c>
      <c r="J171" s="19"/>
      <c r="K171" s="19"/>
      <c r="L171" s="19"/>
      <c r="M171" s="19"/>
      <c r="N171" s="19"/>
    </row>
    <row r="172" spans="2:14" s="85" customFormat="1" ht="14.25" customHeight="1" x14ac:dyDescent="0.25">
      <c r="B172" s="21" t="s">
        <v>96</v>
      </c>
      <c r="C172" s="52">
        <v>123</v>
      </c>
      <c r="D172" s="23">
        <v>87</v>
      </c>
      <c r="E172" s="23">
        <v>102</v>
      </c>
      <c r="F172" s="23">
        <v>118</v>
      </c>
      <c r="G172" s="23">
        <v>141</v>
      </c>
      <c r="H172" s="22">
        <f>SUM(C172:G172)</f>
        <v>571</v>
      </c>
      <c r="I172" s="44">
        <f>H172/$H$187</f>
        <v>2.1664074060022007E-2</v>
      </c>
      <c r="J172" s="19"/>
      <c r="K172" s="19"/>
      <c r="L172" s="19"/>
      <c r="M172" s="19"/>
      <c r="N172" s="19"/>
    </row>
    <row r="173" spans="2:14" s="85" customFormat="1" ht="14.25" customHeight="1" x14ac:dyDescent="0.25">
      <c r="B173" s="21" t="s">
        <v>97</v>
      </c>
      <c r="C173" s="52">
        <v>82</v>
      </c>
      <c r="D173" s="23">
        <v>103</v>
      </c>
      <c r="E173" s="23">
        <v>84</v>
      </c>
      <c r="F173" s="23">
        <v>90</v>
      </c>
      <c r="G173" s="23">
        <v>134</v>
      </c>
      <c r="H173" s="22">
        <f>SUM(C173:G173)</f>
        <v>493</v>
      </c>
      <c r="I173" s="44">
        <f>H173/$H$187</f>
        <v>1.8704708426603937E-2</v>
      </c>
      <c r="J173" s="19"/>
      <c r="K173" s="19"/>
      <c r="L173" s="19"/>
      <c r="M173" s="19"/>
      <c r="N173" s="19"/>
    </row>
    <row r="174" spans="2:14" s="85" customFormat="1" ht="14.25" customHeight="1" x14ac:dyDescent="0.25">
      <c r="B174" s="21" t="s">
        <v>98</v>
      </c>
      <c r="C174" s="52">
        <v>79</v>
      </c>
      <c r="D174" s="23">
        <v>80</v>
      </c>
      <c r="E174" s="23">
        <v>64</v>
      </c>
      <c r="F174" s="23">
        <v>72</v>
      </c>
      <c r="G174" s="23">
        <v>109</v>
      </c>
      <c r="H174" s="22">
        <f>SUM(C174:G174)</f>
        <v>404</v>
      </c>
      <c r="I174" s="44">
        <f>H174/$H$187</f>
        <v>1.5327996357703835E-2</v>
      </c>
      <c r="J174" s="19"/>
      <c r="K174" s="19"/>
      <c r="L174" s="19"/>
      <c r="M174" s="19"/>
      <c r="N174" s="19"/>
    </row>
    <row r="175" spans="2:14" s="85" customFormat="1" ht="14.25" customHeight="1" x14ac:dyDescent="0.25">
      <c r="B175" s="21" t="s">
        <v>99</v>
      </c>
      <c r="C175" s="52">
        <v>64</v>
      </c>
      <c r="D175" s="23">
        <v>75</v>
      </c>
      <c r="E175" s="23">
        <v>54</v>
      </c>
      <c r="F175" s="23">
        <v>95</v>
      </c>
      <c r="G175" s="23">
        <v>94</v>
      </c>
      <c r="H175" s="22">
        <f>SUM(C175:G175)</f>
        <v>382</v>
      </c>
      <c r="I175" s="44">
        <f>H175/$H$187</f>
        <v>1.4493303486739766E-2</v>
      </c>
      <c r="J175" s="19"/>
      <c r="K175" s="19"/>
      <c r="L175" s="19"/>
      <c r="M175" s="19"/>
      <c r="N175" s="19"/>
    </row>
    <row r="176" spans="2:14" s="85" customFormat="1" ht="14.25" customHeight="1" x14ac:dyDescent="0.25">
      <c r="B176" s="21" t="s">
        <v>100</v>
      </c>
      <c r="C176" s="52">
        <v>47</v>
      </c>
      <c r="D176" s="23">
        <v>79</v>
      </c>
      <c r="E176" s="23">
        <v>66</v>
      </c>
      <c r="F176" s="23">
        <v>78</v>
      </c>
      <c r="G176" s="23">
        <v>94</v>
      </c>
      <c r="H176" s="22">
        <f>SUM(C176:G176)</f>
        <v>364</v>
      </c>
      <c r="I176" s="44">
        <f>H176/$H$187</f>
        <v>1.3810372955950981E-2</v>
      </c>
      <c r="J176" s="19"/>
      <c r="K176" s="19"/>
      <c r="L176" s="19"/>
      <c r="M176" s="19"/>
      <c r="N176" s="19"/>
    </row>
    <row r="177" spans="2:17" s="85" customFormat="1" ht="14.25" customHeight="1" x14ac:dyDescent="0.25">
      <c r="B177" s="21" t="s">
        <v>101</v>
      </c>
      <c r="C177" s="52">
        <v>40</v>
      </c>
      <c r="D177" s="23">
        <v>60</v>
      </c>
      <c r="E177" s="23">
        <v>51</v>
      </c>
      <c r="F177" s="23">
        <v>44</v>
      </c>
      <c r="G177" s="23">
        <v>85</v>
      </c>
      <c r="H177" s="22">
        <f>SUM(C177:G177)</f>
        <v>280</v>
      </c>
      <c r="I177" s="44">
        <f>H177/$H$187</f>
        <v>1.0623363812269986E-2</v>
      </c>
      <c r="J177" s="19"/>
      <c r="K177" s="19"/>
      <c r="L177" s="19"/>
      <c r="M177" s="19"/>
      <c r="N177" s="19"/>
    </row>
    <row r="178" spans="2:17" s="85" customFormat="1" ht="14.25" customHeight="1" x14ac:dyDescent="0.25">
      <c r="B178" s="21" t="s">
        <v>102</v>
      </c>
      <c r="C178" s="52">
        <v>33</v>
      </c>
      <c r="D178" s="23">
        <v>41</v>
      </c>
      <c r="E178" s="23">
        <v>38</v>
      </c>
      <c r="F178" s="23">
        <v>39</v>
      </c>
      <c r="G178" s="23">
        <v>58</v>
      </c>
      <c r="H178" s="22">
        <f>SUM(C178:G178)</f>
        <v>209</v>
      </c>
      <c r="I178" s="44">
        <f>H178/$H$187</f>
        <v>7.9295822741586672E-3</v>
      </c>
      <c r="J178" s="19"/>
      <c r="K178" s="19"/>
      <c r="L178" s="19"/>
      <c r="M178" s="19"/>
      <c r="N178" s="19"/>
    </row>
    <row r="179" spans="2:17" s="85" customFormat="1" ht="14.25" customHeight="1" x14ac:dyDescent="0.25">
      <c r="B179" s="21" t="s">
        <v>103</v>
      </c>
      <c r="C179" s="52">
        <v>27</v>
      </c>
      <c r="D179" s="23">
        <v>29</v>
      </c>
      <c r="E179" s="23">
        <v>35</v>
      </c>
      <c r="F179" s="23">
        <v>55</v>
      </c>
      <c r="G179" s="23">
        <v>60</v>
      </c>
      <c r="H179" s="22">
        <f>SUM(C179:G179)</f>
        <v>206</v>
      </c>
      <c r="I179" s="44">
        <f>H179/$H$187</f>
        <v>7.8157605190272029E-3</v>
      </c>
      <c r="J179" s="19"/>
      <c r="K179" s="19"/>
      <c r="L179" s="19"/>
      <c r="M179" s="19"/>
      <c r="N179" s="19"/>
    </row>
    <row r="180" spans="2:17" s="85" customFormat="1" ht="14.25" customHeight="1" x14ac:dyDescent="0.25">
      <c r="B180" s="21" t="s">
        <v>104</v>
      </c>
      <c r="C180" s="52">
        <v>35</v>
      </c>
      <c r="D180" s="23">
        <v>29</v>
      </c>
      <c r="E180" s="23">
        <v>26</v>
      </c>
      <c r="F180" s="23">
        <v>40</v>
      </c>
      <c r="G180" s="23">
        <v>68</v>
      </c>
      <c r="H180" s="22">
        <f>SUM(C180:G180)</f>
        <v>198</v>
      </c>
      <c r="I180" s="44">
        <f>H180/$H$187</f>
        <v>7.5122358386766324E-3</v>
      </c>
      <c r="J180" s="19"/>
      <c r="K180" s="19"/>
      <c r="L180" s="19"/>
      <c r="M180" s="19"/>
      <c r="N180" s="19"/>
    </row>
    <row r="181" spans="2:17" s="85" customFormat="1" ht="14.25" customHeight="1" x14ac:dyDescent="0.25">
      <c r="B181" s="21" t="s">
        <v>105</v>
      </c>
      <c r="C181" s="52">
        <v>32</v>
      </c>
      <c r="D181" s="23">
        <v>21</v>
      </c>
      <c r="E181" s="23">
        <v>28</v>
      </c>
      <c r="F181" s="23">
        <v>36</v>
      </c>
      <c r="G181" s="23">
        <v>62</v>
      </c>
      <c r="H181" s="22">
        <f>SUM(C181:G181)</f>
        <v>179</v>
      </c>
      <c r="I181" s="44">
        <f>H181/$H$187</f>
        <v>6.7913647228440262E-3</v>
      </c>
      <c r="J181" s="19"/>
      <c r="K181" s="19"/>
      <c r="L181" s="19"/>
      <c r="M181" s="19"/>
      <c r="N181" s="19"/>
    </row>
    <row r="182" spans="2:17" s="85" customFormat="1" ht="14.25" customHeight="1" x14ac:dyDescent="0.25">
      <c r="B182" s="21" t="s">
        <v>109</v>
      </c>
      <c r="C182" s="52">
        <v>12</v>
      </c>
      <c r="D182" s="23">
        <v>14</v>
      </c>
      <c r="E182" s="23">
        <v>20</v>
      </c>
      <c r="F182" s="23">
        <v>31</v>
      </c>
      <c r="G182" s="23">
        <v>65</v>
      </c>
      <c r="H182" s="22">
        <f>SUM(C182:G182)</f>
        <v>142</v>
      </c>
      <c r="I182" s="44">
        <f>H182/$H$187</f>
        <v>5.3875630762226356E-3</v>
      </c>
      <c r="J182" s="19"/>
      <c r="K182" s="19"/>
      <c r="L182" s="19"/>
      <c r="M182" s="19"/>
      <c r="N182" s="19"/>
    </row>
    <row r="183" spans="2:17" s="85" customFormat="1" ht="14.25" customHeight="1" x14ac:dyDescent="0.25">
      <c r="B183" s="21" t="s">
        <v>106</v>
      </c>
      <c r="C183" s="52">
        <v>13</v>
      </c>
      <c r="D183" s="23">
        <v>16</v>
      </c>
      <c r="E183" s="23">
        <v>31</v>
      </c>
      <c r="F183" s="23">
        <v>36</v>
      </c>
      <c r="G183" s="23">
        <v>44</v>
      </c>
      <c r="H183" s="22">
        <f>SUM(C183:G183)</f>
        <v>140</v>
      </c>
      <c r="I183" s="44">
        <f>H183/$H$187</f>
        <v>5.3116819061349929E-3</v>
      </c>
      <c r="J183" s="19"/>
      <c r="K183" s="19"/>
      <c r="L183" s="19"/>
      <c r="M183" s="19"/>
      <c r="N183" s="19"/>
    </row>
    <row r="184" spans="2:17" s="85" customFormat="1" ht="14.25" customHeight="1" x14ac:dyDescent="0.25">
      <c r="B184" s="21" t="s">
        <v>107</v>
      </c>
      <c r="C184" s="52">
        <v>13</v>
      </c>
      <c r="D184" s="23">
        <v>18</v>
      </c>
      <c r="E184" s="23">
        <v>24</v>
      </c>
      <c r="F184" s="23">
        <v>31</v>
      </c>
      <c r="G184" s="23">
        <v>35</v>
      </c>
      <c r="H184" s="22">
        <f>SUM(C184:G184)</f>
        <v>121</v>
      </c>
      <c r="I184" s="44">
        <f>H184/$H$187</f>
        <v>4.5908107903023868E-3</v>
      </c>
      <c r="J184" s="19"/>
      <c r="K184" s="19"/>
      <c r="L184" s="19"/>
      <c r="M184" s="19"/>
      <c r="N184" s="19"/>
    </row>
    <row r="185" spans="2:17" s="85" customFormat="1" ht="14.25" customHeight="1" x14ac:dyDescent="0.25">
      <c r="B185" s="21" t="s">
        <v>108</v>
      </c>
      <c r="C185" s="52">
        <v>16</v>
      </c>
      <c r="D185" s="23">
        <v>18</v>
      </c>
      <c r="E185" s="23">
        <v>18</v>
      </c>
      <c r="F185" s="23">
        <v>26</v>
      </c>
      <c r="G185" s="23">
        <v>29</v>
      </c>
      <c r="H185" s="22">
        <f>SUM(C185:G185)</f>
        <v>107</v>
      </c>
      <c r="I185" s="44">
        <f>H185/$H$187</f>
        <v>4.0596425996888875E-3</v>
      </c>
      <c r="J185" s="19"/>
      <c r="K185" s="19"/>
      <c r="L185" s="19"/>
      <c r="M185" s="19"/>
      <c r="N185" s="19"/>
    </row>
    <row r="186" spans="2:17" s="85" customFormat="1" ht="14.25" customHeight="1" x14ac:dyDescent="0.25">
      <c r="B186" s="21" t="s">
        <v>110</v>
      </c>
      <c r="C186" s="52">
        <v>8</v>
      </c>
      <c r="D186" s="23">
        <v>11</v>
      </c>
      <c r="E186" s="23">
        <v>12</v>
      </c>
      <c r="F186" s="23">
        <v>12</v>
      </c>
      <c r="G186" s="23">
        <v>37</v>
      </c>
      <c r="H186" s="22">
        <f>SUM(C186:G186)</f>
        <v>80</v>
      </c>
      <c r="I186" s="44">
        <f>H186/$H$187</f>
        <v>3.03524680350571E-3</v>
      </c>
      <c r="J186" s="19"/>
      <c r="K186" s="19"/>
      <c r="L186" s="19"/>
      <c r="M186" s="19"/>
      <c r="N186" s="19"/>
    </row>
    <row r="187" spans="2:17" s="85" customFormat="1" ht="14.25" customHeight="1" x14ac:dyDescent="0.25">
      <c r="B187" s="31" t="s">
        <v>28</v>
      </c>
      <c r="C187" s="32">
        <f t="shared" ref="C187:G187" si="14">SUM(C162:C186)</f>
        <v>4543</v>
      </c>
      <c r="D187" s="32">
        <f t="shared" si="14"/>
        <v>4361</v>
      </c>
      <c r="E187" s="32">
        <f t="shared" si="14"/>
        <v>4984</v>
      </c>
      <c r="F187" s="32">
        <f t="shared" si="14"/>
        <v>5235</v>
      </c>
      <c r="G187" s="32">
        <f t="shared" si="14"/>
        <v>7234</v>
      </c>
      <c r="H187" s="32">
        <f>SUM(H162:H186)</f>
        <v>26357</v>
      </c>
      <c r="I187" s="83">
        <f>SUM(I162:I186)</f>
        <v>1</v>
      </c>
      <c r="J187" s="19"/>
      <c r="K187" s="19"/>
      <c r="L187" s="19"/>
      <c r="M187" s="19"/>
      <c r="N187" s="19"/>
    </row>
    <row r="188" spans="2:17" ht="5.25" customHeight="1" thickBot="1" x14ac:dyDescent="0.3">
      <c r="G188" s="2"/>
    </row>
    <row r="189" spans="2:17" ht="16.5" customHeight="1" thickTop="1" x14ac:dyDescent="0.25">
      <c r="B189" s="87" t="s">
        <v>111</v>
      </c>
      <c r="C189" s="87"/>
      <c r="D189" s="87"/>
      <c r="E189" s="87"/>
      <c r="F189" s="87"/>
      <c r="G189" s="87"/>
      <c r="H189" s="87"/>
      <c r="I189" s="87"/>
      <c r="J189" s="87"/>
      <c r="K189" s="87"/>
      <c r="L189" s="87"/>
      <c r="M189" s="87"/>
      <c r="N189" s="87"/>
      <c r="O189" s="87"/>
      <c r="P189" s="87"/>
      <c r="Q189" s="88"/>
    </row>
    <row r="190" spans="2:17" s="3" customFormat="1" ht="3" customHeight="1" x14ac:dyDescent="0.25">
      <c r="B190" s="89"/>
      <c r="C190" s="90"/>
      <c r="D190" s="90"/>
      <c r="E190" s="90"/>
      <c r="F190" s="90"/>
      <c r="G190" s="90"/>
      <c r="H190" s="90"/>
      <c r="I190" s="90"/>
      <c r="J190" s="90"/>
      <c r="K190" s="90"/>
      <c r="L190" s="90"/>
      <c r="M190" s="90"/>
      <c r="N190" s="90"/>
      <c r="O190" s="90"/>
      <c r="P190" s="90"/>
      <c r="Q190" s="90"/>
    </row>
    <row r="191" spans="2:17" x14ac:dyDescent="0.25">
      <c r="B191" s="91" t="s">
        <v>112</v>
      </c>
      <c r="C191" s="92"/>
      <c r="D191" s="92"/>
      <c r="E191" s="92"/>
      <c r="F191" s="92"/>
      <c r="G191" s="92"/>
      <c r="H191" s="92"/>
      <c r="I191" s="92"/>
      <c r="J191" s="92"/>
      <c r="K191" s="92"/>
      <c r="L191" s="92"/>
      <c r="M191" s="92"/>
      <c r="N191" s="92"/>
      <c r="O191" s="92"/>
      <c r="P191" s="92"/>
      <c r="Q191" s="92"/>
    </row>
    <row r="192" spans="2:17" ht="14.25" customHeight="1" x14ac:dyDescent="0.25">
      <c r="B192" s="157" t="s">
        <v>5</v>
      </c>
      <c r="C192" s="157"/>
      <c r="D192" s="93" t="s">
        <v>28</v>
      </c>
      <c r="E192" s="94"/>
      <c r="F192" s="94"/>
      <c r="G192" s="94"/>
      <c r="H192" s="94"/>
      <c r="I192" s="94"/>
      <c r="J192" s="94"/>
      <c r="K192" s="94"/>
      <c r="L192" s="94"/>
      <c r="M192" s="94"/>
      <c r="N192" s="94"/>
      <c r="O192" s="94"/>
      <c r="P192" s="94"/>
      <c r="Q192" s="94"/>
    </row>
    <row r="193" spans="2:17" ht="14.25" customHeight="1" x14ac:dyDescent="0.25">
      <c r="B193" s="95" t="s">
        <v>16</v>
      </c>
      <c r="C193" s="96"/>
      <c r="D193" s="97">
        <v>2639</v>
      </c>
      <c r="E193" s="94"/>
      <c r="F193" s="94"/>
      <c r="G193" s="94"/>
      <c r="H193" s="94"/>
      <c r="I193" s="94"/>
      <c r="J193" s="94"/>
      <c r="K193" s="94"/>
      <c r="L193" s="94"/>
      <c r="M193" s="94"/>
      <c r="N193" s="94"/>
      <c r="O193" s="94"/>
      <c r="P193" s="94"/>
      <c r="Q193" s="94"/>
    </row>
    <row r="194" spans="2:17" ht="14.25" customHeight="1" x14ac:dyDescent="0.25">
      <c r="B194" s="95" t="s">
        <v>17</v>
      </c>
      <c r="C194" s="96"/>
      <c r="D194" s="97">
        <v>2461</v>
      </c>
      <c r="E194" s="94"/>
      <c r="F194" s="94"/>
      <c r="G194" s="94"/>
      <c r="H194" s="94"/>
      <c r="I194" s="94"/>
      <c r="J194" s="94"/>
      <c r="K194" s="94"/>
      <c r="L194" s="94"/>
      <c r="M194" s="94"/>
      <c r="N194" s="94"/>
      <c r="O194" s="94"/>
      <c r="P194" s="94"/>
      <c r="Q194" s="94"/>
    </row>
    <row r="195" spans="2:17" ht="14.25" customHeight="1" x14ac:dyDescent="0.25">
      <c r="B195" s="95" t="s">
        <v>21</v>
      </c>
      <c r="C195" s="96"/>
      <c r="D195" s="97">
        <v>2126</v>
      </c>
      <c r="E195" s="94"/>
      <c r="F195" s="94"/>
      <c r="G195" s="94"/>
      <c r="H195" s="94"/>
      <c r="I195" s="94"/>
      <c r="J195" s="94"/>
      <c r="K195" s="94"/>
      <c r="L195" s="94"/>
      <c r="M195" s="94"/>
      <c r="N195" s="94"/>
      <c r="O195" s="94"/>
      <c r="P195" s="94"/>
      <c r="Q195" s="94"/>
    </row>
    <row r="196" spans="2:17" ht="14.25" customHeight="1" x14ac:dyDescent="0.25">
      <c r="B196" s="95" t="s">
        <v>23</v>
      </c>
      <c r="C196" s="96"/>
      <c r="D196" s="97">
        <v>2462</v>
      </c>
      <c r="E196" s="94"/>
      <c r="F196" s="94"/>
      <c r="G196" s="94"/>
      <c r="H196" s="94"/>
      <c r="I196" s="94"/>
      <c r="J196" s="94"/>
      <c r="K196" s="94"/>
      <c r="L196" s="94"/>
      <c r="M196" s="94"/>
      <c r="N196" s="94"/>
      <c r="O196" s="94"/>
      <c r="P196" s="94"/>
      <c r="Q196" s="94"/>
    </row>
    <row r="197" spans="2:17" ht="14.25" customHeight="1" x14ac:dyDescent="0.25">
      <c r="B197" s="95" t="s">
        <v>25</v>
      </c>
      <c r="C197" s="96"/>
      <c r="D197" s="97">
        <v>2807</v>
      </c>
      <c r="E197" s="94"/>
      <c r="F197" s="94"/>
      <c r="G197" s="94"/>
      <c r="H197" s="94"/>
      <c r="I197" s="94"/>
      <c r="J197" s="94"/>
      <c r="K197" s="94"/>
      <c r="L197" s="94"/>
      <c r="M197" s="94"/>
      <c r="N197" s="94"/>
      <c r="O197" s="94"/>
      <c r="P197" s="94"/>
      <c r="Q197" s="94"/>
    </row>
    <row r="198" spans="2:17" ht="14.25" customHeight="1" x14ac:dyDescent="0.25">
      <c r="B198" s="95" t="s">
        <v>27</v>
      </c>
      <c r="C198" s="96"/>
      <c r="D198" s="97"/>
      <c r="E198" s="94"/>
      <c r="F198" s="94"/>
      <c r="G198" s="94"/>
      <c r="H198" s="94"/>
      <c r="I198" s="94"/>
      <c r="J198" s="94"/>
      <c r="K198" s="94"/>
      <c r="L198" s="94"/>
      <c r="M198" s="94"/>
      <c r="N198" s="94"/>
      <c r="O198" s="94"/>
      <c r="P198" s="94"/>
      <c r="Q198" s="94"/>
    </row>
    <row r="199" spans="2:17" ht="14.25" customHeight="1" x14ac:dyDescent="0.25">
      <c r="B199" s="98" t="s">
        <v>29</v>
      </c>
      <c r="C199" s="97"/>
      <c r="D199" s="97"/>
      <c r="E199" s="94"/>
      <c r="F199" s="94"/>
      <c r="G199" s="94"/>
      <c r="H199" s="94"/>
      <c r="I199" s="94"/>
      <c r="J199" s="94"/>
      <c r="K199" s="94"/>
      <c r="L199" s="94"/>
      <c r="M199" s="94"/>
      <c r="N199" s="94"/>
      <c r="O199" s="94"/>
      <c r="P199" s="94"/>
      <c r="Q199" s="94"/>
    </row>
    <row r="200" spans="2:17" ht="14.25" customHeight="1" x14ac:dyDescent="0.25">
      <c r="B200" s="98" t="s">
        <v>30</v>
      </c>
      <c r="C200" s="97"/>
      <c r="D200" s="97"/>
      <c r="E200" s="94"/>
      <c r="F200" s="94"/>
      <c r="G200" s="94"/>
      <c r="H200" s="94"/>
      <c r="I200" s="94"/>
      <c r="J200" s="94"/>
      <c r="K200" s="94"/>
      <c r="L200" s="94"/>
      <c r="M200" s="94"/>
      <c r="N200" s="94"/>
      <c r="O200" s="94"/>
      <c r="P200" s="94"/>
      <c r="Q200" s="94"/>
    </row>
    <row r="201" spans="2:17" ht="14.25" customHeight="1" x14ac:dyDescent="0.25">
      <c r="B201" s="158" t="s">
        <v>31</v>
      </c>
      <c r="C201" s="158"/>
      <c r="D201" s="97"/>
      <c r="E201" s="94"/>
      <c r="F201" s="94"/>
      <c r="G201" s="94"/>
      <c r="H201" s="94"/>
      <c r="I201" s="94"/>
      <c r="J201" s="94"/>
      <c r="K201" s="94"/>
      <c r="L201" s="94"/>
      <c r="M201" s="94"/>
      <c r="N201" s="94"/>
      <c r="O201" s="94"/>
      <c r="P201" s="94"/>
      <c r="Q201" s="94"/>
    </row>
    <row r="202" spans="2:17" ht="14.25" customHeight="1" x14ac:dyDescent="0.25">
      <c r="B202" s="158" t="s">
        <v>32</v>
      </c>
      <c r="C202" s="158"/>
      <c r="D202" s="97"/>
      <c r="E202" s="94"/>
      <c r="F202" s="94"/>
      <c r="G202" s="94"/>
      <c r="H202" s="94"/>
      <c r="I202" s="94"/>
      <c r="J202" s="94"/>
      <c r="K202" s="94"/>
      <c r="L202" s="94"/>
      <c r="M202" s="94"/>
      <c r="N202" s="94"/>
      <c r="O202" s="94"/>
      <c r="P202" s="94"/>
      <c r="Q202" s="94"/>
    </row>
    <row r="203" spans="2:17" ht="14.25" customHeight="1" x14ac:dyDescent="0.25">
      <c r="B203" s="99" t="s">
        <v>33</v>
      </c>
      <c r="C203" s="97"/>
      <c r="D203" s="97"/>
      <c r="E203" s="100" t="s">
        <v>113</v>
      </c>
      <c r="F203" s="94"/>
      <c r="G203" s="94"/>
      <c r="H203" s="94"/>
      <c r="I203" s="94"/>
      <c r="J203" s="94"/>
      <c r="K203" s="94"/>
      <c r="L203" s="94"/>
      <c r="M203" s="94"/>
      <c r="N203" s="94"/>
      <c r="O203" s="94"/>
      <c r="P203" s="94"/>
      <c r="Q203" s="94"/>
    </row>
    <row r="204" spans="2:17" ht="14.25" customHeight="1" thickBot="1" x14ac:dyDescent="0.3">
      <c r="B204" s="99" t="s">
        <v>34</v>
      </c>
      <c r="C204" s="97"/>
      <c r="D204" s="97"/>
      <c r="E204" s="100"/>
      <c r="F204" s="94"/>
      <c r="G204" s="94"/>
      <c r="H204" s="94"/>
      <c r="I204" s="94"/>
      <c r="J204" s="94"/>
      <c r="K204" s="94"/>
      <c r="L204" s="94"/>
      <c r="M204" s="94"/>
      <c r="N204" s="94"/>
      <c r="O204" s="94"/>
      <c r="P204" s="94"/>
      <c r="Q204" s="94"/>
    </row>
    <row r="205" spans="2:17" ht="14.25" customHeight="1" x14ac:dyDescent="0.25">
      <c r="B205" s="159" t="s">
        <v>28</v>
      </c>
      <c r="C205" s="159"/>
      <c r="D205" s="101">
        <f>SUM(D193:D204)</f>
        <v>12495</v>
      </c>
      <c r="E205" s="102">
        <f>H187-D205</f>
        <v>13862</v>
      </c>
      <c r="F205" s="94"/>
      <c r="G205" s="94"/>
      <c r="H205" s="94"/>
      <c r="I205" s="94"/>
      <c r="J205" s="94"/>
      <c r="K205" s="94"/>
      <c r="L205" s="94"/>
      <c r="M205" s="94"/>
      <c r="N205" s="94"/>
      <c r="O205" s="94"/>
      <c r="P205" s="94"/>
      <c r="Q205" s="94"/>
    </row>
    <row r="206" spans="2:17" ht="8.25" customHeight="1" thickBot="1" x14ac:dyDescent="0.3">
      <c r="B206" s="103"/>
      <c r="C206" s="88"/>
      <c r="D206" s="104" t="s">
        <v>114</v>
      </c>
      <c r="E206" s="104" t="s">
        <v>115</v>
      </c>
      <c r="F206" s="88"/>
      <c r="G206" s="88"/>
      <c r="H206" s="88"/>
      <c r="I206" s="88"/>
      <c r="J206" s="88"/>
      <c r="K206" s="88"/>
      <c r="L206" s="88"/>
      <c r="M206" s="88"/>
      <c r="N206" s="88"/>
      <c r="O206" s="88"/>
      <c r="P206" s="88"/>
      <c r="Q206" s="88"/>
    </row>
    <row r="207" spans="2:17" ht="18.75" customHeight="1" thickTop="1" x14ac:dyDescent="0.25">
      <c r="B207" s="87" t="s">
        <v>116</v>
      </c>
      <c r="C207" s="87"/>
      <c r="D207" s="87"/>
      <c r="E207" s="87"/>
      <c r="F207" s="87"/>
      <c r="G207" s="87"/>
      <c r="H207" s="87"/>
      <c r="I207" s="87"/>
      <c r="J207" s="87"/>
      <c r="K207" s="87"/>
      <c r="L207" s="87"/>
      <c r="M207" s="87"/>
      <c r="N207" s="87"/>
      <c r="O207" s="87"/>
      <c r="P207" s="87"/>
      <c r="Q207" s="88"/>
    </row>
    <row r="208" spans="2:17" ht="3" customHeight="1" x14ac:dyDescent="0.25">
      <c r="B208" s="88"/>
      <c r="C208" s="88"/>
      <c r="D208" s="88"/>
      <c r="E208" s="88"/>
      <c r="F208" s="88"/>
      <c r="G208" s="88"/>
      <c r="H208" s="88"/>
      <c r="I208" s="88"/>
      <c r="J208" s="88"/>
      <c r="K208" s="88"/>
      <c r="L208" s="88"/>
      <c r="M208" s="88"/>
      <c r="N208" s="88"/>
      <c r="O208" s="88"/>
      <c r="P208" s="88"/>
      <c r="Q208" s="88"/>
    </row>
    <row r="209" spans="2:17" x14ac:dyDescent="0.25">
      <c r="B209" s="105" t="s">
        <v>117</v>
      </c>
      <c r="C209" s="88"/>
      <c r="D209" s="88"/>
      <c r="E209" s="88"/>
      <c r="F209" s="88"/>
      <c r="G209" s="88"/>
      <c r="H209" s="88"/>
      <c r="I209" s="88"/>
      <c r="J209" s="88"/>
      <c r="K209" s="88"/>
      <c r="L209" s="88"/>
      <c r="M209" s="88"/>
      <c r="N209" s="88"/>
      <c r="O209" s="88"/>
      <c r="P209" s="88"/>
      <c r="Q209" s="88"/>
    </row>
    <row r="210" spans="2:17" ht="1.5" customHeight="1" thickBot="1" x14ac:dyDescent="0.3">
      <c r="B210" s="106"/>
      <c r="C210" s="92"/>
      <c r="D210" s="92"/>
      <c r="E210" s="92"/>
      <c r="F210" s="107"/>
      <c r="G210" s="107"/>
      <c r="H210" s="88"/>
      <c r="I210" s="88"/>
      <c r="J210" s="88"/>
      <c r="K210" s="88"/>
      <c r="L210" s="88"/>
      <c r="M210" s="88"/>
      <c r="N210" s="88"/>
      <c r="O210" s="88"/>
      <c r="P210" s="88"/>
      <c r="Q210" s="88"/>
    </row>
    <row r="211" spans="2:17" ht="3.75" hidden="1" customHeight="1" thickBot="1" x14ac:dyDescent="0.3">
      <c r="B211" s="92"/>
      <c r="C211" s="92"/>
      <c r="D211" s="92"/>
      <c r="E211" s="92"/>
      <c r="F211" s="107"/>
      <c r="G211" s="107"/>
      <c r="H211" s="88"/>
      <c r="I211" s="88"/>
      <c r="J211" s="88"/>
      <c r="K211" s="88"/>
      <c r="L211" s="88"/>
      <c r="M211" s="88"/>
      <c r="N211" s="88"/>
      <c r="O211" s="88"/>
      <c r="P211" s="88"/>
      <c r="Q211" s="88"/>
    </row>
    <row r="212" spans="2:17" x14ac:dyDescent="0.25">
      <c r="B212" s="160" t="s">
        <v>118</v>
      </c>
      <c r="C212" s="161" t="s">
        <v>119</v>
      </c>
      <c r="D212" s="162"/>
      <c r="E212" s="155" t="s">
        <v>120</v>
      </c>
      <c r="F212" s="88"/>
      <c r="G212" s="88"/>
      <c r="H212" s="88"/>
      <c r="I212" s="88"/>
      <c r="J212" s="88"/>
      <c r="K212" s="88"/>
      <c r="L212" s="88"/>
      <c r="M212" s="88"/>
      <c r="N212" s="88"/>
      <c r="O212" s="88"/>
      <c r="P212" s="88"/>
      <c r="Q212" s="88"/>
    </row>
    <row r="213" spans="2:17" x14ac:dyDescent="0.25">
      <c r="B213" s="160"/>
      <c r="C213" s="108">
        <v>2017</v>
      </c>
      <c r="D213" s="109">
        <v>2018</v>
      </c>
      <c r="E213" s="156"/>
      <c r="F213" s="88"/>
      <c r="G213" s="110"/>
      <c r="H213" s="88"/>
      <c r="I213" s="88"/>
      <c r="J213" s="88"/>
      <c r="K213" s="88"/>
      <c r="L213" s="88"/>
      <c r="M213" s="88"/>
      <c r="N213" s="88"/>
      <c r="O213" s="88"/>
      <c r="P213" s="88"/>
      <c r="Q213" s="88"/>
    </row>
    <row r="214" spans="2:17" ht="14.25" customHeight="1" x14ac:dyDescent="0.25">
      <c r="B214" s="111" t="s">
        <v>121</v>
      </c>
      <c r="C214" s="112">
        <v>5742</v>
      </c>
      <c r="D214" s="113">
        <f>F34</f>
        <v>4543</v>
      </c>
      <c r="E214" s="114">
        <f>(D214/C214)-1</f>
        <v>-0.20881226053639845</v>
      </c>
      <c r="F214" s="88"/>
      <c r="G214" s="110"/>
      <c r="H214" s="88"/>
      <c r="I214" s="88"/>
      <c r="J214" s="88"/>
      <c r="K214" s="88"/>
      <c r="L214" s="88"/>
      <c r="M214" s="88"/>
      <c r="N214" s="88"/>
      <c r="O214" s="88"/>
      <c r="P214" s="88"/>
      <c r="Q214" s="88"/>
    </row>
    <row r="215" spans="2:17" ht="14.25" customHeight="1" x14ac:dyDescent="0.25">
      <c r="B215" s="115" t="s">
        <v>122</v>
      </c>
      <c r="C215" s="116">
        <v>5109</v>
      </c>
      <c r="D215" s="113">
        <f>F35</f>
        <v>4361</v>
      </c>
      <c r="E215" s="117">
        <f>(D215/C215)-1</f>
        <v>-0.14640829908005482</v>
      </c>
      <c r="F215" s="88"/>
      <c r="G215" s="110"/>
      <c r="H215" s="88"/>
      <c r="I215" s="88"/>
      <c r="J215" s="88"/>
      <c r="K215" s="88"/>
      <c r="L215" s="88"/>
      <c r="M215" s="88"/>
      <c r="N215" s="88"/>
      <c r="O215" s="88"/>
      <c r="P215" s="88"/>
      <c r="Q215" s="88"/>
    </row>
    <row r="216" spans="2:17" ht="14.25" customHeight="1" x14ac:dyDescent="0.25">
      <c r="B216" s="115" t="s">
        <v>123</v>
      </c>
      <c r="C216" s="116">
        <v>5466</v>
      </c>
      <c r="D216" s="113">
        <v>4984</v>
      </c>
      <c r="E216" s="117">
        <f>(D216/C216)-1</f>
        <v>-8.8181485547017879E-2</v>
      </c>
      <c r="F216" s="88"/>
      <c r="G216" s="110"/>
      <c r="H216" s="88"/>
      <c r="I216" s="88"/>
      <c r="J216" s="88"/>
      <c r="K216" s="88"/>
      <c r="L216" s="88"/>
      <c r="M216" s="88"/>
      <c r="N216" s="88"/>
      <c r="O216" s="88"/>
      <c r="P216" s="88"/>
      <c r="Q216" s="88"/>
    </row>
    <row r="217" spans="2:17" ht="14.25" customHeight="1" x14ac:dyDescent="0.25">
      <c r="B217" s="115" t="s">
        <v>124</v>
      </c>
      <c r="C217" s="116">
        <v>5550</v>
      </c>
      <c r="D217" s="113">
        <v>5235</v>
      </c>
      <c r="E217" s="117">
        <f>(D217/C217)-1</f>
        <v>-5.6756756756756732E-2</v>
      </c>
      <c r="F217" s="88"/>
      <c r="G217" s="110"/>
      <c r="H217" s="88"/>
      <c r="I217" s="88"/>
      <c r="J217" s="88"/>
      <c r="K217" s="88"/>
      <c r="L217" s="88"/>
      <c r="M217" s="88"/>
      <c r="N217" s="88"/>
      <c r="O217" s="88"/>
      <c r="P217" s="88"/>
      <c r="Q217" s="88"/>
    </row>
    <row r="218" spans="2:17" ht="14.25" customHeight="1" x14ac:dyDescent="0.25">
      <c r="B218" s="115" t="s">
        <v>125</v>
      </c>
      <c r="C218" s="116">
        <v>5541</v>
      </c>
      <c r="D218" s="113">
        <v>7234</v>
      </c>
      <c r="E218" s="117">
        <f>(D218/C218)-1</f>
        <v>0.30554051615231903</v>
      </c>
      <c r="F218" s="88"/>
      <c r="G218" s="110"/>
      <c r="H218" s="88"/>
      <c r="I218" s="88"/>
      <c r="J218" s="88"/>
      <c r="K218" s="88"/>
      <c r="L218" s="88"/>
      <c r="M218" s="88"/>
      <c r="N218" s="88"/>
      <c r="O218" s="88"/>
      <c r="P218" s="88"/>
      <c r="Q218" s="88"/>
    </row>
    <row r="219" spans="2:17" ht="14.25" hidden="1" customHeight="1" x14ac:dyDescent="0.25">
      <c r="B219" s="115" t="s">
        <v>126</v>
      </c>
      <c r="C219" s="116"/>
      <c r="D219" s="113"/>
      <c r="E219" s="117"/>
      <c r="F219" s="88"/>
      <c r="G219" s="110"/>
      <c r="H219" s="88"/>
      <c r="I219" s="88"/>
      <c r="J219" s="88"/>
      <c r="K219" s="88"/>
      <c r="L219" s="88"/>
      <c r="M219" s="88"/>
      <c r="N219" s="88"/>
      <c r="O219" s="88"/>
      <c r="P219" s="88"/>
      <c r="Q219" s="88"/>
    </row>
    <row r="220" spans="2:17" ht="14.25" hidden="1" customHeight="1" x14ac:dyDescent="0.25">
      <c r="B220" s="115" t="s">
        <v>127</v>
      </c>
      <c r="C220" s="116"/>
      <c r="D220" s="113"/>
      <c r="E220" s="117"/>
      <c r="F220" s="88"/>
      <c r="G220" s="110"/>
      <c r="H220" s="88"/>
      <c r="I220" s="88"/>
      <c r="J220" s="88"/>
      <c r="K220" s="88"/>
      <c r="L220" s="88"/>
      <c r="M220" s="88"/>
      <c r="N220" s="88"/>
      <c r="O220" s="88"/>
      <c r="P220" s="88"/>
      <c r="Q220" s="88"/>
    </row>
    <row r="221" spans="2:17" ht="14.25" hidden="1" customHeight="1" x14ac:dyDescent="0.25">
      <c r="B221" s="115" t="s">
        <v>128</v>
      </c>
      <c r="C221" s="116"/>
      <c r="D221" s="113"/>
      <c r="E221" s="117"/>
      <c r="F221" s="88"/>
      <c r="G221" s="110"/>
      <c r="H221" s="88"/>
      <c r="I221" s="88"/>
      <c r="J221" s="88"/>
      <c r="K221" s="88"/>
      <c r="L221" s="88"/>
      <c r="M221" s="88"/>
      <c r="N221" s="88"/>
      <c r="O221" s="88"/>
      <c r="P221" s="88"/>
      <c r="Q221" s="88"/>
    </row>
    <row r="222" spans="2:17" ht="14.25" hidden="1" customHeight="1" x14ac:dyDescent="0.25">
      <c r="B222" s="115" t="s">
        <v>129</v>
      </c>
      <c r="C222" s="116"/>
      <c r="D222" s="113"/>
      <c r="E222" s="117"/>
      <c r="F222" s="88"/>
      <c r="G222" s="110"/>
      <c r="H222" s="88"/>
      <c r="I222" s="88"/>
      <c r="J222" s="88"/>
      <c r="K222" s="88"/>
      <c r="L222" s="88"/>
      <c r="M222" s="88"/>
      <c r="N222" s="88"/>
      <c r="O222" s="88"/>
      <c r="P222" s="88"/>
      <c r="Q222" s="88"/>
    </row>
    <row r="223" spans="2:17" ht="14.25" hidden="1" customHeight="1" x14ac:dyDescent="0.25">
      <c r="B223" s="115" t="s">
        <v>130</v>
      </c>
      <c r="C223" s="116"/>
      <c r="D223" s="113"/>
      <c r="E223" s="118"/>
      <c r="F223" s="88"/>
      <c r="G223" s="110"/>
      <c r="H223" s="88"/>
      <c r="I223" s="88"/>
      <c r="J223" s="88"/>
      <c r="K223" s="88"/>
      <c r="L223" s="88"/>
      <c r="M223" s="88"/>
      <c r="N223" s="88"/>
      <c r="O223" s="88"/>
      <c r="P223" s="88"/>
      <c r="Q223" s="88"/>
    </row>
    <row r="224" spans="2:17" ht="14.25" hidden="1" customHeight="1" x14ac:dyDescent="0.25">
      <c r="B224" s="115" t="s">
        <v>131</v>
      </c>
      <c r="C224" s="116"/>
      <c r="D224" s="113"/>
      <c r="E224" s="118"/>
      <c r="F224" s="88"/>
      <c r="G224" s="110"/>
      <c r="H224" s="88"/>
      <c r="I224" s="88"/>
      <c r="J224" s="88"/>
      <c r="K224" s="88"/>
      <c r="L224" s="88"/>
      <c r="M224" s="88"/>
      <c r="N224" s="88"/>
      <c r="O224" s="88"/>
      <c r="P224" s="88"/>
      <c r="Q224" s="88"/>
    </row>
    <row r="225" spans="2:17" ht="14.25" hidden="1" customHeight="1" x14ac:dyDescent="0.25">
      <c r="B225" s="115" t="s">
        <v>132</v>
      </c>
      <c r="C225" s="116"/>
      <c r="D225" s="113"/>
      <c r="E225" s="118"/>
      <c r="F225" s="110"/>
      <c r="G225" s="110"/>
      <c r="H225" s="110"/>
      <c r="I225" s="110"/>
      <c r="J225" s="88"/>
      <c r="K225" s="88"/>
      <c r="L225" s="88"/>
      <c r="M225" s="88"/>
      <c r="N225" s="88"/>
      <c r="O225" s="88"/>
      <c r="P225" s="88"/>
      <c r="Q225" s="88"/>
    </row>
    <row r="226" spans="2:17" ht="14.25" customHeight="1" thickBot="1" x14ac:dyDescent="0.3">
      <c r="B226" s="119" t="s">
        <v>28</v>
      </c>
      <c r="C226" s="120">
        <f>SUM(C214:C218)</f>
        <v>27408</v>
      </c>
      <c r="D226" s="120">
        <f>SUM(D214:D218)</f>
        <v>26357</v>
      </c>
      <c r="E226" s="121">
        <f>(D226/C226)-1</f>
        <v>-3.8346468184471738E-2</v>
      </c>
      <c r="F226" s="110"/>
      <c r="G226" s="110"/>
      <c r="H226" s="110"/>
      <c r="I226" s="110"/>
      <c r="J226" s="88"/>
      <c r="K226" s="88"/>
      <c r="L226" s="88"/>
      <c r="M226" s="88"/>
      <c r="N226" s="88"/>
      <c r="O226" s="88"/>
      <c r="P226" s="88"/>
      <c r="Q226" s="88"/>
    </row>
    <row r="227" spans="2:17" ht="5.25" customHeight="1" x14ac:dyDescent="0.25">
      <c r="B227" s="88"/>
      <c r="C227" s="88"/>
      <c r="D227" s="88"/>
      <c r="E227" s="88"/>
      <c r="F227" s="110"/>
      <c r="G227" s="110"/>
      <c r="H227" s="110"/>
      <c r="I227" s="110"/>
      <c r="J227" s="88"/>
      <c r="K227" s="88"/>
      <c r="L227" s="88"/>
      <c r="M227" s="88"/>
      <c r="N227" s="88"/>
      <c r="O227" s="88"/>
      <c r="P227" s="88"/>
      <c r="Q227" s="88"/>
    </row>
    <row r="228" spans="2:17" x14ac:dyDescent="0.25">
      <c r="C228" s="88"/>
      <c r="D228" s="88"/>
      <c r="E228" s="88"/>
      <c r="F228" s="110"/>
      <c r="G228" s="110"/>
      <c r="H228" s="110"/>
      <c r="I228" s="110"/>
      <c r="J228" s="88"/>
      <c r="K228" s="88"/>
      <c r="L228" s="88"/>
      <c r="M228" s="88"/>
      <c r="N228" s="88"/>
      <c r="O228" s="88"/>
      <c r="P228" s="88"/>
      <c r="Q228" s="88"/>
    </row>
    <row r="229" spans="2:17" ht="27" customHeight="1" x14ac:dyDescent="0.25">
      <c r="C229" s="110"/>
      <c r="D229" s="110"/>
      <c r="E229" s="110"/>
      <c r="F229" s="110"/>
      <c r="G229" s="110"/>
      <c r="H229" s="110"/>
      <c r="I229" s="110"/>
      <c r="J229" s="110"/>
      <c r="K229" s="110"/>
      <c r="L229" s="110"/>
      <c r="M229" s="110"/>
      <c r="N229" s="110"/>
      <c r="O229" s="110"/>
      <c r="P229" s="110"/>
      <c r="Q229" s="110"/>
    </row>
    <row r="230" spans="2:17" x14ac:dyDescent="0.25">
      <c r="B230" s="88" t="s">
        <v>133</v>
      </c>
      <c r="C230" s="110"/>
      <c r="D230" s="110"/>
      <c r="E230" s="110"/>
      <c r="F230" s="110"/>
      <c r="G230" s="110"/>
      <c r="H230" s="110"/>
      <c r="I230" s="110"/>
      <c r="J230" s="110"/>
      <c r="K230" s="110"/>
      <c r="L230" s="110"/>
      <c r="M230" s="110"/>
      <c r="N230" s="110"/>
      <c r="O230" s="110"/>
      <c r="P230" s="110"/>
      <c r="Q230" s="110"/>
    </row>
    <row r="231" spans="2:17" x14ac:dyDescent="0.25">
      <c r="B231" s="88" t="s">
        <v>134</v>
      </c>
    </row>
  </sheetData>
  <sortState ref="B162:I186">
    <sortCondition descending="1" ref="H162:H186"/>
  </sortState>
  <mergeCells count="44">
    <mergeCell ref="P87:P88"/>
    <mergeCell ref="E212:E213"/>
    <mergeCell ref="O133:O134"/>
    <mergeCell ref="P133:P134"/>
    <mergeCell ref="B143:B144"/>
    <mergeCell ref="J143:J144"/>
    <mergeCell ref="K143:K144"/>
    <mergeCell ref="B192:C192"/>
    <mergeCell ref="B201:C201"/>
    <mergeCell ref="B202:C202"/>
    <mergeCell ref="B205:C205"/>
    <mergeCell ref="B212:B213"/>
    <mergeCell ref="C212:D212"/>
    <mergeCell ref="B97:B98"/>
    <mergeCell ref="J97:J98"/>
    <mergeCell ref="K97:K98"/>
    <mergeCell ref="B32:G32"/>
    <mergeCell ref="O40:O41"/>
    <mergeCell ref="B68:C68"/>
    <mergeCell ref="B75:C75"/>
    <mergeCell ref="B79:F79"/>
    <mergeCell ref="O87:O88"/>
    <mergeCell ref="P40:P41"/>
    <mergeCell ref="B50:B51"/>
    <mergeCell ref="J50:J51"/>
    <mergeCell ref="K50:K51"/>
    <mergeCell ref="P8:P10"/>
    <mergeCell ref="I11:J15"/>
    <mergeCell ref="K11:K13"/>
    <mergeCell ref="L11:M11"/>
    <mergeCell ref="L12:M12"/>
    <mergeCell ref="L13:M13"/>
    <mergeCell ref="K14:M14"/>
    <mergeCell ref="K15:M15"/>
    <mergeCell ref="B3:P3"/>
    <mergeCell ref="B4:P4"/>
    <mergeCell ref="B7:F7"/>
    <mergeCell ref="B8:B9"/>
    <mergeCell ref="C8:C9"/>
    <mergeCell ref="D8:F8"/>
    <mergeCell ref="G8:G9"/>
    <mergeCell ref="I8:M10"/>
    <mergeCell ref="N8:N10"/>
    <mergeCell ref="O8:O10"/>
  </mergeCells>
  <pageMargins left="0.15748031496062992" right="7.874015748031496E-2" top="0.11811023622047245" bottom="0.11811023622047245" header="7.874015748031496E-2" footer="7.874015748031496E-2"/>
  <pageSetup paperSize="9" scale="64" orientation="portrait" r:id="rId1"/>
  <rowBreaks count="2" manualBreakCount="2">
    <brk id="75" max="16" man="1"/>
    <brk id="141" max="1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LIinea 100</vt:lpstr>
      <vt:lpstr>'LIinea 100'!Área_de_impresión</vt:lpstr>
      <vt:lpstr>'LIinea 100'!Títulos_a_imprimir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garaujo</dc:creator>
  <cp:lastModifiedBy>garaujo</cp:lastModifiedBy>
  <dcterms:created xsi:type="dcterms:W3CDTF">2018-06-25T15:07:12Z</dcterms:created>
  <dcterms:modified xsi:type="dcterms:W3CDTF">2018-06-25T17:39:18Z</dcterms:modified>
</cp:coreProperties>
</file>