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theme/themeOverride4.xml" ContentType="application/vnd.openxmlformats-officedocument.themeOverrid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theme/themeOverride5.xml" ContentType="application/vnd.openxmlformats-officedocument.themeOverrid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theme/themeOverride6.xml" ContentType="application/vnd.openxmlformats-officedocument.themeOverride+xml"/>
  <Override PartName="/xl/drawings/drawing2.xml" ContentType="application/vnd.openxmlformats-officedocument.drawingml.chartshapes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theme/themeOverride7.xml" ContentType="application/vnd.openxmlformats-officedocument.themeOverride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2. Carpeta Mágica 2020\5. Mayo\BV Mayo\páginas\"/>
    </mc:Choice>
  </mc:AlternateContent>
  <bookViews>
    <workbookView xWindow="0" yWindow="0" windowWidth="20490" windowHeight="8640" tabRatio="951"/>
  </bookViews>
  <sheets>
    <sheet name="Linea 100" sheetId="54" r:id="rId1"/>
  </sheets>
  <calcPr calcId="152511"/>
</workbook>
</file>

<file path=xl/calcChain.xml><?xml version="1.0" encoding="utf-8"?>
<calcChain xmlns="http://schemas.openxmlformats.org/spreadsheetml/2006/main">
  <c r="D15" i="54" l="1"/>
  <c r="E12" i="54" s="1"/>
  <c r="F22" i="54"/>
  <c r="E23" i="54"/>
  <c r="F23" i="54"/>
  <c r="E24" i="54"/>
  <c r="F25" i="54" s="1"/>
  <c r="F24" i="54"/>
  <c r="E25" i="54"/>
  <c r="C33" i="54"/>
  <c r="D33" i="54"/>
  <c r="K39" i="54"/>
  <c r="K40" i="54"/>
  <c r="K41" i="54"/>
  <c r="K51" i="54" s="1"/>
  <c r="K42" i="54"/>
  <c r="K43" i="54"/>
  <c r="C51" i="54"/>
  <c r="D51" i="54"/>
  <c r="E51" i="54"/>
  <c r="F51" i="54"/>
  <c r="G51" i="54"/>
  <c r="H51" i="54"/>
  <c r="I51" i="54"/>
  <c r="J51" i="54"/>
  <c r="O56" i="54"/>
  <c r="O57" i="54"/>
  <c r="O58" i="54"/>
  <c r="O59" i="54"/>
  <c r="O60" i="54"/>
  <c r="C61" i="54"/>
  <c r="D61" i="54"/>
  <c r="E61" i="54"/>
  <c r="F61" i="54"/>
  <c r="G61" i="54"/>
  <c r="H61" i="54"/>
  <c r="I61" i="54"/>
  <c r="J61" i="54"/>
  <c r="K61" i="54"/>
  <c r="L61" i="54"/>
  <c r="M61" i="54"/>
  <c r="N61" i="54"/>
  <c r="G68" i="54"/>
  <c r="F69" i="54"/>
  <c r="G69" i="54"/>
  <c r="F70" i="54"/>
  <c r="G71" i="54" s="1"/>
  <c r="G70" i="54"/>
  <c r="F71" i="54"/>
  <c r="C79" i="54"/>
  <c r="D79" i="54"/>
  <c r="E79" i="54"/>
  <c r="E80" i="54" s="1"/>
  <c r="F79" i="54"/>
  <c r="F80" i="54"/>
  <c r="K85" i="54"/>
  <c r="K86" i="54"/>
  <c r="K87" i="54"/>
  <c r="K88" i="54"/>
  <c r="K89" i="54"/>
  <c r="C97" i="54"/>
  <c r="D97" i="54"/>
  <c r="E97" i="54"/>
  <c r="F97" i="54"/>
  <c r="G97" i="54"/>
  <c r="H97" i="54"/>
  <c r="I97" i="54"/>
  <c r="J97" i="54"/>
  <c r="O102" i="54"/>
  <c r="O103" i="54"/>
  <c r="O104" i="54"/>
  <c r="O105" i="54"/>
  <c r="O106" i="54"/>
  <c r="O107" i="54"/>
  <c r="O108" i="54"/>
  <c r="O109" i="54"/>
  <c r="O110" i="54"/>
  <c r="O111" i="54"/>
  <c r="O112" i="54"/>
  <c r="O113" i="54"/>
  <c r="O114" i="54"/>
  <c r="O115" i="54"/>
  <c r="O116" i="54"/>
  <c r="O117" i="54"/>
  <c r="O118" i="54"/>
  <c r="O119" i="54"/>
  <c r="O120" i="54"/>
  <c r="O121" i="54"/>
  <c r="O122" i="54"/>
  <c r="O123" i="54"/>
  <c r="O124" i="54"/>
  <c r="O125" i="54"/>
  <c r="O126" i="54"/>
  <c r="C127" i="54"/>
  <c r="D127" i="54"/>
  <c r="E127" i="54"/>
  <c r="F127" i="54"/>
  <c r="G127" i="54"/>
  <c r="H127" i="54"/>
  <c r="I127" i="54"/>
  <c r="J127" i="54"/>
  <c r="K127" i="54"/>
  <c r="L127" i="54"/>
  <c r="M127" i="54"/>
  <c r="N127" i="54"/>
  <c r="D145" i="54"/>
  <c r="E154" i="54"/>
  <c r="E155" i="54"/>
  <c r="E156" i="54"/>
  <c r="E157" i="54"/>
  <c r="E158" i="54"/>
  <c r="C166" i="54"/>
  <c r="D166" i="54"/>
  <c r="E166" i="54" s="1"/>
  <c r="E52" i="54" l="1"/>
  <c r="I52" i="54"/>
  <c r="J52" i="54"/>
  <c r="G52" i="54"/>
  <c r="C52" i="54"/>
  <c r="K52" i="54"/>
  <c r="F52" i="54"/>
  <c r="H98" i="54"/>
  <c r="K97" i="54"/>
  <c r="E98" i="54" s="1"/>
  <c r="C80" i="54"/>
  <c r="O73" i="54" s="1"/>
  <c r="D80" i="54"/>
  <c r="P73" i="54" s="1"/>
  <c r="O61" i="54"/>
  <c r="H52" i="54"/>
  <c r="D52" i="54"/>
  <c r="E33" i="54"/>
  <c r="C34" i="54" s="1"/>
  <c r="O27" i="54" s="1"/>
  <c r="O127" i="54"/>
  <c r="E9" i="54"/>
  <c r="E13" i="54"/>
  <c r="E10" i="54"/>
  <c r="E14" i="54"/>
  <c r="P114" i="54"/>
  <c r="E11" i="54"/>
  <c r="P103" i="54" l="1"/>
  <c r="P111" i="54"/>
  <c r="P119" i="54"/>
  <c r="E145" i="54"/>
  <c r="P115" i="54"/>
  <c r="P105" i="54"/>
  <c r="P113" i="54"/>
  <c r="P109" i="54"/>
  <c r="P117" i="54"/>
  <c r="P125" i="54"/>
  <c r="P107" i="54"/>
  <c r="P123" i="54"/>
  <c r="P121" i="54"/>
  <c r="P120" i="54"/>
  <c r="P126" i="54"/>
  <c r="P108" i="54"/>
  <c r="P122" i="54"/>
  <c r="P102" i="54"/>
  <c r="P124" i="54"/>
  <c r="D34" i="54"/>
  <c r="P27" i="54" s="1"/>
  <c r="P118" i="54"/>
  <c r="P104" i="54"/>
  <c r="F98" i="54"/>
  <c r="J98" i="54"/>
  <c r="G98" i="54"/>
  <c r="C98" i="54"/>
  <c r="K98" i="54"/>
  <c r="D98" i="54"/>
  <c r="P106" i="54"/>
  <c r="P116" i="54"/>
  <c r="P56" i="54"/>
  <c r="P58" i="54"/>
  <c r="P60" i="54"/>
  <c r="P59" i="54"/>
  <c r="P112" i="54"/>
  <c r="P110" i="54"/>
  <c r="I98" i="54"/>
  <c r="P57" i="54"/>
</calcChain>
</file>

<file path=xl/sharedStrings.xml><?xml version="1.0" encoding="utf-8"?>
<sst xmlns="http://schemas.openxmlformats.org/spreadsheetml/2006/main" count="231" uniqueCount="113">
  <si>
    <t>Mes</t>
  </si>
  <si>
    <t xml:space="preserve">Mes </t>
  </si>
  <si>
    <t>Total</t>
  </si>
  <si>
    <t>%</t>
  </si>
  <si>
    <t>Mujer</t>
  </si>
  <si>
    <t>Hombre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</si>
  <si>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</si>
  <si>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</si>
  <si>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</si>
  <si>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</si>
  <si>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</si>
  <si>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</si>
  <si>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</si>
  <si>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</si>
  <si>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Setiembre</t>
  </si>
  <si>
    <t>Octubre</t>
  </si>
  <si>
    <t>Noviembre</t>
  </si>
  <si>
    <t>Diciembre</t>
  </si>
  <si>
    <t>Adolescentes</t>
  </si>
  <si>
    <t>N°</t>
  </si>
  <si>
    <t>Septiembre</t>
  </si>
  <si>
    <t>Porcentaje (%)</t>
  </si>
  <si>
    <t>Adultos</t>
  </si>
  <si>
    <t>Jóvenes</t>
  </si>
  <si>
    <t>Niñez</t>
  </si>
  <si>
    <t>Infancia</t>
  </si>
  <si>
    <t>-</t>
  </si>
  <si>
    <t>Tumbes</t>
  </si>
  <si>
    <t>Moquegua</t>
  </si>
  <si>
    <t>Ucayali</t>
  </si>
  <si>
    <t>Amazonas</t>
  </si>
  <si>
    <t>Pasco</t>
  </si>
  <si>
    <t>Huancavelica</t>
  </si>
  <si>
    <t>Loreto</t>
  </si>
  <si>
    <t>San Martin</t>
  </si>
  <si>
    <t>Ica</t>
  </si>
  <si>
    <t>Cajamarca</t>
  </si>
  <si>
    <t>Tacna</t>
  </si>
  <si>
    <t>Lambayeque</t>
  </si>
  <si>
    <t>Callao</t>
  </si>
  <si>
    <t>Piura</t>
  </si>
  <si>
    <t>Ancash</t>
  </si>
  <si>
    <t>Huánuco</t>
  </si>
  <si>
    <t>La Libertad</t>
  </si>
  <si>
    <t>Cusco</t>
  </si>
  <si>
    <t>Puno</t>
  </si>
  <si>
    <t>Junín</t>
  </si>
  <si>
    <t>Años</t>
  </si>
  <si>
    <t>Var. %</t>
  </si>
  <si>
    <t>Dic</t>
  </si>
  <si>
    <t>Nov</t>
  </si>
  <si>
    <t>Oct</t>
  </si>
  <si>
    <t>Ago</t>
  </si>
  <si>
    <t>Jul</t>
  </si>
  <si>
    <t>Jun</t>
  </si>
  <si>
    <t>May</t>
  </si>
  <si>
    <t>Abr</t>
  </si>
  <si>
    <t>Mar</t>
  </si>
  <si>
    <t>Feb</t>
  </si>
  <si>
    <t>Ene</t>
  </si>
  <si>
    <t>Ayacucho</t>
  </si>
  <si>
    <t>Arequipa</t>
  </si>
  <si>
    <t>Departamento</t>
  </si>
  <si>
    <t>Fuente: Sistema de Registro de Consultas de Linea 100</t>
  </si>
  <si>
    <t>Set</t>
  </si>
  <si>
    <t>Variación
 %</t>
  </si>
  <si>
    <t>Otras Acciones</t>
  </si>
  <si>
    <t>Derivados CEM</t>
  </si>
  <si>
    <t>Consultas derivadas al CEM</t>
  </si>
  <si>
    <t>Madre De Dios</t>
  </si>
  <si>
    <t>Lima</t>
  </si>
  <si>
    <t>Apurímac</t>
  </si>
  <si>
    <t>(60 a más años)</t>
  </si>
  <si>
    <t>(30-59 años)</t>
  </si>
  <si>
    <t>(18-29 años)</t>
  </si>
  <si>
    <t>(15-17 años)</t>
  </si>
  <si>
    <t>(12-14 años)</t>
  </si>
  <si>
    <t>(6-11 años)</t>
  </si>
  <si>
    <t>(0-5 sños)</t>
  </si>
  <si>
    <t>Sin datos</t>
  </si>
  <si>
    <t>Adulto Mayor</t>
  </si>
  <si>
    <t>Adolescentes tardios</t>
  </si>
  <si>
    <t>Sin dato</t>
  </si>
  <si>
    <t>Otra consulta</t>
  </si>
  <si>
    <t>Vio. Econ/Patr.</t>
  </si>
  <si>
    <t>Vio. Sexual</t>
  </si>
  <si>
    <t>Vio. Física</t>
  </si>
  <si>
    <t>Vio. Psicológica</t>
  </si>
  <si>
    <t>Motivo</t>
  </si>
  <si>
    <t>Seudónimo</t>
  </si>
  <si>
    <t>Otra persona</t>
  </si>
  <si>
    <t>Otro familiar</t>
  </si>
  <si>
    <t>Madre/padre/apoderado(a)</t>
  </si>
  <si>
    <t>Anónimo</t>
  </si>
  <si>
    <t>El / ella misma</t>
  </si>
  <si>
    <t>Relación</t>
  </si>
  <si>
    <t>REPORTE ESTADÍSTICO DE CONSULTAS TELEFÓNICAS ATENDIDAS EN LINEA100</t>
  </si>
  <si>
    <t>Cuadro 9: Variación porcentual de las consultas atendidas en la Linea100</t>
  </si>
  <si>
    <t>SECCIÓN V: VARIACION PORCENTUAL</t>
  </si>
  <si>
    <r>
      <t>Cuadro 8:</t>
    </r>
    <r>
      <rPr>
        <sz val="11"/>
        <color theme="1"/>
        <rFont val="Calibri"/>
        <family val="2"/>
        <scheme val="minor"/>
      </rPr>
      <t xml:space="preserve"> Número de Consultas que fueron Derivados</t>
    </r>
  </si>
  <si>
    <t>SECCIÓN IV: CONSULTAS DERIVADAS A LOS CENTROS EMERGENCIA MUJER</t>
  </si>
  <si>
    <t>SECCIÓN III: CARACTERÍSTICA DE LA PRESUNTA PERSONA AGRESORA</t>
  </si>
  <si>
    <t>SECCIÓN II: CARACTERÍSTICA DE LA VICTIMA</t>
  </si>
  <si>
    <t>SECCIÓN I: CARACTERÍSTICA DE LA PERSONA CONSULTANTE</t>
  </si>
  <si>
    <r>
      <rPr>
        <b/>
        <sz val="11"/>
        <color rgb="FF000000"/>
        <rFont val="Calibri"/>
        <family val="2"/>
      </rPr>
      <t>Cuadro 7:</t>
    </r>
    <r>
      <rPr>
        <sz val="11"/>
        <color theme="1"/>
        <rFont val="Calibri"/>
        <family val="2"/>
        <scheme val="minor"/>
      </rPr>
      <t xml:space="preserve"> Número de consultas según departamento</t>
    </r>
  </si>
  <si>
    <r>
      <t xml:space="preserve">Cuadro N° 6: </t>
    </r>
    <r>
      <rPr>
        <sz val="9"/>
        <color rgb="FF000000"/>
        <rFont val="Arial"/>
        <family val="2"/>
      </rPr>
      <t>Consultas atendidas por grupo de edad de la presunta persona agresora según mes</t>
    </r>
  </si>
  <si>
    <r>
      <t xml:space="preserve">Cuadro N° 5: </t>
    </r>
    <r>
      <rPr>
        <sz val="9"/>
        <color rgb="FF000000"/>
        <rFont val="Arial"/>
        <family val="2"/>
      </rPr>
      <t>Consultas atendidas por sexo de la presunta persona agresora según mes</t>
    </r>
  </si>
  <si>
    <r>
      <t xml:space="preserve">Cuadro N° 4: </t>
    </r>
    <r>
      <rPr>
        <sz val="9"/>
        <color rgb="FF000000"/>
        <rFont val="Arial"/>
        <family val="2"/>
      </rPr>
      <t>Consultas atendidas por tipo de violencia según mes</t>
    </r>
  </si>
  <si>
    <r>
      <t xml:space="preserve">Cuadro N° 3: </t>
    </r>
    <r>
      <rPr>
        <sz val="9"/>
        <color rgb="FF000000"/>
        <rFont val="Arial"/>
        <family val="2"/>
      </rPr>
      <t>Consultas atendidas por grupo de edad de la victima según mes</t>
    </r>
  </si>
  <si>
    <r>
      <t xml:space="preserve">Cuadro N° 2: </t>
    </r>
    <r>
      <rPr>
        <sz val="9"/>
        <color rgb="FF000000"/>
        <rFont val="Arial"/>
        <family val="2"/>
      </rPr>
      <t>Consultas atendidas por sexo de la víctima según mes</t>
    </r>
  </si>
  <si>
    <r>
      <t xml:space="preserve">Cuadro N° 1: </t>
    </r>
    <r>
      <rPr>
        <sz val="9"/>
        <color rgb="FF000000"/>
        <rFont val="Arial"/>
        <family val="2"/>
      </rPr>
      <t>Relación de la persona consultas con la victima</t>
    </r>
  </si>
  <si>
    <t>Periodo:  Enero - Mayo, 2020 (Preliminar)</t>
  </si>
  <si>
    <t>Elaboración: SISEGC - UPPM - AURORA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</si>
</sst>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&quot;S/&quot;* #,##0.00_-;\-&quot;S/&quot;* #,##0.00_-;_-&quot;S/&quot;* &quot;-&quot;??_-;_-@_-"/>
    <numFmt numFmtId="165" formatCode="0.0%"/>
    <numFmt numFmtId="166" formatCode="_(* #,##0.00_);_(* \(#,##0.00\);_(* &quot;-&quot;??_);_(@_)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9"/>
      <color rgb="FF000000"/>
      <name val="Arial"/>
      <family val="2"/>
    </font>
    <font>
      <b/>
      <sz val="10"/>
      <color rgb="FFFF0000"/>
      <name val="Arial"/>
      <family val="2"/>
    </font>
    <font>
      <b/>
      <sz val="9"/>
      <name val="Arial"/>
      <family val="2"/>
    </font>
    <font>
      <b/>
      <sz val="16"/>
      <color rgb="FF002060"/>
      <name val="Arial"/>
      <family val="2"/>
    </font>
    <font>
      <sz val="11"/>
      <color rgb="FF000000"/>
      <name val="Calibri"/>
      <family val="2"/>
    </font>
    <font>
      <b/>
      <sz val="9"/>
      <color rgb="FFFFFFFF"/>
      <name val="Arial"/>
      <family val="2"/>
    </font>
    <font>
      <b/>
      <sz val="9"/>
      <color rgb="FF1F4E78"/>
      <name val="Arial"/>
      <family val="2"/>
    </font>
    <font>
      <b/>
      <sz val="9"/>
      <color rgb="FF000000"/>
      <name val="Arial"/>
      <family val="2"/>
    </font>
    <font>
      <b/>
      <sz val="11"/>
      <color rgb="FF000000"/>
      <name val="Calibri"/>
      <family val="2"/>
    </font>
    <font>
      <b/>
      <sz val="16"/>
      <color rgb="FF000000"/>
      <name val="Arial"/>
      <family val="2"/>
    </font>
    <font>
      <b/>
      <sz val="16"/>
      <color rgb="FFFFFFFF"/>
      <name val="Arial"/>
      <family val="2"/>
    </font>
    <font>
      <sz val="11"/>
      <color theme="1"/>
      <name val="Calibri"/>
      <family val="2"/>
    </font>
    <font>
      <b/>
      <sz val="10"/>
      <color rgb="FFFFFFFF"/>
      <name val="Arial"/>
      <family val="2"/>
    </font>
    <font>
      <b/>
      <sz val="11"/>
      <color rgb="FF1F4E78"/>
      <name val="Arial"/>
      <family val="2"/>
    </font>
    <font>
      <b/>
      <sz val="11"/>
      <color rgb="FFFFFFFF"/>
      <name val="Arial"/>
      <family val="2"/>
    </font>
    <font>
      <sz val="10"/>
      <color rgb="FFFFFFFF"/>
      <name val="Arial"/>
      <family val="2"/>
    </font>
    <font>
      <sz val="10"/>
      <color rgb="FF000000"/>
      <name val="Arial"/>
      <family val="2"/>
    </font>
    <font>
      <sz val="8"/>
      <color rgb="FFFFFFFF"/>
      <name val="Arial"/>
      <family val="2"/>
    </font>
    <font>
      <b/>
      <sz val="10"/>
      <color rgb="FF000000"/>
      <name val="Arial"/>
      <family val="2"/>
    </font>
    <font>
      <b/>
      <sz val="12"/>
      <color rgb="FF222B35"/>
      <name val="Arial"/>
      <family val="2"/>
    </font>
    <font>
      <i/>
      <sz val="10"/>
      <color rgb="FF000000"/>
      <name val="Arial"/>
      <family val="2"/>
    </font>
    <font>
      <b/>
      <sz val="18"/>
      <color rgb="FFFFFFFF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305496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161616"/>
        <bgColor rgb="FF000000"/>
      </patternFill>
    </fill>
    <fill>
      <patternFill patternType="solid">
        <fgColor rgb="FF1F4E78"/>
        <bgColor rgb="FF000000"/>
      </patternFill>
    </fill>
    <fill>
      <patternFill patternType="solid">
        <fgColor rgb="FFDBDBDB"/>
        <bgColor rgb="FF000000"/>
      </patternFill>
    </fill>
    <fill>
      <patternFill patternType="solid">
        <fgColor rgb="FF222B35"/>
        <bgColor rgb="FF000000"/>
      </patternFill>
    </fill>
    <fill>
      <patternFill patternType="solid">
        <fgColor rgb="FFACB9CA"/>
        <bgColor rgb="FF000000"/>
      </patternFill>
    </fill>
  </fills>
  <borders count="19">
    <border>
      <left/>
      <right/>
      <top/>
      <bottom/>
      <diagonal/>
    </border>
    <border>
      <left/>
      <right/>
      <top style="medium">
        <color rgb="FF002060"/>
      </top>
      <bottom/>
      <diagonal/>
    </border>
    <border>
      <left style="thick">
        <color rgb="FF002060"/>
      </left>
      <right style="thick">
        <color rgb="FF002060"/>
      </right>
      <top/>
      <bottom/>
      <diagonal/>
    </border>
    <border>
      <left style="thick">
        <color rgb="FF002060"/>
      </left>
      <right style="thick">
        <color rgb="FF002060"/>
      </right>
      <top style="thick">
        <color rgb="FF002060"/>
      </top>
      <bottom/>
      <diagonal/>
    </border>
    <border>
      <left style="thin">
        <color rgb="FFABABAB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ck">
        <color rgb="FF222B35"/>
      </left>
      <right/>
      <top/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thin">
        <color rgb="FFFFFFFF"/>
      </bottom>
      <diagonal/>
    </border>
    <border>
      <left/>
      <right/>
      <top style="thick">
        <color rgb="FF000000"/>
      </top>
      <bottom/>
      <diagonal/>
    </border>
  </borders>
  <cellStyleXfs count="18">
    <xf numFmtId="0" fontId="0" fillId="0" borderId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>
      <alignment vertical="center"/>
    </xf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" fillId="0" borderId="0"/>
    <xf numFmtId="0" fontId="1" fillId="0" borderId="0"/>
    <xf numFmtId="166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" fillId="0" borderId="0"/>
    <xf numFmtId="0" fontId="10" fillId="0" borderId="0" applyBorder="0"/>
    <xf numFmtId="164" fontId="2" fillId="0" borderId="0" applyFont="0" applyFill="0" applyBorder="0" applyAlignment="0" applyProtection="0"/>
  </cellStyleXfs>
  <cellXfs count="112">
    <xf numFmtId="0" fontId="0" fillId="0" borderId="0" xfId="0"/>
    <xf numFmtId="165" fontId="8" fillId="0" borderId="0" xfId="3" applyNumberFormat="1" applyFont="1" applyFill="1" applyBorder="1" applyAlignment="1" applyProtection="1">
      <alignment horizontal="center" vertical="center"/>
      <protection hidden="1"/>
    </xf>
    <xf numFmtId="165" fontId="3" fillId="0" borderId="0" xfId="3" applyNumberFormat="1" applyFont="1" applyFill="1" applyBorder="1" applyAlignment="1" applyProtection="1">
      <alignment horizontal="center" vertical="center"/>
      <protection hidden="1"/>
    </xf>
    <xf numFmtId="9" fontId="8" fillId="0" borderId="0" xfId="3" applyFont="1" applyFill="1" applyBorder="1" applyAlignment="1" applyProtection="1">
      <alignment horizontal="center" vertical="center"/>
      <protection hidden="1"/>
    </xf>
    <xf numFmtId="165" fontId="8" fillId="0" borderId="2" xfId="3" applyNumberFormat="1" applyFont="1" applyFill="1" applyBorder="1" applyAlignment="1" applyProtection="1">
      <alignment horizontal="center" vertical="center"/>
      <protection hidden="1"/>
    </xf>
    <xf numFmtId="165" fontId="4" fillId="0" borderId="0" xfId="4" applyNumberFormat="1" applyFont="1" applyFill="1" applyBorder="1" applyAlignment="1">
      <alignment horizontal="center" vertical="center"/>
    </xf>
    <xf numFmtId="0" fontId="17" fillId="2" borderId="0" xfId="0" applyFont="1" applyFill="1" applyBorder="1"/>
    <xf numFmtId="0" fontId="17" fillId="0" borderId="0" xfId="0" applyFont="1" applyFill="1" applyBorder="1"/>
    <xf numFmtId="0" fontId="17" fillId="2" borderId="0" xfId="0" applyFont="1" applyFill="1" applyBorder="1" applyAlignment="1">
      <alignment horizontal="center"/>
    </xf>
    <xf numFmtId="0" fontId="1" fillId="2" borderId="0" xfId="16" applyFont="1" applyFill="1" applyBorder="1" applyAlignment="1">
      <alignment vertical="center"/>
    </xf>
    <xf numFmtId="9" fontId="18" fillId="6" borderId="6" xfId="4" applyFont="1" applyFill="1" applyBorder="1" applyAlignment="1">
      <alignment horizontal="center" vertical="center"/>
    </xf>
    <xf numFmtId="3" fontId="18" fillId="3" borderId="0" xfId="16" applyNumberFormat="1" applyFont="1" applyFill="1" applyBorder="1" applyAlignment="1">
      <alignment horizontal="center" vertical="center"/>
    </xf>
    <xf numFmtId="0" fontId="18" fillId="3" borderId="7" xfId="16" applyFont="1" applyFill="1" applyBorder="1" applyAlignment="1">
      <alignment vertical="center"/>
    </xf>
    <xf numFmtId="9" fontId="4" fillId="7" borderId="8" xfId="4" applyFont="1" applyFill="1" applyBorder="1" applyAlignment="1">
      <alignment horizontal="center" vertical="center"/>
    </xf>
    <xf numFmtId="3" fontId="1" fillId="4" borderId="9" xfId="16" applyNumberFormat="1" applyFont="1" applyFill="1" applyBorder="1" applyAlignment="1">
      <alignment horizontal="center" vertical="center"/>
    </xf>
    <xf numFmtId="3" fontId="1" fillId="4" borderId="10" xfId="16" applyNumberFormat="1" applyFont="1" applyFill="1" applyBorder="1" applyAlignment="1">
      <alignment horizontal="center" vertical="center"/>
    </xf>
    <xf numFmtId="0" fontId="1" fillId="4" borderId="10" xfId="16" applyFont="1" applyFill="1" applyBorder="1" applyAlignment="1">
      <alignment vertical="center"/>
    </xf>
    <xf numFmtId="9" fontId="4" fillId="7" borderId="11" xfId="4" applyFont="1" applyFill="1" applyBorder="1" applyAlignment="1">
      <alignment horizontal="center" vertical="center"/>
    </xf>
    <xf numFmtId="3" fontId="1" fillId="4" borderId="12" xfId="16" applyNumberFormat="1" applyFont="1" applyFill="1" applyBorder="1" applyAlignment="1">
      <alignment horizontal="center" vertical="center"/>
    </xf>
    <xf numFmtId="0" fontId="1" fillId="4" borderId="12" xfId="16" applyFont="1" applyFill="1" applyBorder="1" applyAlignment="1">
      <alignment vertical="center"/>
    </xf>
    <xf numFmtId="0" fontId="18" fillId="3" borderId="14" xfId="16" applyFont="1" applyFill="1" applyBorder="1" applyAlignment="1">
      <alignment horizontal="center" vertical="center"/>
    </xf>
    <xf numFmtId="0" fontId="18" fillId="3" borderId="15" xfId="16" applyFont="1" applyFill="1" applyBorder="1" applyAlignment="1">
      <alignment horizontal="center" vertical="center"/>
    </xf>
    <xf numFmtId="0" fontId="19" fillId="0" borderId="0" xfId="16" applyFont="1" applyFill="1" applyBorder="1" applyAlignment="1">
      <alignment vertical="center" wrapText="1"/>
    </xf>
    <xf numFmtId="0" fontId="19" fillId="0" borderId="0" xfId="16" applyFont="1" applyFill="1" applyBorder="1" applyAlignment="1">
      <alignment vertical="center"/>
    </xf>
    <xf numFmtId="0" fontId="10" fillId="0" borderId="0" xfId="16" applyFont="1" applyFill="1" applyBorder="1" applyAlignment="1">
      <alignment vertical="center"/>
    </xf>
    <xf numFmtId="0" fontId="14" fillId="2" borderId="0" xfId="16" applyFont="1" applyFill="1" applyBorder="1" applyAlignment="1">
      <alignment vertical="center"/>
    </xf>
    <xf numFmtId="0" fontId="20" fillId="8" borderId="18" xfId="0" applyFont="1" applyFill="1" applyBorder="1" applyAlignment="1">
      <alignment vertical="center"/>
    </xf>
    <xf numFmtId="0" fontId="21" fillId="2" borderId="0" xfId="16" applyFont="1" applyFill="1" applyBorder="1" applyAlignment="1">
      <alignment vertical="center"/>
    </xf>
    <xf numFmtId="0" fontId="1" fillId="2" borderId="0" xfId="16" applyFont="1" applyFill="1" applyBorder="1" applyAlignment="1">
      <alignment horizontal="left" vertical="top"/>
    </xf>
    <xf numFmtId="0" fontId="18" fillId="0" borderId="0" xfId="16" applyFont="1" applyFill="1" applyBorder="1" applyAlignment="1">
      <alignment vertical="center"/>
    </xf>
    <xf numFmtId="0" fontId="7" fillId="0" borderId="0" xfId="16" applyFont="1" applyFill="1" applyBorder="1" applyAlignment="1">
      <alignment vertical="center"/>
    </xf>
    <xf numFmtId="3" fontId="18" fillId="0" borderId="0" xfId="16" applyNumberFormat="1" applyFont="1" applyFill="1" applyBorder="1" applyAlignment="1">
      <alignment vertical="center"/>
    </xf>
    <xf numFmtId="3" fontId="18" fillId="3" borderId="1" xfId="16" applyNumberFormat="1" applyFont="1" applyFill="1" applyBorder="1" applyAlignment="1">
      <alignment horizontal="right" vertical="center" indent="1"/>
    </xf>
    <xf numFmtId="0" fontId="21" fillId="0" borderId="0" xfId="16" applyFont="1" applyFill="1" applyBorder="1" applyAlignment="1">
      <alignment vertical="center"/>
    </xf>
    <xf numFmtId="3" fontId="1" fillId="0" borderId="0" xfId="16" applyNumberFormat="1" applyFont="1" applyFill="1" applyBorder="1" applyAlignment="1">
      <alignment horizontal="right" vertical="center" indent="1"/>
    </xf>
    <xf numFmtId="0" fontId="1" fillId="0" borderId="0" xfId="16" applyFont="1" applyFill="1" applyBorder="1" applyAlignment="1">
      <alignment vertical="center"/>
    </xf>
    <xf numFmtId="0" fontId="1" fillId="0" borderId="0" xfId="16" applyFont="1" applyFill="1" applyBorder="1" applyAlignment="1">
      <alignment vertical="center" wrapText="1"/>
    </xf>
    <xf numFmtId="3" fontId="1" fillId="0" borderId="0" xfId="16" applyNumberFormat="1" applyFont="1" applyFill="1" applyBorder="1" applyAlignment="1">
      <alignment horizontal="left" vertical="center"/>
    </xf>
    <xf numFmtId="0" fontId="1" fillId="0" borderId="0" xfId="16" applyFont="1" applyFill="1" applyBorder="1" applyAlignment="1">
      <alignment horizontal="left" vertical="center"/>
    </xf>
    <xf numFmtId="0" fontId="18" fillId="3" borderId="0" xfId="16" applyFont="1" applyFill="1" applyBorder="1" applyAlignment="1">
      <alignment horizontal="center" vertical="center"/>
    </xf>
    <xf numFmtId="0" fontId="14" fillId="0" borderId="0" xfId="16" applyFont="1" applyFill="1" applyBorder="1" applyAlignment="1">
      <alignment vertical="center"/>
    </xf>
    <xf numFmtId="0" fontId="20" fillId="0" borderId="0" xfId="0" applyFont="1" applyFill="1" applyBorder="1" applyAlignment="1">
      <alignment vertical="center"/>
    </xf>
    <xf numFmtId="0" fontId="11" fillId="0" borderId="0" xfId="0" applyFont="1" applyFill="1" applyBorder="1" applyAlignment="1" applyProtection="1">
      <alignment vertical="center" wrapText="1"/>
      <protection hidden="1"/>
    </xf>
    <xf numFmtId="165" fontId="11" fillId="3" borderId="0" xfId="3" applyNumberFormat="1" applyFont="1" applyFill="1" applyBorder="1" applyAlignment="1" applyProtection="1">
      <alignment horizontal="center" vertical="center"/>
      <protection hidden="1"/>
    </xf>
    <xf numFmtId="3" fontId="11" fillId="3" borderId="0" xfId="16" applyNumberFormat="1" applyFont="1" applyFill="1" applyBorder="1" applyAlignment="1" applyProtection="1">
      <alignment horizontal="center" vertical="center"/>
      <protection hidden="1"/>
    </xf>
    <xf numFmtId="0" fontId="11" fillId="3" borderId="0" xfId="16" applyFont="1" applyFill="1" applyBorder="1" applyAlignment="1" applyProtection="1">
      <alignment horizontal="left" vertical="center"/>
      <protection hidden="1"/>
    </xf>
    <xf numFmtId="3" fontId="13" fillId="0" borderId="0" xfId="16" applyNumberFormat="1" applyFont="1" applyFill="1" applyBorder="1" applyAlignment="1" applyProtection="1">
      <alignment horizontal="center" vertical="center"/>
      <protection hidden="1"/>
    </xf>
    <xf numFmtId="3" fontId="3" fillId="0" borderId="0" xfId="16" applyNumberFormat="1" applyFont="1" applyFill="1" applyBorder="1" applyAlignment="1" applyProtection="1">
      <alignment horizontal="center" vertical="center"/>
      <protection hidden="1"/>
    </xf>
    <xf numFmtId="3" fontId="6" fillId="0" borderId="0" xfId="16" applyNumberFormat="1" applyFont="1" applyFill="1" applyBorder="1" applyAlignment="1" applyProtection="1">
      <alignment horizontal="center" vertical="center"/>
      <protection hidden="1"/>
    </xf>
    <xf numFmtId="0" fontId="3" fillId="0" borderId="0" xfId="16" applyFont="1" applyFill="1" applyBorder="1" applyAlignment="1" applyProtection="1">
      <alignment horizontal="left" vertical="center"/>
      <protection hidden="1"/>
    </xf>
    <xf numFmtId="0" fontId="13" fillId="0" borderId="0" xfId="0" applyFont="1" applyFill="1" applyBorder="1" applyAlignment="1" applyProtection="1">
      <alignment vertical="center" wrapText="1"/>
      <protection hidden="1"/>
    </xf>
    <xf numFmtId="0" fontId="13" fillId="0" borderId="0" xfId="0" applyFont="1" applyFill="1" applyBorder="1" applyAlignment="1" applyProtection="1">
      <alignment vertical="center"/>
      <protection hidden="1"/>
    </xf>
    <xf numFmtId="0" fontId="11" fillId="3" borderId="0" xfId="0" applyFont="1" applyFill="1" applyBorder="1" applyAlignment="1" applyProtection="1">
      <alignment horizontal="center" vertical="center" wrapText="1"/>
      <protection hidden="1"/>
    </xf>
    <xf numFmtId="0" fontId="17" fillId="0" borderId="0" xfId="0" applyFont="1" applyFill="1" applyBorder="1" applyAlignment="1">
      <alignment horizontal="center"/>
    </xf>
    <xf numFmtId="3" fontId="3" fillId="0" borderId="0" xfId="16" applyNumberFormat="1" applyFont="1" applyFill="1" applyBorder="1" applyAlignment="1">
      <alignment horizontal="center" vertical="center"/>
    </xf>
    <xf numFmtId="0" fontId="8" fillId="0" borderId="0" xfId="16" applyFont="1" applyFill="1" applyBorder="1" applyAlignment="1">
      <alignment horizontal="left" vertical="center"/>
    </xf>
    <xf numFmtId="0" fontId="3" fillId="0" borderId="0" xfId="16" applyFont="1" applyFill="1" applyBorder="1" applyAlignment="1">
      <alignment horizontal="left" vertical="center"/>
    </xf>
    <xf numFmtId="0" fontId="22" fillId="0" borderId="0" xfId="0" applyFont="1" applyFill="1" applyBorder="1"/>
    <xf numFmtId="165" fontId="3" fillId="9" borderId="0" xfId="3" applyNumberFormat="1" applyFont="1" applyFill="1" applyBorder="1" applyAlignment="1" applyProtection="1">
      <alignment horizontal="center" vertical="center"/>
      <protection hidden="1"/>
    </xf>
    <xf numFmtId="0" fontId="8" fillId="9" borderId="0" xfId="16" applyFont="1" applyFill="1" applyBorder="1" applyAlignment="1" applyProtection="1">
      <alignment horizontal="left" vertical="center"/>
      <protection hidden="1"/>
    </xf>
    <xf numFmtId="3" fontId="11" fillId="0" borderId="0" xfId="16" applyNumberFormat="1" applyFont="1" applyFill="1" applyBorder="1" applyAlignment="1" applyProtection="1">
      <alignment horizontal="center" vertical="center"/>
      <protection hidden="1"/>
    </xf>
    <xf numFmtId="3" fontId="8" fillId="0" borderId="0" xfId="16" applyNumberFormat="1" applyFont="1" applyFill="1" applyBorder="1" applyAlignment="1" applyProtection="1">
      <alignment horizontal="center" vertical="center"/>
      <protection hidden="1"/>
    </xf>
    <xf numFmtId="0" fontId="11" fillId="0" borderId="0" xfId="0" applyFont="1" applyFill="1" applyBorder="1" applyAlignment="1" applyProtection="1">
      <alignment horizontal="center" vertical="center" wrapText="1"/>
      <protection hidden="1"/>
    </xf>
    <xf numFmtId="0" fontId="23" fillId="3" borderId="0" xfId="0" applyFont="1" applyFill="1" applyBorder="1" applyAlignment="1" applyProtection="1">
      <alignment horizontal="center" vertical="center" wrapText="1"/>
      <protection hidden="1"/>
    </xf>
    <xf numFmtId="9" fontId="3" fillId="9" borderId="0" xfId="3" applyFont="1" applyFill="1" applyBorder="1" applyAlignment="1" applyProtection="1">
      <alignment horizontal="center" vertical="center"/>
      <protection hidden="1"/>
    </xf>
    <xf numFmtId="0" fontId="12" fillId="0" borderId="0" xfId="0" applyFont="1" applyFill="1" applyBorder="1"/>
    <xf numFmtId="165" fontId="11" fillId="0" borderId="0" xfId="3" applyNumberFormat="1" applyFont="1" applyFill="1" applyBorder="1" applyAlignment="1" applyProtection="1">
      <alignment horizontal="center" vertical="center"/>
      <protection hidden="1"/>
    </xf>
    <xf numFmtId="0" fontId="24" fillId="0" borderId="0" xfId="0" applyFont="1" applyFill="1" applyBorder="1" applyAlignment="1">
      <alignment horizontal="center" vertical="center"/>
    </xf>
    <xf numFmtId="3" fontId="8" fillId="0" borderId="2" xfId="16" applyNumberFormat="1" applyFont="1" applyFill="1" applyBorder="1" applyAlignment="1" applyProtection="1">
      <alignment horizontal="center" vertical="center"/>
      <protection hidden="1"/>
    </xf>
    <xf numFmtId="0" fontId="11" fillId="3" borderId="3" xfId="0" applyFont="1" applyFill="1" applyBorder="1" applyAlignment="1" applyProtection="1">
      <alignment horizontal="center" vertical="center" wrapText="1"/>
      <protection hidden="1"/>
    </xf>
    <xf numFmtId="0" fontId="6" fillId="0" borderId="0" xfId="0" applyFont="1" applyFill="1" applyBorder="1" applyAlignment="1">
      <alignment horizontal="left" vertical="center"/>
    </xf>
    <xf numFmtId="0" fontId="22" fillId="2" borderId="0" xfId="0" applyFont="1" applyFill="1" applyBorder="1"/>
    <xf numFmtId="0" fontId="22" fillId="2" borderId="0" xfId="0" applyFont="1" applyFill="1" applyBorder="1" applyAlignment="1">
      <alignment horizontal="center"/>
    </xf>
    <xf numFmtId="0" fontId="20" fillId="8" borderId="0" xfId="0" applyFont="1" applyFill="1" applyBorder="1"/>
    <xf numFmtId="0" fontId="20" fillId="8" borderId="0" xfId="0" applyFont="1" applyFill="1" applyBorder="1" applyAlignment="1">
      <alignment horizontal="center"/>
    </xf>
    <xf numFmtId="0" fontId="20" fillId="8" borderId="0" xfId="0" applyFont="1" applyFill="1" applyBorder="1" applyAlignment="1">
      <alignment vertical="center"/>
    </xf>
    <xf numFmtId="9" fontId="6" fillId="0" borderId="0" xfId="3" applyNumberFormat="1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/>
    </xf>
    <xf numFmtId="0" fontId="25" fillId="0" borderId="0" xfId="16" applyFont="1" applyFill="1" applyBorder="1" applyAlignment="1" applyProtection="1">
      <alignment horizontal="left" vertical="center"/>
      <protection hidden="1"/>
    </xf>
    <xf numFmtId="0" fontId="8" fillId="0" borderId="0" xfId="16" applyFont="1" applyFill="1" applyBorder="1" applyAlignment="1" applyProtection="1">
      <alignment horizontal="center" vertical="center"/>
      <protection hidden="1"/>
    </xf>
    <xf numFmtId="0" fontId="8" fillId="0" borderId="0" xfId="16" applyFont="1" applyFill="1" applyBorder="1" applyAlignment="1" applyProtection="1">
      <alignment horizontal="left" vertical="center"/>
      <protection hidden="1"/>
    </xf>
    <xf numFmtId="0" fontId="6" fillId="0" borderId="0" xfId="0" applyFont="1" applyFill="1" applyBorder="1"/>
    <xf numFmtId="0" fontId="25" fillId="0" borderId="0" xfId="16" applyFont="1" applyFill="1" applyBorder="1" applyAlignment="1" applyProtection="1">
      <alignment vertical="center"/>
      <protection hidden="1"/>
    </xf>
    <xf numFmtId="0" fontId="26" fillId="0" borderId="0" xfId="0" applyFont="1" applyFill="1" applyBorder="1"/>
    <xf numFmtId="0" fontId="26" fillId="0" borderId="0" xfId="0" applyFont="1" applyFill="1" applyBorder="1" applyAlignment="1">
      <alignment horizontal="center"/>
    </xf>
    <xf numFmtId="0" fontId="22" fillId="0" borderId="0" xfId="0" applyFont="1" applyFill="1" applyBorder="1" applyAlignment="1"/>
    <xf numFmtId="9" fontId="11" fillId="3" borderId="0" xfId="3" applyFont="1" applyFill="1" applyBorder="1" applyAlignment="1" applyProtection="1">
      <alignment horizontal="center" vertical="center"/>
      <protection hidden="1"/>
    </xf>
    <xf numFmtId="3" fontId="8" fillId="0" borderId="0" xfId="16" applyNumberFormat="1" applyFont="1" applyFill="1" applyBorder="1" applyAlignment="1">
      <alignment horizontal="left" vertical="center"/>
    </xf>
    <xf numFmtId="3" fontId="22" fillId="0" borderId="0" xfId="0" applyNumberFormat="1" applyFont="1" applyFill="1" applyBorder="1"/>
    <xf numFmtId="0" fontId="17" fillId="0" borderId="4" xfId="0" applyNumberFormat="1" applyFont="1" applyFill="1" applyBorder="1"/>
    <xf numFmtId="3" fontId="11" fillId="0" borderId="0" xfId="16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0" fontId="13" fillId="2" borderId="0" xfId="0" applyFont="1" applyFill="1" applyBorder="1" applyAlignment="1" applyProtection="1">
      <alignment horizontal="center" vertical="center"/>
      <protection hidden="1"/>
    </xf>
    <xf numFmtId="0" fontId="13" fillId="2" borderId="0" xfId="0" applyFont="1" applyFill="1" applyBorder="1" applyAlignment="1" applyProtection="1">
      <alignment horizontal="center" vertical="center" wrapText="1"/>
      <protection hidden="1"/>
    </xf>
    <xf numFmtId="0" fontId="20" fillId="0" borderId="0" xfId="0" applyFont="1" applyFill="1" applyBorder="1"/>
    <xf numFmtId="0" fontId="16" fillId="0" borderId="0" xfId="0" applyFont="1" applyFill="1" applyBorder="1" applyAlignment="1" applyProtection="1">
      <alignment vertical="center"/>
      <protection hidden="1"/>
    </xf>
    <xf numFmtId="0" fontId="27" fillId="0" borderId="0" xfId="0" applyFont="1" applyFill="1" applyBorder="1" applyAlignment="1" applyProtection="1">
      <protection hidden="1"/>
    </xf>
    <xf numFmtId="9" fontId="9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1" fillId="3" borderId="0" xfId="0" applyFont="1" applyFill="1" applyBorder="1" applyAlignment="1" applyProtection="1">
      <alignment horizontal="center" vertical="center" wrapText="1"/>
      <protection hidden="1"/>
    </xf>
    <xf numFmtId="0" fontId="16" fillId="5" borderId="0" xfId="0" applyFont="1" applyFill="1" applyBorder="1" applyAlignment="1" applyProtection="1">
      <alignment horizontal="center" vertical="center" wrapText="1"/>
      <protection hidden="1"/>
    </xf>
    <xf numFmtId="0" fontId="15" fillId="0" borderId="0" xfId="0" applyFont="1" applyFill="1" applyBorder="1" applyAlignment="1" applyProtection="1">
      <alignment horizontal="center" vertical="center"/>
      <protection hidden="1"/>
    </xf>
    <xf numFmtId="0" fontId="11" fillId="3" borderId="0" xfId="16" applyFont="1" applyFill="1" applyBorder="1" applyAlignment="1" applyProtection="1">
      <alignment horizontal="center" vertical="center"/>
      <protection hidden="1"/>
    </xf>
    <xf numFmtId="0" fontId="13" fillId="0" borderId="0" xfId="0" applyFont="1" applyFill="1" applyBorder="1" applyAlignment="1" applyProtection="1">
      <alignment horizontal="left" vertical="center" wrapText="1"/>
      <protection hidden="1"/>
    </xf>
    <xf numFmtId="0" fontId="18" fillId="6" borderId="16" xfId="16" applyFont="1" applyFill="1" applyBorder="1" applyAlignment="1">
      <alignment horizontal="center" vertical="center" wrapText="1"/>
    </xf>
    <xf numFmtId="0" fontId="18" fillId="6" borderId="13" xfId="16" applyFont="1" applyFill="1" applyBorder="1" applyAlignment="1">
      <alignment horizontal="center" vertical="center"/>
    </xf>
    <xf numFmtId="0" fontId="18" fillId="3" borderId="0" xfId="16" applyFont="1" applyFill="1" applyBorder="1" applyAlignment="1">
      <alignment horizontal="center" vertical="center" wrapText="1"/>
    </xf>
    <xf numFmtId="0" fontId="1" fillId="0" borderId="0" xfId="16" applyFont="1" applyFill="1" applyBorder="1" applyAlignment="1">
      <alignment horizontal="left" vertical="center" wrapText="1"/>
    </xf>
    <xf numFmtId="0" fontId="18" fillId="3" borderId="1" xfId="16" applyFont="1" applyFill="1" applyBorder="1" applyAlignment="1">
      <alignment horizontal="center" vertical="center"/>
    </xf>
    <xf numFmtId="0" fontId="18" fillId="3" borderId="0" xfId="16" applyFont="1" applyFill="1" applyBorder="1" applyAlignment="1">
      <alignment horizontal="center" vertical="center"/>
    </xf>
    <xf numFmtId="0" fontId="18" fillId="3" borderId="5" xfId="16" applyFont="1" applyFill="1" applyBorder="1" applyAlignment="1">
      <alignment horizontal="center" vertical="center"/>
    </xf>
    <xf numFmtId="0" fontId="18" fillId="3" borderId="17" xfId="16" applyFont="1" applyFill="1" applyBorder="1" applyAlignment="1">
      <alignment horizontal="center" vertical="center"/>
    </xf>
  </cellXfs>
  <cellStyles count="18">
    <cellStyle name="Millares 2" xfId="13"/>
    <cellStyle name="Moneda 2" xfId="17"/>
    <cellStyle name="Normal" xfId="0" builtinId="0"/>
    <cellStyle name="Normal 2" xfId="1"/>
    <cellStyle name="Normal 2 2" xfId="2"/>
    <cellStyle name="Normal 2 2 2" xfId="15"/>
    <cellStyle name="Normal 2 2 3" xfId="7"/>
    <cellStyle name="Normal 2 3" xfId="11"/>
    <cellStyle name="Normal 2 3 2" xfId="6"/>
    <cellStyle name="Normal 2 4" xfId="16"/>
    <cellStyle name="Normal 3 2" xfId="12"/>
    <cellStyle name="Porcentaje" xfId="3" builtinId="5"/>
    <cellStyle name="Porcentaje 10" xfId="9"/>
    <cellStyle name="Porcentaje 2" xfId="4"/>
    <cellStyle name="Porcentaje 3 2" xfId="8"/>
    <cellStyle name="Porcentual 2" xfId="5"/>
    <cellStyle name="Porcentual 2 2" xfId="10"/>
    <cellStyle name="Porcentual 2 2 2" xfId="14"/>
  </cellStyles>
  <dxfs count="0"/>
  <tableStyles count="0" defaultTableStyle="TableStyleMedium2" defaultPivotStyle="PivotStyleLight16"/>
  <colors>
    <mruColors>
      <color rgb="FF43434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6.xml"/><Relationship Id="rId1" Type="http://schemas.microsoft.com/office/2011/relationships/chartStyle" Target="style6.xml"/><Relationship Id="rId4" Type="http://schemas.openxmlformats.org/officeDocument/2006/relationships/chartUserShapes" Target="../drawings/drawing2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7.xml"/><Relationship Id="rId1" Type="http://schemas.microsoft.com/office/2011/relationships/chartStyle" Target="style7.xml"/><Relationship Id="rId4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Consultas</a:t>
            </a:r>
            <a:r>
              <a:rPr lang="es-ES" sz="1050" b="1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atendidas por sexo de la víctima por mes</a:t>
            </a:r>
            <a:endParaRPr lang="es-ES" sz="1050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>
        <c:manualLayout>
          <c:xMode val="edge"/>
          <c:yMode val="edge"/>
          <c:x val="0.18907633420822398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spc="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9.7042694576970623E-2"/>
          <c:y val="0.16041666666666665"/>
          <c:w val="0.86511160813038357"/>
          <c:h val="0.5022262321376495"/>
        </c:manualLayout>
      </c:layout>
      <c:barChart>
        <c:barDir val="col"/>
        <c:grouping val="stacked"/>
        <c:varyColors val="0"/>
        <c:ser>
          <c:idx val="0"/>
          <c:order val="0"/>
          <c:tx>
            <c:v>Mujer</c:v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2"/>
              <c:pt idx="0">
                <c:v>Enero</c:v>
              </c:pt>
              <c:pt idx="1">
                <c:v>Febrero</c:v>
              </c:pt>
              <c:pt idx="2">
                <c:v>Marzo</c:v>
              </c:pt>
              <c:pt idx="3">
                <c:v>Abril</c:v>
              </c:pt>
              <c:pt idx="4">
                <c:v>Mayo</c:v>
              </c:pt>
              <c:pt idx="5">
                <c:v>Junio</c:v>
              </c:pt>
              <c:pt idx="6">
                <c:v>Julio</c:v>
              </c:pt>
              <c:pt idx="7">
                <c:v>Agosto</c:v>
              </c:pt>
              <c:pt idx="8">
                <c:v>Septiembre</c:v>
              </c:pt>
              <c:pt idx="9">
                <c:v>Octubre</c:v>
              </c:pt>
              <c:pt idx="10">
                <c:v>Noviembre</c:v>
              </c:pt>
              <c:pt idx="11">
                <c:v>Diciembre</c:v>
              </c:pt>
            </c:strLit>
          </c:cat>
          <c:val>
            <c:numLit>
              <c:formatCode>General</c:formatCode>
              <c:ptCount val="12"/>
              <c:pt idx="0">
                <c:v>9942</c:v>
              </c:pt>
              <c:pt idx="1">
                <c:v>10521</c:v>
              </c:pt>
              <c:pt idx="2">
                <c:v>10679</c:v>
              </c:pt>
              <c:pt idx="3">
                <c:v>12380</c:v>
              </c:pt>
              <c:pt idx="4">
                <c:v>18311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BCE-490B-99E8-8A09F4E59AC0}"/>
            </c:ext>
          </c:extLst>
        </c:ser>
        <c:ser>
          <c:idx val="1"/>
          <c:order val="1"/>
          <c:tx>
            <c:v>Hombre</c:v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2"/>
              <c:pt idx="0">
                <c:v>Enero</c:v>
              </c:pt>
              <c:pt idx="1">
                <c:v>Febrero</c:v>
              </c:pt>
              <c:pt idx="2">
                <c:v>Marzo</c:v>
              </c:pt>
              <c:pt idx="3">
                <c:v>Abril</c:v>
              </c:pt>
              <c:pt idx="4">
                <c:v>Mayo</c:v>
              </c:pt>
              <c:pt idx="5">
                <c:v>Junio</c:v>
              </c:pt>
              <c:pt idx="6">
                <c:v>Julio</c:v>
              </c:pt>
              <c:pt idx="7">
                <c:v>Agosto</c:v>
              </c:pt>
              <c:pt idx="8">
                <c:v>Septiembre</c:v>
              </c:pt>
              <c:pt idx="9">
                <c:v>Octubre</c:v>
              </c:pt>
              <c:pt idx="10">
                <c:v>Noviembre</c:v>
              </c:pt>
              <c:pt idx="11">
                <c:v>Diciembre</c:v>
              </c:pt>
            </c:strLit>
          </c:cat>
          <c:val>
            <c:numLit>
              <c:formatCode>General</c:formatCode>
              <c:ptCount val="12"/>
              <c:pt idx="0">
                <c:v>2951</c:v>
              </c:pt>
              <c:pt idx="1">
                <c:v>3232</c:v>
              </c:pt>
              <c:pt idx="2">
                <c:v>3370</c:v>
              </c:pt>
              <c:pt idx="3">
                <c:v>3657</c:v>
              </c:pt>
              <c:pt idx="4">
                <c:v>5333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BCE-490B-99E8-8A09F4E59A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994784288"/>
        <c:axId val="-994785920"/>
      </c:barChart>
      <c:catAx>
        <c:axId val="-994784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994785920"/>
        <c:crosses val="autoZero"/>
        <c:auto val="1"/>
        <c:lblAlgn val="ctr"/>
        <c:lblOffset val="100"/>
        <c:noMultiLvlLbl val="0"/>
      </c:catAx>
      <c:valAx>
        <c:axId val="-994785920"/>
        <c:scaling>
          <c:orientation val="minMax"/>
          <c:min val="1000"/>
        </c:scaling>
        <c:delete val="1"/>
        <c:axPos val="l"/>
        <c:numFmt formatCode="General" sourceLinked="1"/>
        <c:majorTickMark val="none"/>
        <c:minorTickMark val="none"/>
        <c:tickLblPos val="nextTo"/>
        <c:crossAx val="-994784288"/>
        <c:crosses val="autoZero"/>
        <c:crossBetween val="between"/>
        <c:majorUnit val="1000"/>
      </c:valAx>
      <c:spPr>
        <a:solidFill>
          <a:schemeClr val="bg2"/>
        </a:solidFill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9343370237612378"/>
          <c:y val="0.27132806283747274"/>
          <c:w val="0.20823171348864269"/>
          <c:h val="0.1139875924925218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Grupo</a:t>
            </a:r>
            <a:r>
              <a:rPr lang="es-ES" sz="1050" b="1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de edad del victima</a:t>
            </a:r>
            <a:endParaRPr lang="es-ES" sz="1050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spc="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84-4FC4-818B-9A6D0C1F9403}"/>
              </c:ext>
            </c:extLst>
          </c:dPt>
          <c:dPt>
            <c:idx val="1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484-4FC4-818B-9A6D0C1F940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2484-4FC4-818B-9A6D0C1F9403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2484-4FC4-818B-9A6D0C1F9403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2484-4FC4-818B-9A6D0C1F940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8"/>
              <c:pt idx="0">
                <c:v>Infancia</c:v>
              </c:pt>
              <c:pt idx="1">
                <c:v>Niñez</c:v>
              </c:pt>
              <c:pt idx="2">
                <c:v>Adolescentes</c:v>
              </c:pt>
              <c:pt idx="3">
                <c:v>Adolescentes tardios</c:v>
              </c:pt>
              <c:pt idx="4">
                <c:v>Jóvenes</c:v>
              </c:pt>
              <c:pt idx="5">
                <c:v>Adultos</c:v>
              </c:pt>
              <c:pt idx="6">
                <c:v>Adulto Mayor</c:v>
              </c:pt>
              <c:pt idx="7">
                <c:v>Sin datos</c:v>
              </c:pt>
            </c:strLit>
          </c:cat>
          <c:val>
            <c:numLit>
              <c:formatCode>General</c:formatCode>
              <c:ptCount val="8"/>
              <c:pt idx="0">
                <c:v>7603</c:v>
              </c:pt>
              <c:pt idx="1">
                <c:v>8976</c:v>
              </c:pt>
              <c:pt idx="2">
                <c:v>4387</c:v>
              </c:pt>
              <c:pt idx="3">
                <c:v>4057</c:v>
              </c:pt>
              <c:pt idx="4">
                <c:v>16201</c:v>
              </c:pt>
              <c:pt idx="5">
                <c:v>31335</c:v>
              </c:pt>
              <c:pt idx="6">
                <c:v>5623</c:v>
              </c:pt>
              <c:pt idx="7">
                <c:v>2194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2484-4FC4-818B-9A6D0C1F94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-994794080"/>
        <c:axId val="-994790272"/>
      </c:barChart>
      <c:catAx>
        <c:axId val="-9947940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-994790272"/>
        <c:crosses val="autoZero"/>
        <c:auto val="1"/>
        <c:lblAlgn val="ctr"/>
        <c:lblOffset val="100"/>
        <c:noMultiLvlLbl val="0"/>
      </c:catAx>
      <c:valAx>
        <c:axId val="-994790272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-994794080"/>
        <c:crosses val="autoZero"/>
        <c:crossBetween val="between"/>
      </c:valAx>
      <c:spPr>
        <a:solidFill>
          <a:schemeClr val="bg2"/>
        </a:solidFill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Relación de la consultante</a:t>
            </a:r>
          </a:p>
        </c:rich>
      </c:tx>
      <c:layout>
        <c:manualLayout>
          <c:xMode val="edge"/>
          <c:yMode val="edge"/>
          <c:x val="0.27097607836241311"/>
          <c:y val="7.96020149965182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spc="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D79-4269-BBE0-59D08A91DA1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D79-4269-BBE0-59D08A91DA1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CD79-4269-BBE0-59D08A91DA1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CD79-4269-BBE0-59D08A91DA1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CD79-4269-BBE0-59D08A91DA14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CD79-4269-BBE0-59D08A91DA14}"/>
              </c:ext>
            </c:extLst>
          </c:dPt>
          <c:dLbls>
            <c:dLbl>
              <c:idx val="0"/>
              <c:layout>
                <c:manualLayout>
                  <c:x val="4.7638251173938245E-2"/>
                  <c:y val="3.981417003617190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D79-4269-BBE0-59D08A91DA1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685417114423972"/>
                  <c:y val="-1.8703339586583487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D79-4269-BBE0-59D08A91DA1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1328240297506235"/>
                  <c:y val="-1.623818427177005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D79-4269-BBE0-59D08A91DA1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3670242212279296E-2"/>
                  <c:y val="7.786894750466485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D79-4269-BBE0-59D08A91DA1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0.12122962297206645"/>
                  <c:y val="6.448013929725836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D79-4269-BBE0-59D08A91DA1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21202790097887889"/>
                  <c:y val="1.269871514826345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CD79-4269-BBE0-59D08A91DA1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El / ella misma</c:v>
              </c:pt>
              <c:pt idx="1">
                <c:v>Anónimo</c:v>
              </c:pt>
              <c:pt idx="2">
                <c:v>Madre/padre/apoderado(a)</c:v>
              </c:pt>
              <c:pt idx="3">
                <c:v>Otro familiar</c:v>
              </c:pt>
              <c:pt idx="4">
                <c:v>Otra persona</c:v>
              </c:pt>
              <c:pt idx="5">
                <c:v>Seudónimo</c:v>
              </c:pt>
            </c:strLit>
          </c:cat>
          <c:val>
            <c:numLit>
              <c:formatCode>General</c:formatCode>
              <c:ptCount val="6"/>
              <c:pt idx="0">
                <c:v>0.44072857569423707</c:v>
              </c:pt>
              <c:pt idx="1">
                <c:v>0.16221260077635116</c:v>
              </c:pt>
              <c:pt idx="2">
                <c:v>0.11070468796655718</c:v>
              </c:pt>
              <c:pt idx="3">
                <c:v>0.16014730765402607</c:v>
              </c:pt>
              <c:pt idx="4">
                <c:v>0.12057081715935106</c:v>
              </c:pt>
              <c:pt idx="5">
                <c:v>5.6360107494774561E-3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C-CD79-4269-BBE0-59D08A91DA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Consultas</a:t>
            </a:r>
            <a:r>
              <a:rPr lang="es-ES" sz="1050" b="1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atendidas por sexo de la presunta persona agresora por mes</a:t>
            </a:r>
            <a:endParaRPr lang="es-ES" sz="1050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>
        <c:manualLayout>
          <c:xMode val="edge"/>
          <c:yMode val="edge"/>
          <c:x val="0.18653178927855801"/>
          <c:y val="8.8654343738947521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spc="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9.7042694576970623E-2"/>
          <c:y val="0.16041666666666665"/>
          <c:w val="0.86511160813038357"/>
          <c:h val="0.5022262321376495"/>
        </c:manualLayout>
      </c:layout>
      <c:barChart>
        <c:barDir val="col"/>
        <c:grouping val="stacked"/>
        <c:varyColors val="0"/>
        <c:ser>
          <c:idx val="0"/>
          <c:order val="0"/>
          <c:tx>
            <c:v>Mujer</c:v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2"/>
              <c:pt idx="0">
                <c:v>Enero</c:v>
              </c:pt>
              <c:pt idx="1">
                <c:v>Febrero</c:v>
              </c:pt>
              <c:pt idx="2">
                <c:v>Marzo</c:v>
              </c:pt>
              <c:pt idx="3">
                <c:v>Abril</c:v>
              </c:pt>
              <c:pt idx="4">
                <c:v>Mayo</c:v>
              </c:pt>
              <c:pt idx="5">
                <c:v>Junio</c:v>
              </c:pt>
              <c:pt idx="6">
                <c:v>Julio</c:v>
              </c:pt>
              <c:pt idx="7">
                <c:v>Agosto</c:v>
              </c:pt>
              <c:pt idx="8">
                <c:v>Septiembre</c:v>
              </c:pt>
              <c:pt idx="9">
                <c:v>Octubre</c:v>
              </c:pt>
              <c:pt idx="10">
                <c:v>Noviembre</c:v>
              </c:pt>
              <c:pt idx="11">
                <c:v>Diciembre</c:v>
              </c:pt>
            </c:strLit>
          </c:cat>
          <c:val>
            <c:numLit>
              <c:formatCode>General</c:formatCode>
              <c:ptCount val="12"/>
              <c:pt idx="0">
                <c:v>2238</c:v>
              </c:pt>
              <c:pt idx="1">
                <c:v>2461</c:v>
              </c:pt>
              <c:pt idx="2">
                <c:v>2167</c:v>
              </c:pt>
              <c:pt idx="3">
                <c:v>1917</c:v>
              </c:pt>
              <c:pt idx="4">
                <c:v>2769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1BD-4A3D-A187-77CC7E62AD87}"/>
            </c:ext>
          </c:extLst>
        </c:ser>
        <c:ser>
          <c:idx val="1"/>
          <c:order val="1"/>
          <c:tx>
            <c:v>Hombre</c:v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2"/>
              <c:pt idx="0">
                <c:v>Enero</c:v>
              </c:pt>
              <c:pt idx="1">
                <c:v>Febrero</c:v>
              </c:pt>
              <c:pt idx="2">
                <c:v>Marzo</c:v>
              </c:pt>
              <c:pt idx="3">
                <c:v>Abril</c:v>
              </c:pt>
              <c:pt idx="4">
                <c:v>Mayo</c:v>
              </c:pt>
              <c:pt idx="5">
                <c:v>Junio</c:v>
              </c:pt>
              <c:pt idx="6">
                <c:v>Julio</c:v>
              </c:pt>
              <c:pt idx="7">
                <c:v>Agosto</c:v>
              </c:pt>
              <c:pt idx="8">
                <c:v>Septiembre</c:v>
              </c:pt>
              <c:pt idx="9">
                <c:v>Octubre</c:v>
              </c:pt>
              <c:pt idx="10">
                <c:v>Noviembre</c:v>
              </c:pt>
              <c:pt idx="11">
                <c:v>Diciembre</c:v>
              </c:pt>
            </c:strLit>
          </c:cat>
          <c:val>
            <c:numLit>
              <c:formatCode>General</c:formatCode>
              <c:ptCount val="12"/>
              <c:pt idx="0">
                <c:v>6387</c:v>
              </c:pt>
              <c:pt idx="1">
                <c:v>6787</c:v>
              </c:pt>
              <c:pt idx="2">
                <c:v>6093</c:v>
              </c:pt>
              <c:pt idx="3">
                <c:v>6927</c:v>
              </c:pt>
              <c:pt idx="4">
                <c:v>9840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1BD-4A3D-A187-77CC7E62AD87}"/>
            </c:ext>
          </c:extLst>
        </c:ser>
        <c:ser>
          <c:idx val="2"/>
          <c:order val="2"/>
          <c:tx>
            <c:v>Sin dato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Lit>
              <c:formatCode>General</c:formatCode>
              <c:ptCount val="12"/>
              <c:pt idx="0">
                <c:v>4268</c:v>
              </c:pt>
              <c:pt idx="1">
                <c:v>4505</c:v>
              </c:pt>
              <c:pt idx="2">
                <c:v>5789</c:v>
              </c:pt>
              <c:pt idx="3">
                <c:v>7193</c:v>
              </c:pt>
              <c:pt idx="4">
                <c:v>11035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1BD-4A3D-A187-77CC7E62AD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994792448"/>
        <c:axId val="-994799520"/>
      </c:barChart>
      <c:catAx>
        <c:axId val="-994792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994799520"/>
        <c:crosses val="autoZero"/>
        <c:auto val="1"/>
        <c:lblAlgn val="ctr"/>
        <c:lblOffset val="100"/>
        <c:noMultiLvlLbl val="0"/>
      </c:catAx>
      <c:valAx>
        <c:axId val="-994799520"/>
        <c:scaling>
          <c:orientation val="minMax"/>
          <c:max val="28000"/>
          <c:min val="500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-994792448"/>
        <c:crosses val="autoZero"/>
        <c:crossBetween val="between"/>
        <c:majorUnit val="1000"/>
      </c:valAx>
      <c:spPr>
        <a:solidFill>
          <a:schemeClr val="bg2"/>
        </a:solidFill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54251814882235"/>
          <c:y val="0.30753199494832734"/>
          <c:w val="0.38640763147522739"/>
          <c:h val="0.1193917269110759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ES" sz="1050" b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Grupo</a:t>
            </a:r>
            <a:r>
              <a:rPr lang="es-ES" sz="1050" b="1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de edad del consultante</a:t>
            </a:r>
            <a:endParaRPr lang="es-ES" sz="1050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 w="9525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spc="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8AA-4D28-8663-A8CDE865FB51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8AA-4D28-8663-A8CDE865FB51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8AA-4D28-8663-A8CDE865FB51}"/>
              </c:ext>
            </c:extLst>
          </c:dPt>
          <c:dPt>
            <c:idx val="6"/>
            <c:invertIfNegative val="0"/>
            <c:bubble3D val="0"/>
            <c:spPr>
              <a:solidFill>
                <a:srgbClr val="FF818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08AA-4D28-8663-A8CDE865FB5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8"/>
              <c:pt idx="0">
                <c:v>Infancia</c:v>
              </c:pt>
              <c:pt idx="1">
                <c:v>Niñez</c:v>
              </c:pt>
              <c:pt idx="2">
                <c:v>Adolescentes</c:v>
              </c:pt>
              <c:pt idx="3">
                <c:v>Adolescentes tardios</c:v>
              </c:pt>
              <c:pt idx="4">
                <c:v>Jóvenes</c:v>
              </c:pt>
              <c:pt idx="5">
                <c:v>Adultos</c:v>
              </c:pt>
              <c:pt idx="6">
                <c:v>Adulto Mayor</c:v>
              </c:pt>
              <c:pt idx="7">
                <c:v>Sin datos</c:v>
              </c:pt>
            </c:strLit>
          </c:cat>
          <c:val>
            <c:numLit>
              <c:formatCode>General</c:formatCode>
              <c:ptCount val="8"/>
              <c:pt idx="0">
                <c:v>0</c:v>
              </c:pt>
              <c:pt idx="1">
                <c:v>47</c:v>
              </c:pt>
              <c:pt idx="2">
                <c:v>180</c:v>
              </c:pt>
              <c:pt idx="3">
                <c:v>416</c:v>
              </c:pt>
              <c:pt idx="4">
                <c:v>10257</c:v>
              </c:pt>
              <c:pt idx="5">
                <c:v>31404</c:v>
              </c:pt>
              <c:pt idx="6">
                <c:v>2393</c:v>
              </c:pt>
              <c:pt idx="7">
                <c:v>35679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08AA-4D28-8663-A8CDE865FB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-994795168"/>
        <c:axId val="-994784832"/>
      </c:barChart>
      <c:catAx>
        <c:axId val="-994795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-994784832"/>
        <c:crosses val="autoZero"/>
        <c:auto val="1"/>
        <c:lblAlgn val="ctr"/>
        <c:lblOffset val="100"/>
        <c:noMultiLvlLbl val="0"/>
      </c:catAx>
      <c:valAx>
        <c:axId val="-994784832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-994795168"/>
        <c:crosses val="autoZero"/>
        <c:crossBetween val="between"/>
      </c:valAx>
      <c:spPr>
        <a:solidFill>
          <a:schemeClr val="bg2"/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sng" strike="noStrike" kern="1200" cap="all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000" b="1" i="0" u="sng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Acciones realizadas de las consultas atendidas </a:t>
            </a:r>
          </a:p>
        </c:rich>
      </c:tx>
      <c:layout>
        <c:manualLayout>
          <c:xMode val="edge"/>
          <c:yMode val="edge"/>
          <c:x val="0.15134045847748134"/>
          <c:y val="3.0654199344006129E-2"/>
        </c:manualLayout>
      </c:layout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sng" strike="noStrike" kern="1200" cap="all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7676695940480031"/>
          <c:y val="0.27966570017970993"/>
          <c:w val="0.65501130084910442"/>
          <c:h val="0.6517481338263529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CA6-4230-9081-7E85F8C9EA65}"/>
              </c:ext>
            </c:extLst>
          </c:dPt>
          <c:dPt>
            <c:idx val="1"/>
            <c:bubble3D val="0"/>
            <c:explosion val="5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CA6-4230-9081-7E85F8C9EA65}"/>
              </c:ext>
            </c:extLst>
          </c:dPt>
          <c:dLbls>
            <c:dLbl>
              <c:idx val="0"/>
              <c:layout>
                <c:manualLayout>
                  <c:x val="4.8025617696419103E-2"/>
                  <c:y val="2.418397373264559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CA6-4230-9081-7E85F8C9EA6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7.1680692415960853E-2"/>
                  <c:y val="-8.88691328288910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6CA6-4230-9081-7E85F8C9EA65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spc="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Derivados CEM</c:v>
              </c:pt>
              <c:pt idx="1">
                <c:v>Otras Acciones</c:v>
              </c:pt>
            </c:strLit>
          </c:cat>
          <c:val>
            <c:numLit>
              <c:formatCode>General</c:formatCode>
              <c:ptCount val="2"/>
              <c:pt idx="0">
                <c:v>20776</c:v>
              </c:pt>
              <c:pt idx="1">
                <c:v>59600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CA6-4230-9081-7E85F8C9EA65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  <a:scene3d>
      <a:camera prst="orthographicFront"/>
      <a:lightRig rig="threePt" dir="t"/>
    </a:scene3d>
  </c:spPr>
  <c:txPr>
    <a:bodyPr/>
    <a:lstStyle/>
    <a:p>
      <a:pPr>
        <a:defRPr/>
      </a:pPr>
      <a:endParaRPr lang="es-PE"/>
    </a:p>
  </c:txPr>
  <c:printSettings>
    <c:headerFooter alignWithMargins="0"/>
    <c:pageMargins b="1" l="0.75000000000000167" r="0.75000000000000167" t="1" header="0" footer="0"/>
    <c:pageSetup orientation="portrait"/>
  </c:printSettings>
  <c:userShapes r:id="rId4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9.3487797408747367E-2"/>
          <c:y val="0.27111196466295373"/>
          <c:w val="0.77571886071144336"/>
          <c:h val="0.61925182884374552"/>
        </c:manualLayout>
      </c:layout>
      <c:lineChart>
        <c:grouping val="standard"/>
        <c:varyColors val="0"/>
        <c:ser>
          <c:idx val="0"/>
          <c:order val="0"/>
          <c:tx>
            <c:v>2020</c:v>
          </c:tx>
          <c:spPr>
            <a:ln w="31750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22"/>
            <c:spPr>
              <a:solidFill>
                <a:schemeClr val="tx2">
                  <a:lumMod val="40000"/>
                  <a:lumOff val="60000"/>
                </a:schemeClr>
              </a:solidFill>
              <a:ln>
                <a:noFill/>
              </a:ln>
              <a:effectLst/>
            </c:spPr>
          </c:marker>
          <c:dLbls>
            <c:dLbl>
              <c:idx val="2"/>
              <c:layout>
                <c:manualLayout>
                  <c:x val="-7.4247151881880857E-2"/>
                  <c:y val="-2.88277820937214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952-4539-A76A-573646B4914A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7.1282381639560646E-2"/>
                  <c:y val="-8.3663804707691889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952-4539-A76A-573646B4914A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Lit>
              <c:ptCount val="12"/>
              <c:pt idx="0">
                <c:v>Ene</c:v>
              </c:pt>
              <c:pt idx="1">
                <c:v>Feb</c:v>
              </c:pt>
              <c:pt idx="2">
                <c:v>Mar</c:v>
              </c:pt>
              <c:pt idx="3">
                <c:v>Abr</c:v>
              </c:pt>
              <c:pt idx="4">
                <c:v>May</c:v>
              </c:pt>
              <c:pt idx="5">
                <c:v>Jun</c:v>
              </c:pt>
              <c:pt idx="6">
                <c:v>Jul</c:v>
              </c:pt>
              <c:pt idx="7">
                <c:v>Ago</c:v>
              </c:pt>
              <c:pt idx="8">
                <c:v>Set</c:v>
              </c:pt>
              <c:pt idx="9">
                <c:v>Oct</c:v>
              </c:pt>
              <c:pt idx="10">
                <c:v>Nov</c:v>
              </c:pt>
              <c:pt idx="11">
                <c:v>Dic</c:v>
              </c:pt>
            </c:strLit>
          </c:cat>
          <c:val>
            <c:numLit>
              <c:formatCode>General</c:formatCode>
              <c:ptCount val="12"/>
              <c:pt idx="0">
                <c:v>12893</c:v>
              </c:pt>
              <c:pt idx="1">
                <c:v>13753</c:v>
              </c:pt>
              <c:pt idx="2">
                <c:v>14049</c:v>
              </c:pt>
              <c:pt idx="3">
                <c:v>16037</c:v>
              </c:pt>
              <c:pt idx="4">
                <c:v>23644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</c:numLit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F952-4539-A76A-573646B4914A}"/>
            </c:ext>
          </c:extLst>
        </c:ser>
        <c:ser>
          <c:idx val="1"/>
          <c:order val="1"/>
          <c:tx>
            <c:v>2019</c:v>
          </c:tx>
          <c:spPr>
            <a:ln w="31750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circle"/>
            <c:size val="24"/>
            <c:spPr>
              <a:solidFill>
                <a:schemeClr val="accent6">
                  <a:lumMod val="60000"/>
                  <a:lumOff val="40000"/>
                </a:schemeClr>
              </a:solidFill>
              <a:ln>
                <a:solidFill>
                  <a:schemeClr val="accent6">
                    <a:lumMod val="60000"/>
                    <a:lumOff val="40000"/>
                  </a:schemeClr>
                </a:solidFill>
              </a:ln>
              <a:effectLst/>
            </c:spPr>
          </c:marker>
          <c:dLbls>
            <c:dLbl>
              <c:idx val="5"/>
              <c:layout>
                <c:manualLayout>
                  <c:x val="-8.21067107512813E-2"/>
                  <c:y val="3.8731533140467888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952-4539-A76A-573646B4914A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Lit>
              <c:ptCount val="12"/>
              <c:pt idx="0">
                <c:v>Ene</c:v>
              </c:pt>
              <c:pt idx="1">
                <c:v>Feb</c:v>
              </c:pt>
              <c:pt idx="2">
                <c:v>Mar</c:v>
              </c:pt>
              <c:pt idx="3">
                <c:v>Abr</c:v>
              </c:pt>
              <c:pt idx="4">
                <c:v>May</c:v>
              </c:pt>
              <c:pt idx="5">
                <c:v>Jun</c:v>
              </c:pt>
              <c:pt idx="6">
                <c:v>Jul</c:v>
              </c:pt>
              <c:pt idx="7">
                <c:v>Ago</c:v>
              </c:pt>
              <c:pt idx="8">
                <c:v>Set</c:v>
              </c:pt>
              <c:pt idx="9">
                <c:v>Oct</c:v>
              </c:pt>
              <c:pt idx="10">
                <c:v>Nov</c:v>
              </c:pt>
              <c:pt idx="11">
                <c:v>Dic</c:v>
              </c:pt>
            </c:strLit>
          </c:cat>
          <c:val>
            <c:numLit>
              <c:formatCode>General</c:formatCode>
              <c:ptCount val="12"/>
              <c:pt idx="0">
                <c:v>9768</c:v>
              </c:pt>
              <c:pt idx="1">
                <c:v>10054</c:v>
              </c:pt>
              <c:pt idx="2">
                <c:v>10992</c:v>
              </c:pt>
              <c:pt idx="3">
                <c:v>10274</c:v>
              </c:pt>
              <c:pt idx="4">
                <c:v>9863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</c:numLit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F952-4539-A76A-573646B4914A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-994787008"/>
        <c:axId val="-994798976"/>
      </c:lineChart>
      <c:catAx>
        <c:axId val="-994787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19050" cap="flat" cmpd="sng" algn="ctr">
            <a:solidFill>
              <a:schemeClr val="accent5">
                <a:lumMod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cap="all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994798976"/>
        <c:crosses val="autoZero"/>
        <c:auto val="1"/>
        <c:lblAlgn val="ctr"/>
        <c:lblOffset val="100"/>
        <c:noMultiLvlLbl val="0"/>
      </c:catAx>
      <c:valAx>
        <c:axId val="-994798976"/>
        <c:scaling>
          <c:orientation val="minMax"/>
          <c:max val="25000"/>
          <c:min val="0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accent5">
                <a:lumMod val="7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9947870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84924595246586165"/>
          <c:y val="0.36094232123423597"/>
          <c:w val="0.14827892798732259"/>
          <c:h val="0.1619250148475966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  <c:userShapes r:id="rId4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>
      <cs:styleClr val="auto"/>
    </cs:fillRef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17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chart" Target="../charts/chart4.xml"/><Relationship Id="rId2" Type="http://schemas.openxmlformats.org/officeDocument/2006/relationships/chart" Target="../charts/chart1.xml"/><Relationship Id="rId1" Type="http://schemas.openxmlformats.org/officeDocument/2006/relationships/image" Target="../media/image1.jpeg"/><Relationship Id="rId6" Type="http://schemas.openxmlformats.org/officeDocument/2006/relationships/chart" Target="../charts/chart3.xml"/><Relationship Id="rId5" Type="http://schemas.openxmlformats.org/officeDocument/2006/relationships/chart" Target="../charts/chart2.xml"/><Relationship Id="rId10" Type="http://schemas.openxmlformats.org/officeDocument/2006/relationships/chart" Target="../charts/chart7.xml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9526</xdr:colOff>
      <xdr:row>0</xdr:row>
      <xdr:rowOff>28574</xdr:rowOff>
    </xdr:from>
    <xdr:ext cx="2603826" cy="542925"/>
    <xdr:pic>
      <xdr:nvPicPr>
        <xdr:cNvPr id="2" name="Imagen 21" descr="C:\Users\OANGUL~1.PNC\AppData\Local\Temp\Logo MIMP Altas JPG-1.jpg">
          <a:extLst>
            <a:ext uri="{FF2B5EF4-FFF2-40B4-BE49-F238E27FC236}">
              <a16:creationId xmlns="" xmlns:a16="http://schemas.microsoft.com/office/drawing/2014/main" id="{F14F5878-E0CD-4C2B-908F-F0D024AE43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6" y="28574"/>
          <a:ext cx="2603826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6</xdr:col>
      <xdr:colOff>66674</xdr:colOff>
      <xdr:row>17</xdr:row>
      <xdr:rowOff>132522</xdr:rowOff>
    </xdr:from>
    <xdr:to>
      <xdr:col>14</xdr:col>
      <xdr:colOff>1657</xdr:colOff>
      <xdr:row>34</xdr:row>
      <xdr:rowOff>91109</xdr:rowOff>
    </xdr:to>
    <xdr:graphicFrame macro="">
      <xdr:nvGraphicFramePr>
        <xdr:cNvPr id="3" name="Gráfico 2">
          <a:extLst>
            <a:ext uri="{FF2B5EF4-FFF2-40B4-BE49-F238E27FC236}">
              <a16:creationId xmlns="" xmlns:a16="http://schemas.microsoft.com/office/drawing/2014/main" id="{F6E37325-572D-46DD-9A01-43142DC789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14</xdr:col>
      <xdr:colOff>133350</xdr:colOff>
      <xdr:row>20</xdr:row>
      <xdr:rowOff>76200</xdr:rowOff>
    </xdr:from>
    <xdr:ext cx="360045" cy="836930"/>
    <xdr:pic>
      <xdr:nvPicPr>
        <xdr:cNvPr id="4" name="Imagen 3">
          <a:extLst>
            <a:ext uri="{FF2B5EF4-FFF2-40B4-BE49-F238E27FC236}">
              <a16:creationId xmlns="" xmlns:a16="http://schemas.microsoft.com/office/drawing/2014/main" id="{732642BF-DB40-4265-A133-4095CA6E3E22}"/>
            </a:ext>
          </a:extLst>
        </xdr:cNvPr>
        <xdr:cNvPicPr/>
      </xdr:nvPicPr>
      <xdr:blipFill>
        <a:blip xmlns:r="http://schemas.openxmlformats.org/officeDocument/2006/relationships" r:embed="rId3" cstate="print">
          <a:duotone>
            <a:srgbClr val="4F81BD">
              <a:shade val="45000"/>
              <a:satMod val="135000"/>
            </a:srgb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01350" y="3886200"/>
          <a:ext cx="360045" cy="83693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15</xdr:col>
      <xdr:colOff>227330</xdr:colOff>
      <xdr:row>21</xdr:row>
      <xdr:rowOff>57150</xdr:rowOff>
    </xdr:from>
    <xdr:ext cx="315595" cy="665480"/>
    <xdr:pic>
      <xdr:nvPicPr>
        <xdr:cNvPr id="5" name="Imagen 4">
          <a:extLst>
            <a:ext uri="{FF2B5EF4-FFF2-40B4-BE49-F238E27FC236}">
              <a16:creationId xmlns="" xmlns:a16="http://schemas.microsoft.com/office/drawing/2014/main" id="{7F813392-028E-4EB9-A82D-2F3768E5D4E9}"/>
            </a:ext>
          </a:extLst>
        </xdr:cNvPr>
        <xdr:cNvPicPr/>
      </xdr:nvPicPr>
      <xdr:blipFill>
        <a:blip xmlns:r="http://schemas.openxmlformats.org/officeDocument/2006/relationships" r:embed="rId4" cstate="print">
          <a:duotone>
            <a:srgbClr val="4F81BD">
              <a:shade val="45000"/>
              <a:satMod val="135000"/>
            </a:srgb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57330" y="4057650"/>
          <a:ext cx="315595" cy="66548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11</xdr:col>
      <xdr:colOff>47626</xdr:colOff>
      <xdr:row>36</xdr:row>
      <xdr:rowOff>42862</xdr:rowOff>
    </xdr:from>
    <xdr:to>
      <xdr:col>15</xdr:col>
      <xdr:colOff>638175</xdr:colOff>
      <xdr:row>51</xdr:row>
      <xdr:rowOff>180975</xdr:rowOff>
    </xdr:to>
    <xdr:graphicFrame macro="">
      <xdr:nvGraphicFramePr>
        <xdr:cNvPr id="6" name="Gráfico 5">
          <a:extLst>
            <a:ext uri="{FF2B5EF4-FFF2-40B4-BE49-F238E27FC236}">
              <a16:creationId xmlns="" xmlns:a16="http://schemas.microsoft.com/office/drawing/2014/main" id="{C4E78465-C820-4653-B76A-B39FC5E0C6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457199</xdr:colOff>
      <xdr:row>6</xdr:row>
      <xdr:rowOff>0</xdr:rowOff>
    </xdr:from>
    <xdr:to>
      <xdr:col>11</xdr:col>
      <xdr:colOff>504824</xdr:colOff>
      <xdr:row>14</xdr:row>
      <xdr:rowOff>85724</xdr:rowOff>
    </xdr:to>
    <xdr:graphicFrame macro="">
      <xdr:nvGraphicFramePr>
        <xdr:cNvPr id="7" name="Gráfico 6">
          <a:extLst>
            <a:ext uri="{FF2B5EF4-FFF2-40B4-BE49-F238E27FC236}">
              <a16:creationId xmlns="" xmlns:a16="http://schemas.microsoft.com/office/drawing/2014/main" id="{D28ED254-5C45-4904-BAD5-DE7C5E210E2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7</xdr:col>
      <xdr:colOff>200025</xdr:colOff>
      <xdr:row>63</xdr:row>
      <xdr:rowOff>132523</xdr:rowOff>
    </xdr:from>
    <xdr:to>
      <xdr:col>13</xdr:col>
      <xdr:colOff>628650</xdr:colOff>
      <xdr:row>80</xdr:row>
      <xdr:rowOff>16565</xdr:rowOff>
    </xdr:to>
    <xdr:graphicFrame macro="">
      <xdr:nvGraphicFramePr>
        <xdr:cNvPr id="8" name="Gráfico 7">
          <a:extLst>
            <a:ext uri="{FF2B5EF4-FFF2-40B4-BE49-F238E27FC236}">
              <a16:creationId xmlns="" xmlns:a16="http://schemas.microsoft.com/office/drawing/2014/main" id="{1A3445E3-BE48-4554-A273-72EF4ACC03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14</xdr:col>
      <xdr:colOff>133350</xdr:colOff>
      <xdr:row>66</xdr:row>
      <xdr:rowOff>76200</xdr:rowOff>
    </xdr:from>
    <xdr:ext cx="360045" cy="836930"/>
    <xdr:pic>
      <xdr:nvPicPr>
        <xdr:cNvPr id="9" name="Imagen 8">
          <a:extLst>
            <a:ext uri="{FF2B5EF4-FFF2-40B4-BE49-F238E27FC236}">
              <a16:creationId xmlns="" xmlns:a16="http://schemas.microsoft.com/office/drawing/2014/main" id="{9F66E640-C2BA-4CC5-B936-EE781C8FC720}"/>
            </a:ext>
          </a:extLst>
        </xdr:cNvPr>
        <xdr:cNvPicPr/>
      </xdr:nvPicPr>
      <xdr:blipFill>
        <a:blip xmlns:r="http://schemas.openxmlformats.org/officeDocument/2006/relationships" r:embed="rId3" cstate="print">
          <a:duotone>
            <a:srgbClr val="4F81BD">
              <a:shade val="45000"/>
              <a:satMod val="135000"/>
            </a:srgb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01350" y="12649200"/>
          <a:ext cx="360045" cy="83693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15</xdr:col>
      <xdr:colOff>227330</xdr:colOff>
      <xdr:row>67</xdr:row>
      <xdr:rowOff>57150</xdr:rowOff>
    </xdr:from>
    <xdr:ext cx="315595" cy="665480"/>
    <xdr:pic>
      <xdr:nvPicPr>
        <xdr:cNvPr id="10" name="Imagen 9">
          <a:extLst>
            <a:ext uri="{FF2B5EF4-FFF2-40B4-BE49-F238E27FC236}">
              <a16:creationId xmlns="" xmlns:a16="http://schemas.microsoft.com/office/drawing/2014/main" id="{CA17DD26-E633-495C-8761-53E7FB3E81A3}"/>
            </a:ext>
          </a:extLst>
        </xdr:cNvPr>
        <xdr:cNvPicPr/>
      </xdr:nvPicPr>
      <xdr:blipFill>
        <a:blip xmlns:r="http://schemas.openxmlformats.org/officeDocument/2006/relationships" r:embed="rId4" cstate="print">
          <a:duotone>
            <a:srgbClr val="4F81BD">
              <a:shade val="45000"/>
              <a:satMod val="135000"/>
            </a:srgb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57330" y="12820650"/>
          <a:ext cx="315595" cy="66548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11</xdr:col>
      <xdr:colOff>76200</xdr:colOff>
      <xdr:row>81</xdr:row>
      <xdr:rowOff>180976</xdr:rowOff>
    </xdr:from>
    <xdr:to>
      <xdr:col>15</xdr:col>
      <xdr:colOff>619125</xdr:colOff>
      <xdr:row>98</xdr:row>
      <xdr:rowOff>9526</xdr:rowOff>
    </xdr:to>
    <xdr:graphicFrame macro="">
      <xdr:nvGraphicFramePr>
        <xdr:cNvPr id="11" name="Gráfico 10">
          <a:extLst>
            <a:ext uri="{FF2B5EF4-FFF2-40B4-BE49-F238E27FC236}">
              <a16:creationId xmlns="" xmlns:a16="http://schemas.microsoft.com/office/drawing/2014/main" id="{DA72379F-8D2F-4F7C-9AEE-A1B4D6E35D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800100</xdr:colOff>
      <xdr:row>129</xdr:row>
      <xdr:rowOff>74543</xdr:rowOff>
    </xdr:from>
    <xdr:to>
      <xdr:col>11</xdr:col>
      <xdr:colOff>533400</xdr:colOff>
      <xdr:row>145</xdr:row>
      <xdr:rowOff>140804</xdr:rowOff>
    </xdr:to>
    <xdr:graphicFrame macro="">
      <xdr:nvGraphicFramePr>
        <xdr:cNvPr id="12" name="Chart 2">
          <a:extLst>
            <a:ext uri="{FF2B5EF4-FFF2-40B4-BE49-F238E27FC236}">
              <a16:creationId xmlns="" xmlns:a16="http://schemas.microsoft.com/office/drawing/2014/main" id="{437F18C0-1DB2-4168-81C8-97307539A0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49695</xdr:colOff>
      <xdr:row>147</xdr:row>
      <xdr:rowOff>33336</xdr:rowOff>
    </xdr:from>
    <xdr:to>
      <xdr:col>15</xdr:col>
      <xdr:colOff>257175</xdr:colOff>
      <xdr:row>167</xdr:row>
      <xdr:rowOff>0</xdr:rowOff>
    </xdr:to>
    <xdr:graphicFrame macro="">
      <xdr:nvGraphicFramePr>
        <xdr:cNvPr id="13" name="Gráfico 12">
          <a:extLst>
            <a:ext uri="{FF2B5EF4-FFF2-40B4-BE49-F238E27FC236}">
              <a16:creationId xmlns="" xmlns:a16="http://schemas.microsoft.com/office/drawing/2014/main" id="{6B21AC37-3D5B-41B7-B873-850593C572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</xdr:col>
      <xdr:colOff>438150</xdr:colOff>
      <xdr:row>0</xdr:row>
      <xdr:rowOff>47625</xdr:rowOff>
    </xdr:from>
    <xdr:to>
      <xdr:col>18</xdr:col>
      <xdr:colOff>0</xdr:colOff>
      <xdr:row>1</xdr:row>
      <xdr:rowOff>361950</xdr:rowOff>
    </xdr:to>
    <xdr:sp macro="" textlink="">
      <xdr:nvSpPr>
        <xdr:cNvPr id="14" name="Rectángulo 13">
          <a:extLst>
            <a:ext uri="{FF2B5EF4-FFF2-40B4-BE49-F238E27FC236}">
              <a16:creationId xmlns="" xmlns:a16="http://schemas.microsoft.com/office/drawing/2014/main" id="{BFF6A891-F261-400D-A24B-F63417694052}"/>
            </a:ext>
          </a:extLst>
        </xdr:cNvPr>
        <xdr:cNvSpPr/>
      </xdr:nvSpPr>
      <xdr:spPr>
        <a:xfrm>
          <a:off x="3486150" y="47625"/>
          <a:ext cx="10229850" cy="333375"/>
        </a:xfrm>
        <a:prstGeom prst="rect">
          <a:avLst/>
        </a:prstGeom>
        <a:noFill/>
        <a:ln w="12700" cap="flat" cmpd="sng" algn="ctr">
          <a:noFill/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PE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cs typeface="Arial" panose="020B0604020202020204" pitchFamily="34" charset="0"/>
            </a:rPr>
            <a:t>Programa Nacional para la Prevención y Erradicación de la Violencia contra las Mujeres e Integrantes del Grupo Familiar - AURORA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0.11344</cdr:x>
      <cdr:y>0.28535</cdr:y>
    </cdr:from>
    <cdr:to>
      <cdr:x>0.11344</cdr:x>
      <cdr:y>0.28535</cdr:y>
    </cdr:to>
    <cdr:pic>
      <cdr:nvPicPr>
        <cdr:cNvPr id="7169" name="Picture 1" descr="MASCULINO1">
          <a:extLst xmlns:a="http://schemas.openxmlformats.org/drawingml/2006/main">
            <a:ext uri="{FF2B5EF4-FFF2-40B4-BE49-F238E27FC236}">
              <a16:creationId xmlns="" xmlns:a16="http://schemas.microsoft.com/office/drawing/2014/main" id="{C823CCEB-5E80-4E84-850F-B4500542898F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380039" y="840142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0.70754</cdr:x>
      <cdr:y>0.53263</cdr:y>
    </cdr:from>
    <cdr:to>
      <cdr:x>0.70754</cdr:x>
      <cdr:y>0.53263</cdr:y>
    </cdr:to>
    <cdr:pic>
      <cdr:nvPicPr>
        <cdr:cNvPr id="7170" name="Picture 2" descr="FEMENINO">
          <a:extLst xmlns:a="http://schemas.openxmlformats.org/drawingml/2006/main">
            <a:ext uri="{FF2B5EF4-FFF2-40B4-BE49-F238E27FC236}">
              <a16:creationId xmlns="" xmlns:a16="http://schemas.microsoft.com/office/drawing/2014/main" id="{BD618E5C-5305-4B3C-9B17-C4F284316DDE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596168" y="1625875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0.27486</cdr:x>
      <cdr:y>0.03038</cdr:y>
    </cdr:from>
    <cdr:to>
      <cdr:x>0.80395</cdr:x>
      <cdr:y>0.21617</cdr:y>
    </cdr:to>
    <cdr:sp macro="" textlink="">
      <cdr:nvSpPr>
        <cdr:cNvPr id="2" name="Rectángulo 1"/>
        <cdr:cNvSpPr/>
      </cdr:nvSpPr>
      <cdr:spPr>
        <a:xfrm xmlns:a="http://schemas.openxmlformats.org/drawingml/2006/main">
          <a:off x="1305748" y="93031"/>
          <a:ext cx="2513491" cy="568957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pPr algn="ctr"/>
          <a:r>
            <a:rPr lang="es-PE" sz="1000" b="1" u="sng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Variación % (Ene-May)</a:t>
          </a:r>
        </a:p>
        <a:p xmlns:a="http://schemas.openxmlformats.org/drawingml/2006/main">
          <a:pPr algn="ctr"/>
          <a:endParaRPr lang="es-PE" sz="200" u="none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algn="ctr"/>
          <a:r>
            <a:rPr lang="es-PE" sz="1000" b="1" u="none">
              <a:solidFill>
                <a:schemeClr val="accent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  <a:r>
            <a:rPr lang="es-PE" sz="1000" u="none">
              <a:solidFill>
                <a:schemeClr val="accent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PE" sz="1000" u="none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/ </a:t>
          </a:r>
          <a:r>
            <a:rPr lang="es-PE" sz="1000" b="1" u="none">
              <a:solidFill>
                <a:schemeClr val="accent6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 xmlns:a="http://schemas.openxmlformats.org/drawingml/2006/main">
          <a:pPr algn="ctr"/>
          <a:r>
            <a:rPr lang="es-PE" sz="1000" b="1" u="none">
              <a:solidFill>
                <a:srgbClr val="C00000"/>
              </a:solidFill>
              <a:latin typeface="Arial" panose="020B0604020202020204" pitchFamily="34" charset="0"/>
              <a:cs typeface="Arial" panose="020B0604020202020204" pitchFamily="34" charset="0"/>
            </a:rPr>
            <a:t>58%</a:t>
          </a:r>
        </a:p>
        <a:p xmlns:a="http://schemas.openxmlformats.org/drawingml/2006/main">
          <a:pPr algn="ctr"/>
          <a:endParaRPr lang="es-PE" sz="1000" u="none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B2:R169"/>
  <sheetViews>
    <sheetView showGridLines="0" tabSelected="1" view="pageBreakPreview" zoomScale="115" zoomScaleNormal="100" zoomScaleSheetLayoutView="115" workbookViewId="0">
      <pane xSplit="1" ySplit="3" topLeftCell="B4" activePane="bottomRight" state="frozen"/>
      <selection activeCell="Q173" sqref="Q173"/>
      <selection pane="topRight" activeCell="Q173" sqref="Q173"/>
      <selection pane="bottomLeft" activeCell="Q173" sqref="Q173"/>
      <selection pane="bottomRight" activeCell="Q173" sqref="Q173"/>
    </sheetView>
  </sheetViews>
  <sheetFormatPr baseColWidth="10" defaultColWidth="11.42578125" defaultRowHeight="15" x14ac:dyDescent="0.25"/>
  <cols>
    <col min="1" max="1" width="0.140625" style="6" customWidth="1"/>
    <col min="2" max="2" width="13.28515625" style="6" customWidth="1"/>
    <col min="3" max="3" width="8.85546875" style="8" customWidth="1"/>
    <col min="4" max="4" width="10.7109375" style="8" customWidth="1"/>
    <col min="5" max="5" width="11.85546875" style="8" customWidth="1"/>
    <col min="6" max="6" width="12.28515625" style="8" customWidth="1"/>
    <col min="7" max="7" width="10.7109375" style="6" customWidth="1"/>
    <col min="8" max="8" width="9.85546875" style="6" customWidth="1"/>
    <col min="9" max="9" width="12.140625" style="6" customWidth="1"/>
    <col min="10" max="10" width="7.140625" style="6" customWidth="1"/>
    <col min="11" max="11" width="11.28515625" style="6" customWidth="1"/>
    <col min="12" max="12" width="9.5703125" style="6" customWidth="1"/>
    <col min="13" max="13" width="10.5703125" style="6" customWidth="1"/>
    <col min="14" max="15" width="9.7109375" style="6" customWidth="1"/>
    <col min="16" max="16" width="10" style="6" customWidth="1"/>
    <col min="17" max="17" width="9.140625" style="7" hidden="1" customWidth="1"/>
    <col min="18" max="18" width="11.42578125" style="6" hidden="1" customWidth="1"/>
    <col min="19" max="16384" width="11.42578125" style="6"/>
  </cols>
  <sheetData>
    <row r="2" spans="2:17" ht="30" customHeight="1" x14ac:dyDescent="0.25"/>
    <row r="3" spans="2:17" s="7" customFormat="1" ht="23.25" x14ac:dyDescent="0.35">
      <c r="B3" s="100" t="s">
        <v>96</v>
      </c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96"/>
    </row>
    <row r="4" spans="2:17" s="7" customFormat="1" ht="20.25" x14ac:dyDescent="0.25">
      <c r="B4" s="101" t="s">
        <v>111</v>
      </c>
      <c r="C4" s="101"/>
      <c r="D4" s="101"/>
      <c r="E4" s="101"/>
      <c r="F4" s="101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95"/>
    </row>
    <row r="5" spans="2:17" s="57" customFormat="1" x14ac:dyDescent="0.25">
      <c r="B5" s="75" t="s">
        <v>103</v>
      </c>
      <c r="C5" s="74"/>
      <c r="D5" s="74"/>
      <c r="E5" s="74"/>
      <c r="F5" s="74"/>
      <c r="G5" s="74"/>
      <c r="H5" s="74"/>
      <c r="I5" s="74"/>
      <c r="J5" s="74"/>
      <c r="K5" s="73"/>
      <c r="L5" s="73"/>
      <c r="M5" s="73"/>
      <c r="N5" s="73"/>
      <c r="O5" s="73"/>
      <c r="P5" s="73"/>
      <c r="Q5" s="94"/>
    </row>
    <row r="6" spans="2:17" s="71" customFormat="1" ht="12.75" x14ac:dyDescent="0.2">
      <c r="C6" s="93"/>
      <c r="D6" s="93"/>
      <c r="E6" s="93"/>
      <c r="F6" s="93"/>
      <c r="G6" s="92"/>
      <c r="H6" s="91"/>
      <c r="Q6" s="57"/>
    </row>
    <row r="7" spans="2:17" s="57" customFormat="1" ht="12.75" x14ac:dyDescent="0.2">
      <c r="B7" s="51" t="s">
        <v>110</v>
      </c>
      <c r="C7" s="51"/>
      <c r="D7" s="51"/>
      <c r="E7" s="51"/>
      <c r="F7" s="51"/>
      <c r="N7" s="56"/>
      <c r="O7" s="55"/>
      <c r="P7" s="54"/>
      <c r="Q7" s="5"/>
    </row>
    <row r="8" spans="2:17" s="57" customFormat="1" ht="12.75" x14ac:dyDescent="0.2">
      <c r="B8" s="99" t="s">
        <v>95</v>
      </c>
      <c r="C8" s="99"/>
      <c r="D8" s="52" t="s">
        <v>19</v>
      </c>
      <c r="E8" s="52" t="s">
        <v>3</v>
      </c>
      <c r="O8" s="55"/>
      <c r="P8" s="54"/>
      <c r="Q8" s="5"/>
    </row>
    <row r="9" spans="2:17" s="57" customFormat="1" x14ac:dyDescent="0.25">
      <c r="B9" s="49" t="s">
        <v>94</v>
      </c>
      <c r="C9" s="48"/>
      <c r="D9" s="47">
        <v>35424</v>
      </c>
      <c r="E9" s="3">
        <f t="shared" ref="E9:E14" si="0">+D9/$D$15</f>
        <v>0.44072857569423707</v>
      </c>
      <c r="F9" s="89"/>
      <c r="G9" s="88"/>
      <c r="N9" s="56"/>
      <c r="O9" s="87"/>
      <c r="P9" s="54"/>
      <c r="Q9" s="5"/>
    </row>
    <row r="10" spans="2:17" s="57" customFormat="1" x14ac:dyDescent="0.25">
      <c r="B10" s="49" t="s">
        <v>93</v>
      </c>
      <c r="C10" s="46"/>
      <c r="D10" s="47">
        <v>13038</v>
      </c>
      <c r="E10" s="3">
        <f t="shared" si="0"/>
        <v>0.16221260077635116</v>
      </c>
      <c r="F10" s="89"/>
      <c r="G10" s="88"/>
      <c r="N10" s="56"/>
      <c r="O10" s="87"/>
      <c r="P10" s="54"/>
      <c r="Q10" s="5"/>
    </row>
    <row r="11" spans="2:17" s="57" customFormat="1" x14ac:dyDescent="0.25">
      <c r="B11" s="49" t="s">
        <v>92</v>
      </c>
      <c r="C11" s="46"/>
      <c r="D11" s="47">
        <v>8898</v>
      </c>
      <c r="E11" s="3">
        <f t="shared" si="0"/>
        <v>0.11070468796655718</v>
      </c>
      <c r="F11" s="89"/>
      <c r="G11" s="88"/>
      <c r="N11" s="56"/>
      <c r="O11" s="87"/>
      <c r="P11" s="54"/>
      <c r="Q11" s="5"/>
    </row>
    <row r="12" spans="2:17" s="57" customFormat="1" x14ac:dyDescent="0.25">
      <c r="B12" s="49" t="s">
        <v>91</v>
      </c>
      <c r="C12" s="46"/>
      <c r="D12" s="47">
        <v>12872</v>
      </c>
      <c r="E12" s="3">
        <f t="shared" si="0"/>
        <v>0.16014730765402607</v>
      </c>
      <c r="F12" s="89"/>
      <c r="G12" s="88"/>
      <c r="N12" s="56"/>
      <c r="O12" s="87"/>
      <c r="P12" s="54"/>
      <c r="Q12" s="5"/>
    </row>
    <row r="13" spans="2:17" s="57" customFormat="1" x14ac:dyDescent="0.25">
      <c r="B13" s="49" t="s">
        <v>90</v>
      </c>
      <c r="C13" s="46"/>
      <c r="D13" s="47">
        <v>9691</v>
      </c>
      <c r="E13" s="3">
        <f t="shared" si="0"/>
        <v>0.12057081715935106</v>
      </c>
      <c r="F13" s="89"/>
      <c r="G13" s="88"/>
      <c r="N13" s="56"/>
      <c r="O13" s="87"/>
      <c r="P13" s="90"/>
      <c r="Q13" s="5"/>
    </row>
    <row r="14" spans="2:17" s="57" customFormat="1" x14ac:dyDescent="0.25">
      <c r="B14" s="49" t="s">
        <v>89</v>
      </c>
      <c r="C14" s="46"/>
      <c r="D14" s="47">
        <v>453</v>
      </c>
      <c r="E14" s="3">
        <f t="shared" si="0"/>
        <v>5.6360107494774561E-3</v>
      </c>
      <c r="F14" s="89"/>
      <c r="G14" s="88"/>
      <c r="N14" s="56"/>
      <c r="O14" s="87"/>
      <c r="P14" s="85"/>
    </row>
    <row r="15" spans="2:17" s="57" customFormat="1" ht="12.75" x14ac:dyDescent="0.2">
      <c r="B15" s="102" t="s">
        <v>2</v>
      </c>
      <c r="C15" s="102"/>
      <c r="D15" s="44">
        <f>+SUM(D9:D14)</f>
        <v>80376</v>
      </c>
      <c r="E15" s="86">
        <v>1</v>
      </c>
      <c r="N15" s="85"/>
      <c r="O15" s="85"/>
      <c r="P15" s="85"/>
    </row>
    <row r="16" spans="2:17" s="83" customFormat="1" ht="12.75" x14ac:dyDescent="0.2">
      <c r="C16" s="84"/>
      <c r="D16" s="84"/>
      <c r="E16" s="84"/>
      <c r="F16" s="84"/>
    </row>
    <row r="17" spans="2:17" s="57" customFormat="1" ht="15.75" x14ac:dyDescent="0.25">
      <c r="B17" s="75" t="s">
        <v>102</v>
      </c>
      <c r="C17" s="74"/>
      <c r="D17" s="74"/>
      <c r="E17" s="74"/>
      <c r="F17" s="74"/>
      <c r="G17" s="74"/>
      <c r="H17" s="74"/>
      <c r="I17" s="74"/>
      <c r="J17" s="74"/>
      <c r="K17" s="73"/>
      <c r="L17" s="73"/>
      <c r="M17" s="73"/>
      <c r="N17" s="73"/>
      <c r="O17" s="73"/>
      <c r="P17" s="73"/>
      <c r="Q17" s="82"/>
    </row>
    <row r="18" spans="2:17" s="57" customFormat="1" ht="12.75" x14ac:dyDescent="0.2">
      <c r="B18" s="71"/>
      <c r="C18" s="72"/>
      <c r="D18" s="72"/>
      <c r="E18" s="72"/>
      <c r="F18" s="72"/>
      <c r="G18" s="71"/>
      <c r="H18" s="71"/>
      <c r="I18" s="71"/>
      <c r="J18" s="71"/>
      <c r="K18" s="71"/>
      <c r="L18" s="71"/>
      <c r="M18" s="71"/>
      <c r="N18" s="71"/>
      <c r="O18" s="71"/>
      <c r="P18" s="71"/>
    </row>
    <row r="19" spans="2:17" s="57" customFormat="1" ht="13.5" thickBot="1" x14ac:dyDescent="0.25">
      <c r="B19" s="103" t="s">
        <v>109</v>
      </c>
      <c r="C19" s="103"/>
      <c r="D19" s="103"/>
      <c r="E19" s="103"/>
      <c r="F19" s="103"/>
      <c r="G19" s="50"/>
      <c r="H19" s="50"/>
      <c r="I19" s="70"/>
      <c r="J19" s="70"/>
    </row>
    <row r="20" spans="2:17" s="57" customFormat="1" ht="13.5" thickTop="1" x14ac:dyDescent="0.2">
      <c r="B20" s="52" t="s">
        <v>0</v>
      </c>
      <c r="C20" s="52" t="s">
        <v>4</v>
      </c>
      <c r="D20" s="52" t="s">
        <v>5</v>
      </c>
      <c r="E20" s="52" t="s">
        <v>2</v>
      </c>
      <c r="F20" s="69" t="s">
        <v>48</v>
      </c>
      <c r="G20" s="62"/>
      <c r="H20" s="62"/>
    </row>
    <row r="21" spans="2:17" s="57" customFormat="1" ht="17.25" customHeight="1" x14ac:dyDescent="0.2">
      <c r="B21" s="49" t="s">
        <v>6</v>
      </c>
      <c r="C21" s="48">
        <v>9942</v>
      </c>
      <c r="D21" s="47">
        <v>2951</v>
      </c>
      <c r="E21" s="61">
        <v>12893</v>
      </c>
      <c r="F21" s="68" t="s">
        <v>26</v>
      </c>
      <c r="G21" s="61"/>
      <c r="H21" s="1"/>
    </row>
    <row r="22" spans="2:17" s="57" customFormat="1" ht="17.25" customHeight="1" x14ac:dyDescent="0.2">
      <c r="B22" s="49" t="s">
        <v>7</v>
      </c>
      <c r="C22" s="48">
        <v>10521</v>
      </c>
      <c r="D22" s="47">
        <v>3232</v>
      </c>
      <c r="E22" s="61">
        <v>13753</v>
      </c>
      <c r="F22" s="4">
        <f>+(E22-E21)/E21</f>
        <v>6.6702862018149386E-2</v>
      </c>
      <c r="G22" s="61"/>
      <c r="H22" s="1"/>
    </row>
    <row r="23" spans="2:17" s="57" customFormat="1" ht="17.25" customHeight="1" x14ac:dyDescent="0.2">
      <c r="B23" s="49" t="s">
        <v>8</v>
      </c>
      <c r="C23" s="48">
        <v>10679</v>
      </c>
      <c r="D23" s="47">
        <v>3370</v>
      </c>
      <c r="E23" s="61">
        <f>+C23+D23</f>
        <v>14049</v>
      </c>
      <c r="F23" s="4">
        <f>+(E23-E22)/E22</f>
        <v>2.1522576892314405E-2</v>
      </c>
      <c r="G23" s="61"/>
      <c r="H23" s="1"/>
    </row>
    <row r="24" spans="2:17" s="57" customFormat="1" ht="17.25" customHeight="1" x14ac:dyDescent="0.2">
      <c r="B24" s="49" t="s">
        <v>9</v>
      </c>
      <c r="C24" s="48">
        <v>12380</v>
      </c>
      <c r="D24" s="47">
        <v>3657</v>
      </c>
      <c r="E24" s="61">
        <f>+C24+D24</f>
        <v>16037</v>
      </c>
      <c r="F24" s="4">
        <f>+(E24-E23)/E23</f>
        <v>0.14150473343298456</v>
      </c>
      <c r="G24" s="61"/>
      <c r="H24" s="1"/>
    </row>
    <row r="25" spans="2:17" s="57" customFormat="1" ht="17.25" customHeight="1" x14ac:dyDescent="0.2">
      <c r="B25" s="49" t="s">
        <v>10</v>
      </c>
      <c r="C25" s="48">
        <v>18311</v>
      </c>
      <c r="D25" s="47">
        <v>5333</v>
      </c>
      <c r="E25" s="61">
        <f>+C25+D25</f>
        <v>23644</v>
      </c>
      <c r="F25" s="4">
        <f>+(E25-E24)/E24</f>
        <v>0.4743405873916568</v>
      </c>
      <c r="G25" s="61"/>
      <c r="H25" s="1"/>
    </row>
    <row r="26" spans="2:17" s="57" customFormat="1" ht="12.75" hidden="1" x14ac:dyDescent="0.2">
      <c r="B26" s="49" t="s">
        <v>11</v>
      </c>
      <c r="C26" s="47"/>
      <c r="D26" s="48"/>
      <c r="E26" s="61"/>
      <c r="F26" s="4"/>
      <c r="G26" s="61"/>
      <c r="H26" s="1"/>
      <c r="O26" s="67" t="s">
        <v>4</v>
      </c>
      <c r="P26" s="67" t="s">
        <v>5</v>
      </c>
    </row>
    <row r="27" spans="2:17" s="57" customFormat="1" ht="12.75" hidden="1" x14ac:dyDescent="0.2">
      <c r="B27" s="49" t="s">
        <v>12</v>
      </c>
      <c r="C27" s="47"/>
      <c r="D27" s="48"/>
      <c r="E27" s="61"/>
      <c r="F27" s="4"/>
      <c r="G27" s="61"/>
      <c r="H27" s="1"/>
      <c r="O27" s="97">
        <f>+C34</f>
        <v>0.76929680501642284</v>
      </c>
      <c r="P27" s="97">
        <f>+D34</f>
        <v>0.23070319498357719</v>
      </c>
    </row>
    <row r="28" spans="2:17" s="57" customFormat="1" ht="12.75" hidden="1" x14ac:dyDescent="0.2">
      <c r="B28" s="49" t="s">
        <v>13</v>
      </c>
      <c r="C28" s="48"/>
      <c r="D28" s="47"/>
      <c r="E28" s="61"/>
      <c r="F28" s="4"/>
      <c r="G28" s="61"/>
      <c r="H28" s="1"/>
      <c r="O28" s="97"/>
      <c r="P28" s="98"/>
    </row>
    <row r="29" spans="2:17" s="57" customFormat="1" ht="12.75" hidden="1" x14ac:dyDescent="0.2">
      <c r="B29" s="49" t="s">
        <v>20</v>
      </c>
      <c r="C29" s="48"/>
      <c r="D29" s="47"/>
      <c r="E29" s="61"/>
      <c r="F29" s="4"/>
      <c r="G29" s="61"/>
      <c r="H29" s="1"/>
    </row>
    <row r="30" spans="2:17" s="57" customFormat="1" ht="12.75" hidden="1" x14ac:dyDescent="0.2">
      <c r="B30" s="49" t="s">
        <v>15</v>
      </c>
      <c r="C30" s="48"/>
      <c r="D30" s="47"/>
      <c r="E30" s="61"/>
      <c r="F30" s="4"/>
      <c r="G30" s="61"/>
      <c r="H30" s="1"/>
    </row>
    <row r="31" spans="2:17" s="57" customFormat="1" ht="12.75" hidden="1" x14ac:dyDescent="0.2">
      <c r="B31" s="49" t="s">
        <v>16</v>
      </c>
      <c r="C31" s="48"/>
      <c r="D31" s="47"/>
      <c r="E31" s="61"/>
      <c r="F31" s="4"/>
      <c r="G31" s="60"/>
      <c r="H31" s="66"/>
    </row>
    <row r="32" spans="2:17" s="57" customFormat="1" ht="12.75" hidden="1" x14ac:dyDescent="0.2">
      <c r="B32" s="49" t="s">
        <v>17</v>
      </c>
      <c r="C32" s="48"/>
      <c r="D32" s="47"/>
      <c r="E32" s="61"/>
      <c r="F32" s="4"/>
    </row>
    <row r="33" spans="2:12" s="57" customFormat="1" ht="12.75" x14ac:dyDescent="0.2">
      <c r="B33" s="45" t="s">
        <v>2</v>
      </c>
      <c r="C33" s="44">
        <f>+SUM(C21:C32)</f>
        <v>61833</v>
      </c>
      <c r="D33" s="44">
        <f>+SUM(D21:D32)</f>
        <v>18543</v>
      </c>
      <c r="E33" s="44">
        <f>+SUM(E21:E32)</f>
        <v>80376</v>
      </c>
      <c r="F33" s="60"/>
      <c r="G33" s="81"/>
      <c r="H33" s="65"/>
      <c r="I33" s="65"/>
      <c r="J33" s="65"/>
      <c r="K33" s="65"/>
      <c r="L33" s="65"/>
    </row>
    <row r="34" spans="2:12" s="57" customFormat="1" ht="12.75" x14ac:dyDescent="0.2">
      <c r="B34" s="59" t="s">
        <v>21</v>
      </c>
      <c r="C34" s="64">
        <f>+C33/E33</f>
        <v>0.76929680501642284</v>
      </c>
      <c r="D34" s="64">
        <f>+D33/E33</f>
        <v>0.23070319498357719</v>
      </c>
      <c r="E34" s="64">
        <v>1</v>
      </c>
      <c r="F34" s="3"/>
      <c r="G34" s="62"/>
      <c r="H34" s="62"/>
      <c r="I34" s="62"/>
      <c r="J34" s="62"/>
      <c r="K34" s="62"/>
      <c r="L34" s="62"/>
    </row>
    <row r="35" spans="2:12" s="57" customFormat="1" ht="12.75" x14ac:dyDescent="0.2">
      <c r="B35" s="49"/>
      <c r="C35" s="47"/>
      <c r="D35" s="47"/>
      <c r="E35" s="47"/>
      <c r="F35" s="47"/>
      <c r="G35" s="47"/>
      <c r="H35" s="47"/>
      <c r="I35" s="47"/>
      <c r="J35" s="47"/>
      <c r="K35" s="61"/>
      <c r="L35" s="61"/>
    </row>
    <row r="36" spans="2:12" s="57" customFormat="1" ht="12.75" x14ac:dyDescent="0.2">
      <c r="B36" s="51" t="s">
        <v>108</v>
      </c>
      <c r="C36" s="51"/>
      <c r="D36" s="51"/>
      <c r="E36" s="51"/>
      <c r="F36" s="51"/>
      <c r="G36" s="47"/>
      <c r="H36" s="47"/>
      <c r="I36" s="47"/>
      <c r="J36" s="47"/>
      <c r="K36" s="61"/>
      <c r="L36" s="61"/>
    </row>
    <row r="37" spans="2:12" s="57" customFormat="1" ht="24" x14ac:dyDescent="0.2">
      <c r="B37" s="99" t="s">
        <v>0</v>
      </c>
      <c r="C37" s="52" t="s">
        <v>25</v>
      </c>
      <c r="D37" s="52" t="s">
        <v>24</v>
      </c>
      <c r="E37" s="52" t="s">
        <v>18</v>
      </c>
      <c r="F37" s="52" t="s">
        <v>81</v>
      </c>
      <c r="G37" s="52" t="s">
        <v>23</v>
      </c>
      <c r="H37" s="52" t="s">
        <v>22</v>
      </c>
      <c r="I37" s="52" t="s">
        <v>80</v>
      </c>
      <c r="J37" s="99" t="s">
        <v>79</v>
      </c>
      <c r="K37" s="99" t="s">
        <v>2</v>
      </c>
      <c r="L37" s="62"/>
    </row>
    <row r="38" spans="2:12" s="57" customFormat="1" ht="22.5" x14ac:dyDescent="0.2">
      <c r="B38" s="99"/>
      <c r="C38" s="63" t="s">
        <v>78</v>
      </c>
      <c r="D38" s="63" t="s">
        <v>77</v>
      </c>
      <c r="E38" s="63" t="s">
        <v>76</v>
      </c>
      <c r="F38" s="63" t="s">
        <v>75</v>
      </c>
      <c r="G38" s="63" t="s">
        <v>74</v>
      </c>
      <c r="H38" s="63" t="s">
        <v>73</v>
      </c>
      <c r="I38" s="63" t="s">
        <v>72</v>
      </c>
      <c r="J38" s="99"/>
      <c r="K38" s="99"/>
      <c r="L38" s="62"/>
    </row>
    <row r="39" spans="2:12" s="57" customFormat="1" ht="18" customHeight="1" x14ac:dyDescent="0.2">
      <c r="B39" s="49" t="s">
        <v>6</v>
      </c>
      <c r="C39" s="48">
        <v>1409</v>
      </c>
      <c r="D39" s="47">
        <v>1598</v>
      </c>
      <c r="E39" s="47">
        <v>866</v>
      </c>
      <c r="F39" s="47">
        <v>693</v>
      </c>
      <c r="G39" s="47">
        <v>2681</v>
      </c>
      <c r="H39" s="47">
        <v>4500</v>
      </c>
      <c r="I39" s="47">
        <v>816</v>
      </c>
      <c r="J39" s="47">
        <v>330</v>
      </c>
      <c r="K39" s="61">
        <f>SUM(C39:J39)</f>
        <v>12893</v>
      </c>
      <c r="L39" s="61"/>
    </row>
    <row r="40" spans="2:12" s="57" customFormat="1" ht="18" customHeight="1" x14ac:dyDescent="0.2">
      <c r="B40" s="49" t="s">
        <v>7</v>
      </c>
      <c r="C40" s="48">
        <v>1526</v>
      </c>
      <c r="D40" s="47">
        <v>1857</v>
      </c>
      <c r="E40" s="47">
        <v>957</v>
      </c>
      <c r="F40" s="47">
        <v>857</v>
      </c>
      <c r="G40" s="47">
        <v>2680</v>
      </c>
      <c r="H40" s="47">
        <v>4756</v>
      </c>
      <c r="I40" s="47">
        <v>768</v>
      </c>
      <c r="J40" s="47">
        <v>352</v>
      </c>
      <c r="K40" s="61">
        <f>SUM(C40:J40)</f>
        <v>13753</v>
      </c>
      <c r="L40" s="61"/>
    </row>
    <row r="41" spans="2:12" s="57" customFormat="1" ht="18" customHeight="1" x14ac:dyDescent="0.2">
      <c r="B41" s="49" t="s">
        <v>8</v>
      </c>
      <c r="C41" s="48">
        <v>1494</v>
      </c>
      <c r="D41" s="47">
        <v>1632</v>
      </c>
      <c r="E41" s="47">
        <v>755</v>
      </c>
      <c r="F41" s="47">
        <v>739</v>
      </c>
      <c r="G41" s="47">
        <v>2691</v>
      </c>
      <c r="H41" s="47">
        <v>5371</v>
      </c>
      <c r="I41" s="47">
        <v>1008</v>
      </c>
      <c r="J41" s="47">
        <v>359</v>
      </c>
      <c r="K41" s="61">
        <f>SUM(C41:J41)</f>
        <v>14049</v>
      </c>
      <c r="L41" s="61"/>
    </row>
    <row r="42" spans="2:12" s="57" customFormat="1" ht="18" customHeight="1" x14ac:dyDescent="0.2">
      <c r="B42" s="49" t="s">
        <v>9</v>
      </c>
      <c r="C42" s="48">
        <v>1329</v>
      </c>
      <c r="D42" s="47">
        <v>1590</v>
      </c>
      <c r="E42" s="47">
        <v>676</v>
      </c>
      <c r="F42" s="47">
        <v>712</v>
      </c>
      <c r="G42" s="47">
        <v>3214</v>
      </c>
      <c r="H42" s="47">
        <v>6737</v>
      </c>
      <c r="I42" s="47">
        <v>1273</v>
      </c>
      <c r="J42" s="47">
        <v>506</v>
      </c>
      <c r="K42" s="61">
        <f>SUM(C42:J42)</f>
        <v>16037</v>
      </c>
      <c r="L42" s="61"/>
    </row>
    <row r="43" spans="2:12" s="57" customFormat="1" ht="18" customHeight="1" x14ac:dyDescent="0.2">
      <c r="B43" s="49" t="s">
        <v>10</v>
      </c>
      <c r="C43" s="48">
        <v>1845</v>
      </c>
      <c r="D43" s="47">
        <v>2299</v>
      </c>
      <c r="E43" s="47">
        <v>1133</v>
      </c>
      <c r="F43" s="47">
        <v>1056</v>
      </c>
      <c r="G43" s="47">
        <v>4935</v>
      </c>
      <c r="H43" s="47">
        <v>9971</v>
      </c>
      <c r="I43" s="47">
        <v>1758</v>
      </c>
      <c r="J43" s="47">
        <v>647</v>
      </c>
      <c r="K43" s="61">
        <f>SUM(C43:J43)</f>
        <v>23644</v>
      </c>
      <c r="L43" s="61"/>
    </row>
    <row r="44" spans="2:12" s="57" customFormat="1" ht="12.75" hidden="1" x14ac:dyDescent="0.2">
      <c r="B44" s="49" t="s">
        <v>11</v>
      </c>
      <c r="C44" s="48"/>
      <c r="D44" s="47"/>
      <c r="E44" s="47"/>
      <c r="F44" s="47"/>
      <c r="G44" s="47"/>
      <c r="H44" s="47"/>
      <c r="I44" s="47"/>
      <c r="J44" s="47"/>
      <c r="K44" s="61"/>
      <c r="L44" s="61"/>
    </row>
    <row r="45" spans="2:12" s="57" customFormat="1" ht="12.75" hidden="1" x14ac:dyDescent="0.2">
      <c r="B45" s="49" t="s">
        <v>12</v>
      </c>
      <c r="C45" s="48"/>
      <c r="D45" s="47"/>
      <c r="E45" s="47"/>
      <c r="F45" s="47"/>
      <c r="G45" s="47"/>
      <c r="H45" s="47"/>
      <c r="I45" s="47"/>
      <c r="J45" s="47"/>
      <c r="K45" s="61"/>
      <c r="L45" s="61"/>
    </row>
    <row r="46" spans="2:12" s="57" customFormat="1" ht="12.75" hidden="1" x14ac:dyDescent="0.2">
      <c r="B46" s="49" t="s">
        <v>13</v>
      </c>
      <c r="C46" s="48"/>
      <c r="D46" s="47"/>
      <c r="E46" s="47"/>
      <c r="F46" s="47"/>
      <c r="G46" s="47"/>
      <c r="H46" s="47"/>
      <c r="I46" s="47"/>
      <c r="J46" s="47"/>
      <c r="K46" s="61"/>
      <c r="L46" s="61"/>
    </row>
    <row r="47" spans="2:12" s="57" customFormat="1" ht="12.75" hidden="1" x14ac:dyDescent="0.2">
      <c r="B47" s="49" t="s">
        <v>20</v>
      </c>
      <c r="C47" s="48"/>
      <c r="D47" s="47"/>
      <c r="E47" s="47"/>
      <c r="F47" s="47"/>
      <c r="G47" s="47"/>
      <c r="H47" s="47"/>
      <c r="I47" s="47"/>
      <c r="J47" s="47"/>
      <c r="K47" s="61"/>
      <c r="L47" s="61"/>
    </row>
    <row r="48" spans="2:12" s="57" customFormat="1" ht="12.75" hidden="1" x14ac:dyDescent="0.2">
      <c r="B48" s="49" t="s">
        <v>15</v>
      </c>
      <c r="C48" s="48"/>
      <c r="D48" s="47"/>
      <c r="E48" s="47"/>
      <c r="F48" s="47"/>
      <c r="G48" s="47"/>
      <c r="H48" s="47"/>
      <c r="I48" s="47"/>
      <c r="J48" s="47"/>
      <c r="K48" s="61"/>
      <c r="L48" s="61"/>
    </row>
    <row r="49" spans="2:17" s="57" customFormat="1" ht="12.75" hidden="1" x14ac:dyDescent="0.2">
      <c r="B49" s="49" t="s">
        <v>16</v>
      </c>
      <c r="C49" s="48"/>
      <c r="D49" s="47"/>
      <c r="E49" s="47"/>
      <c r="F49" s="47"/>
      <c r="G49" s="47"/>
      <c r="H49" s="47"/>
      <c r="I49" s="47"/>
      <c r="J49" s="47"/>
      <c r="K49" s="61"/>
      <c r="L49" s="61"/>
    </row>
    <row r="50" spans="2:17" s="57" customFormat="1" ht="12.75" hidden="1" x14ac:dyDescent="0.2">
      <c r="B50" s="49" t="s">
        <v>17</v>
      </c>
      <c r="C50" s="48"/>
      <c r="D50" s="47"/>
      <c r="E50" s="47"/>
      <c r="F50" s="47"/>
      <c r="G50" s="47"/>
      <c r="H50" s="47"/>
      <c r="I50" s="47"/>
      <c r="J50" s="47"/>
      <c r="K50" s="61"/>
      <c r="L50" s="61"/>
    </row>
    <row r="51" spans="2:17" s="57" customFormat="1" ht="12.75" x14ac:dyDescent="0.2">
      <c r="B51" s="45" t="s">
        <v>2</v>
      </c>
      <c r="C51" s="44">
        <f t="shared" ref="C51:K51" si="1">+SUM(C39:C50)</f>
        <v>7603</v>
      </c>
      <c r="D51" s="44">
        <f t="shared" si="1"/>
        <v>8976</v>
      </c>
      <c r="E51" s="44">
        <f t="shared" si="1"/>
        <v>4387</v>
      </c>
      <c r="F51" s="44">
        <f t="shared" si="1"/>
        <v>4057</v>
      </c>
      <c r="G51" s="44">
        <f t="shared" si="1"/>
        <v>16201</v>
      </c>
      <c r="H51" s="44">
        <f t="shared" si="1"/>
        <v>31335</v>
      </c>
      <c r="I51" s="44">
        <f t="shared" si="1"/>
        <v>5623</v>
      </c>
      <c r="J51" s="44">
        <f t="shared" si="1"/>
        <v>2194</v>
      </c>
      <c r="K51" s="44">
        <f t="shared" si="1"/>
        <v>80376</v>
      </c>
      <c r="L51" s="60"/>
      <c r="N51" s="56"/>
      <c r="O51" s="55"/>
      <c r="P51" s="54"/>
    </row>
    <row r="52" spans="2:17" s="57" customFormat="1" ht="12.75" x14ac:dyDescent="0.2">
      <c r="B52" s="59" t="s">
        <v>21</v>
      </c>
      <c r="C52" s="58">
        <f t="shared" ref="C52:K52" si="2">+C51/$K$51</f>
        <v>9.4592913307454965E-2</v>
      </c>
      <c r="D52" s="58">
        <f t="shared" si="2"/>
        <v>0.1116751269035533</v>
      </c>
      <c r="E52" s="58">
        <f t="shared" si="2"/>
        <v>5.4580969443615013E-2</v>
      </c>
      <c r="F52" s="58">
        <f t="shared" si="2"/>
        <v>5.0475266248631433E-2</v>
      </c>
      <c r="G52" s="58">
        <f t="shared" si="2"/>
        <v>0.20156514382402707</v>
      </c>
      <c r="H52" s="58">
        <f t="shared" si="2"/>
        <v>0.3898551806509406</v>
      </c>
      <c r="I52" s="58">
        <f t="shared" si="2"/>
        <v>6.9958694137553498E-2</v>
      </c>
      <c r="J52" s="58">
        <f t="shared" si="2"/>
        <v>2.7296705484224148E-2</v>
      </c>
      <c r="K52" s="58">
        <f t="shared" si="2"/>
        <v>1</v>
      </c>
      <c r="L52" s="2"/>
      <c r="N52" s="56"/>
      <c r="O52" s="55"/>
      <c r="P52" s="54"/>
    </row>
    <row r="53" spans="2:17" s="57" customFormat="1" ht="12.75" x14ac:dyDescent="0.2">
      <c r="B53" s="80"/>
      <c r="C53" s="79"/>
      <c r="D53" s="79"/>
      <c r="E53" s="1"/>
      <c r="F53" s="1"/>
      <c r="G53" s="1"/>
      <c r="H53" s="1"/>
    </row>
    <row r="54" spans="2:17" s="57" customFormat="1" ht="12.75" x14ac:dyDescent="0.2">
      <c r="B54" s="51" t="s">
        <v>107</v>
      </c>
      <c r="C54" s="79"/>
      <c r="D54" s="79"/>
      <c r="E54" s="1"/>
      <c r="F54" s="1"/>
      <c r="G54" s="1"/>
      <c r="H54" s="1"/>
    </row>
    <row r="55" spans="2:17" s="57" customFormat="1" ht="12.75" x14ac:dyDescent="0.2">
      <c r="B55" s="52" t="s">
        <v>88</v>
      </c>
      <c r="C55" s="52" t="s">
        <v>6</v>
      </c>
      <c r="D55" s="52" t="s">
        <v>7</v>
      </c>
      <c r="E55" s="52" t="s">
        <v>8</v>
      </c>
      <c r="F55" s="52" t="s">
        <v>9</v>
      </c>
      <c r="G55" s="52" t="s">
        <v>10</v>
      </c>
      <c r="H55" s="52" t="s">
        <v>11</v>
      </c>
      <c r="I55" s="52" t="s">
        <v>12</v>
      </c>
      <c r="J55" s="52" t="s">
        <v>13</v>
      </c>
      <c r="K55" s="52" t="s">
        <v>20</v>
      </c>
      <c r="L55" s="52" t="s">
        <v>15</v>
      </c>
      <c r="M55" s="52" t="s">
        <v>16</v>
      </c>
      <c r="N55" s="52" t="s">
        <v>17</v>
      </c>
      <c r="O55" s="52" t="s">
        <v>2</v>
      </c>
      <c r="P55" s="52" t="s">
        <v>3</v>
      </c>
    </row>
    <row r="56" spans="2:17" s="57" customFormat="1" ht="15.75" x14ac:dyDescent="0.2">
      <c r="B56" s="49" t="s">
        <v>87</v>
      </c>
      <c r="C56" s="48">
        <v>3341</v>
      </c>
      <c r="D56" s="47">
        <v>3605</v>
      </c>
      <c r="E56" s="47">
        <v>3466</v>
      </c>
      <c r="F56" s="47">
        <v>4471</v>
      </c>
      <c r="G56" s="47">
        <v>6574</v>
      </c>
      <c r="H56" s="47"/>
      <c r="I56" s="47"/>
      <c r="J56" s="47"/>
      <c r="K56" s="77"/>
      <c r="L56" s="77"/>
      <c r="M56" s="77"/>
      <c r="N56" s="77"/>
      <c r="O56" s="46">
        <f>+SUM(C56:N56)</f>
        <v>21457</v>
      </c>
      <c r="P56" s="1">
        <f>O56/$O$61</f>
        <v>0.26695779834776551</v>
      </c>
      <c r="Q56" s="78"/>
    </row>
    <row r="57" spans="2:17" s="57" customFormat="1" ht="15.75" x14ac:dyDescent="0.2">
      <c r="B57" s="49" t="s">
        <v>86</v>
      </c>
      <c r="C57" s="48">
        <v>5101</v>
      </c>
      <c r="D57" s="47">
        <v>5441</v>
      </c>
      <c r="E57" s="47">
        <v>4809</v>
      </c>
      <c r="F57" s="47">
        <v>4455</v>
      </c>
      <c r="G57" s="47">
        <v>5464</v>
      </c>
      <c r="H57" s="47"/>
      <c r="I57" s="47"/>
      <c r="J57" s="47"/>
      <c r="K57" s="77"/>
      <c r="L57" s="77"/>
      <c r="M57" s="77"/>
      <c r="N57" s="77"/>
      <c r="O57" s="46">
        <f>+SUM(C57:N57)</f>
        <v>25270</v>
      </c>
      <c r="P57" s="1">
        <f>O57/$O$61</f>
        <v>0.31439733253707575</v>
      </c>
      <c r="Q57" s="78"/>
    </row>
    <row r="58" spans="2:17" s="57" customFormat="1" ht="12.75" x14ac:dyDescent="0.2">
      <c r="B58" s="49" t="s">
        <v>85</v>
      </c>
      <c r="C58" s="48">
        <v>1064</v>
      </c>
      <c r="D58" s="47">
        <v>1082</v>
      </c>
      <c r="E58" s="47">
        <v>928</v>
      </c>
      <c r="F58" s="47">
        <v>644</v>
      </c>
      <c r="G58" s="47">
        <v>954</v>
      </c>
      <c r="H58" s="47"/>
      <c r="I58" s="47"/>
      <c r="J58" s="47"/>
      <c r="K58" s="77"/>
      <c r="L58" s="77"/>
      <c r="M58" s="77"/>
      <c r="N58" s="77"/>
      <c r="O58" s="46">
        <f>+SUM(C58:N58)</f>
        <v>4672</v>
      </c>
      <c r="P58" s="1">
        <f>O58/$O$61</f>
        <v>5.8126804021100827E-2</v>
      </c>
    </row>
    <row r="59" spans="2:17" s="57" customFormat="1" ht="12.75" x14ac:dyDescent="0.2">
      <c r="B59" s="49" t="s">
        <v>84</v>
      </c>
      <c r="C59" s="48">
        <v>37</v>
      </c>
      <c r="D59" s="47">
        <v>36</v>
      </c>
      <c r="E59" s="47">
        <v>42</v>
      </c>
      <c r="F59" s="47">
        <v>50</v>
      </c>
      <c r="G59" s="47">
        <v>59</v>
      </c>
      <c r="H59" s="47"/>
      <c r="I59" s="47"/>
      <c r="J59" s="47"/>
      <c r="K59" s="77"/>
      <c r="L59" s="77"/>
      <c r="M59" s="77"/>
      <c r="N59" s="77"/>
      <c r="O59" s="46">
        <f>+SUM(C59:N59)</f>
        <v>224</v>
      </c>
      <c r="P59" s="1">
        <f>O59/$O$61</f>
        <v>2.786901562655519E-3</v>
      </c>
    </row>
    <row r="60" spans="2:17" s="57" customFormat="1" ht="12.75" x14ac:dyDescent="0.2">
      <c r="B60" s="49" t="s">
        <v>83</v>
      </c>
      <c r="C60" s="48">
        <v>3350</v>
      </c>
      <c r="D60" s="47">
        <v>3589</v>
      </c>
      <c r="E60" s="47">
        <v>4804</v>
      </c>
      <c r="F60" s="47">
        <v>6417</v>
      </c>
      <c r="G60" s="47">
        <v>10593</v>
      </c>
      <c r="H60" s="47"/>
      <c r="I60" s="47"/>
      <c r="J60" s="47"/>
      <c r="K60" s="77"/>
      <c r="L60" s="77"/>
      <c r="M60" s="77"/>
      <c r="N60" s="77"/>
      <c r="O60" s="46">
        <f>+SUM(C60:N60)</f>
        <v>28753</v>
      </c>
      <c r="P60" s="1">
        <f>O60/$O$61</f>
        <v>0.35773116353140239</v>
      </c>
    </row>
    <row r="61" spans="2:17" s="57" customFormat="1" ht="12.75" x14ac:dyDescent="0.2">
      <c r="B61" s="45" t="s">
        <v>2</v>
      </c>
      <c r="C61" s="44">
        <f t="shared" ref="C61:O61" si="3">SUM(C56:C60)</f>
        <v>12893</v>
      </c>
      <c r="D61" s="44">
        <f t="shared" si="3"/>
        <v>13753</v>
      </c>
      <c r="E61" s="44">
        <f t="shared" si="3"/>
        <v>14049</v>
      </c>
      <c r="F61" s="44">
        <f t="shared" si="3"/>
        <v>16037</v>
      </c>
      <c r="G61" s="44">
        <f t="shared" si="3"/>
        <v>23644</v>
      </c>
      <c r="H61" s="44">
        <f t="shared" si="3"/>
        <v>0</v>
      </c>
      <c r="I61" s="44">
        <f t="shared" si="3"/>
        <v>0</v>
      </c>
      <c r="J61" s="44">
        <f t="shared" si="3"/>
        <v>0</v>
      </c>
      <c r="K61" s="44">
        <f t="shared" si="3"/>
        <v>0</v>
      </c>
      <c r="L61" s="44">
        <f t="shared" si="3"/>
        <v>0</v>
      </c>
      <c r="M61" s="44">
        <f t="shared" si="3"/>
        <v>0</v>
      </c>
      <c r="N61" s="44">
        <f t="shared" si="3"/>
        <v>0</v>
      </c>
      <c r="O61" s="44">
        <f t="shared" si="3"/>
        <v>80376</v>
      </c>
      <c r="P61" s="43">
        <v>1</v>
      </c>
    </row>
    <row r="62" spans="2:17" s="57" customFormat="1" ht="12.75" x14ac:dyDescent="0.2">
      <c r="B62" s="49"/>
      <c r="C62" s="47"/>
      <c r="D62" s="47"/>
      <c r="E62" s="47"/>
      <c r="F62" s="76"/>
    </row>
    <row r="63" spans="2:17" s="57" customFormat="1" x14ac:dyDescent="0.25">
      <c r="B63" s="75" t="s">
        <v>101</v>
      </c>
      <c r="C63" s="74"/>
      <c r="D63" s="74"/>
      <c r="E63" s="74"/>
      <c r="F63" s="74"/>
      <c r="G63" s="74"/>
      <c r="H63" s="74"/>
      <c r="I63" s="74"/>
      <c r="J63" s="74"/>
      <c r="K63" s="73"/>
      <c r="L63" s="73"/>
      <c r="M63" s="73"/>
      <c r="N63" s="73"/>
      <c r="O63" s="73"/>
      <c r="P63" s="73"/>
    </row>
    <row r="64" spans="2:17" s="57" customFormat="1" ht="12.75" x14ac:dyDescent="0.2">
      <c r="B64" s="71"/>
      <c r="C64" s="72"/>
      <c r="D64" s="72"/>
      <c r="E64" s="72"/>
      <c r="F64" s="72"/>
      <c r="G64" s="71"/>
      <c r="H64" s="71"/>
      <c r="I64" s="71"/>
      <c r="J64" s="71"/>
      <c r="K64" s="71"/>
      <c r="L64" s="71"/>
      <c r="M64" s="71"/>
      <c r="N64" s="71"/>
      <c r="O64" s="71"/>
      <c r="P64" s="71"/>
    </row>
    <row r="65" spans="2:16" s="57" customFormat="1" ht="13.5" thickBot="1" x14ac:dyDescent="0.25">
      <c r="B65" s="51" t="s">
        <v>106</v>
      </c>
      <c r="C65" s="51"/>
      <c r="D65" s="51"/>
      <c r="E65" s="51"/>
      <c r="F65" s="51"/>
      <c r="G65" s="50"/>
      <c r="H65" s="50"/>
      <c r="I65" s="70"/>
      <c r="J65" s="70"/>
    </row>
    <row r="66" spans="2:16" s="7" customFormat="1" ht="15.75" thickTop="1" x14ac:dyDescent="0.25">
      <c r="B66" s="52" t="s">
        <v>0</v>
      </c>
      <c r="C66" s="52" t="s">
        <v>4</v>
      </c>
      <c r="D66" s="52" t="s">
        <v>5</v>
      </c>
      <c r="E66" s="52" t="s">
        <v>82</v>
      </c>
      <c r="F66" s="52" t="s">
        <v>2</v>
      </c>
      <c r="G66" s="69" t="s">
        <v>48</v>
      </c>
      <c r="H66" s="62"/>
      <c r="I66" s="57"/>
      <c r="J66" s="57"/>
      <c r="K66" s="57"/>
      <c r="L66" s="57"/>
      <c r="M66" s="57"/>
      <c r="N66" s="57"/>
      <c r="O66" s="57"/>
      <c r="P66" s="57"/>
    </row>
    <row r="67" spans="2:16" s="7" customFormat="1" ht="18.75" customHeight="1" x14ac:dyDescent="0.25">
      <c r="B67" s="49" t="s">
        <v>6</v>
      </c>
      <c r="C67" s="48">
        <v>2238</v>
      </c>
      <c r="D67" s="47">
        <v>6387</v>
      </c>
      <c r="E67" s="47">
        <v>4268</v>
      </c>
      <c r="F67" s="61">
        <v>12893</v>
      </c>
      <c r="G67" s="68" t="s">
        <v>26</v>
      </c>
      <c r="H67" s="1"/>
      <c r="I67" s="57"/>
      <c r="J67" s="57"/>
      <c r="K67" s="57"/>
      <c r="L67" s="57"/>
      <c r="M67" s="57"/>
      <c r="N67" s="57"/>
      <c r="O67" s="57"/>
      <c r="P67" s="57"/>
    </row>
    <row r="68" spans="2:16" s="7" customFormat="1" ht="18.75" customHeight="1" x14ac:dyDescent="0.25">
      <c r="B68" s="49" t="s">
        <v>7</v>
      </c>
      <c r="C68" s="48">
        <v>2461</v>
      </c>
      <c r="D68" s="47">
        <v>6787</v>
      </c>
      <c r="E68" s="47">
        <v>4505</v>
      </c>
      <c r="F68" s="61">
        <v>13753</v>
      </c>
      <c r="G68" s="4">
        <f>+(F68-F67)/F67</f>
        <v>6.6702862018149386E-2</v>
      </c>
      <c r="H68" s="1"/>
      <c r="I68" s="57"/>
      <c r="J68" s="57"/>
      <c r="K68" s="57"/>
      <c r="L68" s="57"/>
      <c r="M68" s="57"/>
      <c r="N68" s="57"/>
      <c r="O68" s="57"/>
      <c r="P68" s="57"/>
    </row>
    <row r="69" spans="2:16" s="7" customFormat="1" ht="18.75" customHeight="1" x14ac:dyDescent="0.25">
      <c r="B69" s="49" t="s">
        <v>8</v>
      </c>
      <c r="C69" s="48">
        <v>2167</v>
      </c>
      <c r="D69" s="47">
        <v>6093</v>
      </c>
      <c r="E69" s="47">
        <v>5789</v>
      </c>
      <c r="F69" s="61">
        <f>SUM(C69:E69)</f>
        <v>14049</v>
      </c>
      <c r="G69" s="4">
        <f>+(F69-F68)/F68</f>
        <v>2.1522576892314405E-2</v>
      </c>
      <c r="H69" s="1"/>
      <c r="I69" s="57"/>
      <c r="J69" s="57"/>
      <c r="K69" s="57"/>
      <c r="L69" s="57"/>
      <c r="M69" s="57"/>
      <c r="N69" s="57"/>
      <c r="O69" s="57"/>
      <c r="P69" s="57"/>
    </row>
    <row r="70" spans="2:16" s="7" customFormat="1" ht="18.75" customHeight="1" x14ac:dyDescent="0.25">
      <c r="B70" s="49" t="s">
        <v>9</v>
      </c>
      <c r="C70" s="48">
        <v>1917</v>
      </c>
      <c r="D70" s="47">
        <v>6927</v>
      </c>
      <c r="E70" s="47">
        <v>7193</v>
      </c>
      <c r="F70" s="61">
        <f>SUM(C70:E70)</f>
        <v>16037</v>
      </c>
      <c r="G70" s="4">
        <f>+(F70-F69)/F69</f>
        <v>0.14150473343298456</v>
      </c>
      <c r="H70" s="1"/>
      <c r="I70" s="57"/>
      <c r="J70" s="57"/>
      <c r="K70" s="57"/>
      <c r="L70" s="57"/>
      <c r="M70" s="57"/>
      <c r="N70" s="57"/>
      <c r="O70" s="57"/>
      <c r="P70" s="57"/>
    </row>
    <row r="71" spans="2:16" s="7" customFormat="1" ht="18.75" customHeight="1" x14ac:dyDescent="0.25">
      <c r="B71" s="49" t="s">
        <v>10</v>
      </c>
      <c r="C71" s="48">
        <v>2769</v>
      </c>
      <c r="D71" s="47">
        <v>9840</v>
      </c>
      <c r="E71" s="47">
        <v>11035</v>
      </c>
      <c r="F71" s="61">
        <f>SUM(C71:E71)</f>
        <v>23644</v>
      </c>
      <c r="G71" s="4">
        <f>+(F71-F70)/F70</f>
        <v>0.4743405873916568</v>
      </c>
      <c r="H71" s="1"/>
      <c r="I71" s="57"/>
      <c r="J71" s="57"/>
      <c r="K71" s="57"/>
      <c r="L71" s="57"/>
      <c r="M71" s="57"/>
      <c r="N71" s="57"/>
      <c r="O71" s="57"/>
      <c r="P71" s="57"/>
    </row>
    <row r="72" spans="2:16" s="7" customFormat="1" hidden="1" x14ac:dyDescent="0.25">
      <c r="B72" s="49" t="s">
        <v>11</v>
      </c>
      <c r="C72" s="48"/>
      <c r="D72" s="47"/>
      <c r="E72" s="47"/>
      <c r="F72" s="61"/>
      <c r="G72" s="4"/>
      <c r="H72" s="1"/>
      <c r="I72" s="57"/>
      <c r="J72" s="57"/>
      <c r="K72" s="57"/>
      <c r="L72" s="57"/>
      <c r="M72" s="57"/>
      <c r="N72" s="57"/>
      <c r="O72" s="67" t="s">
        <v>4</v>
      </c>
      <c r="P72" s="67" t="s">
        <v>5</v>
      </c>
    </row>
    <row r="73" spans="2:16" s="7" customFormat="1" hidden="1" x14ac:dyDescent="0.25">
      <c r="B73" s="49" t="s">
        <v>12</v>
      </c>
      <c r="C73" s="48"/>
      <c r="D73" s="47"/>
      <c r="E73" s="47"/>
      <c r="F73" s="61"/>
      <c r="G73" s="4"/>
      <c r="H73" s="1"/>
      <c r="I73" s="57"/>
      <c r="J73" s="57"/>
      <c r="K73" s="57"/>
      <c r="L73" s="57"/>
      <c r="M73" s="57"/>
      <c r="N73" s="57"/>
      <c r="O73" s="97">
        <f>+C80</f>
        <v>0.14372449487409178</v>
      </c>
      <c r="P73" s="97">
        <f>+D80</f>
        <v>0.44831790584254005</v>
      </c>
    </row>
    <row r="74" spans="2:16" s="7" customFormat="1" hidden="1" x14ac:dyDescent="0.25">
      <c r="B74" s="49" t="s">
        <v>13</v>
      </c>
      <c r="C74" s="48"/>
      <c r="D74" s="47"/>
      <c r="E74" s="47"/>
      <c r="F74" s="61"/>
      <c r="G74" s="4"/>
      <c r="H74" s="1"/>
      <c r="I74" s="57"/>
      <c r="J74" s="57"/>
      <c r="K74" s="57"/>
      <c r="L74" s="57"/>
      <c r="M74" s="57"/>
      <c r="N74" s="57"/>
      <c r="O74" s="97"/>
      <c r="P74" s="98"/>
    </row>
    <row r="75" spans="2:16" s="7" customFormat="1" hidden="1" x14ac:dyDescent="0.25">
      <c r="B75" s="49" t="s">
        <v>20</v>
      </c>
      <c r="C75" s="48"/>
      <c r="D75" s="47"/>
      <c r="E75" s="47"/>
      <c r="F75" s="61"/>
      <c r="G75" s="4"/>
      <c r="H75" s="1"/>
      <c r="I75" s="57"/>
      <c r="J75" s="57"/>
      <c r="K75" s="57"/>
      <c r="L75" s="57"/>
      <c r="M75" s="57"/>
      <c r="N75" s="57"/>
      <c r="O75" s="57"/>
      <c r="P75" s="57"/>
    </row>
    <row r="76" spans="2:16" s="7" customFormat="1" hidden="1" x14ac:dyDescent="0.25">
      <c r="B76" s="49" t="s">
        <v>15</v>
      </c>
      <c r="C76" s="48"/>
      <c r="D76" s="47"/>
      <c r="E76" s="47"/>
      <c r="F76" s="61"/>
      <c r="G76" s="4"/>
      <c r="H76" s="1"/>
      <c r="I76" s="57"/>
      <c r="J76" s="57"/>
      <c r="K76" s="57"/>
      <c r="L76" s="57"/>
      <c r="M76" s="57"/>
      <c r="N76" s="57"/>
      <c r="O76" s="57"/>
      <c r="P76" s="57"/>
    </row>
    <row r="77" spans="2:16" s="7" customFormat="1" hidden="1" x14ac:dyDescent="0.25">
      <c r="B77" s="49" t="s">
        <v>16</v>
      </c>
      <c r="C77" s="48"/>
      <c r="D77" s="47"/>
      <c r="E77" s="47"/>
      <c r="F77" s="61"/>
      <c r="G77" s="4"/>
      <c r="H77" s="66"/>
      <c r="I77" s="57"/>
      <c r="J77" s="57"/>
      <c r="K77" s="57"/>
      <c r="L77" s="57"/>
      <c r="M77" s="57"/>
      <c r="N77" s="57"/>
      <c r="O77" s="57"/>
      <c r="P77" s="57"/>
    </row>
    <row r="78" spans="2:16" s="7" customFormat="1" hidden="1" x14ac:dyDescent="0.25">
      <c r="B78" s="49" t="s">
        <v>17</v>
      </c>
      <c r="C78" s="46"/>
      <c r="D78" s="47"/>
      <c r="E78" s="47"/>
      <c r="F78" s="61"/>
      <c r="G78" s="4"/>
      <c r="H78" s="57"/>
      <c r="I78" s="57"/>
      <c r="J78" s="57"/>
      <c r="K78" s="57"/>
      <c r="L78" s="57"/>
      <c r="M78" s="57"/>
      <c r="N78" s="57"/>
      <c r="O78" s="57"/>
      <c r="P78" s="57"/>
    </row>
    <row r="79" spans="2:16" s="7" customFormat="1" x14ac:dyDescent="0.25">
      <c r="B79" s="45" t="s">
        <v>2</v>
      </c>
      <c r="C79" s="44">
        <f>+SUM(C67:C78)</f>
        <v>11552</v>
      </c>
      <c r="D79" s="44">
        <f>+SUM(D67:D78)</f>
        <v>36034</v>
      </c>
      <c r="E79" s="44">
        <f>+SUM(E67:E78)</f>
        <v>32790</v>
      </c>
      <c r="F79" s="44">
        <f>+SUM(F67:F78)</f>
        <v>80376</v>
      </c>
      <c r="G79" s="60"/>
      <c r="H79" s="65"/>
      <c r="I79" s="65"/>
      <c r="J79" s="65"/>
      <c r="K79" s="65"/>
      <c r="L79" s="65"/>
      <c r="M79" s="57"/>
      <c r="N79" s="57"/>
      <c r="O79" s="57"/>
      <c r="P79" s="57"/>
    </row>
    <row r="80" spans="2:16" s="7" customFormat="1" x14ac:dyDescent="0.25">
      <c r="B80" s="59" t="s">
        <v>21</v>
      </c>
      <c r="C80" s="64">
        <f>+C79/$F$79</f>
        <v>0.14372449487409178</v>
      </c>
      <c r="D80" s="64">
        <f>+D79/$F$79</f>
        <v>0.44831790584254005</v>
      </c>
      <c r="E80" s="64">
        <f>+E79/$F$79</f>
        <v>0.40795759928336817</v>
      </c>
      <c r="F80" s="64">
        <f>+F79/$F$79</f>
        <v>1</v>
      </c>
      <c r="G80" s="3"/>
      <c r="H80" s="62"/>
      <c r="I80" s="62"/>
      <c r="J80" s="62"/>
      <c r="K80" s="62"/>
      <c r="L80" s="62"/>
      <c r="M80" s="57"/>
      <c r="N80" s="57"/>
      <c r="O80" s="57"/>
      <c r="P80" s="57"/>
    </row>
    <row r="81" spans="2:16" s="7" customFormat="1" x14ac:dyDescent="0.25">
      <c r="B81" s="49"/>
      <c r="C81" s="47"/>
      <c r="D81" s="47"/>
      <c r="E81" s="47"/>
      <c r="F81" s="47"/>
      <c r="G81" s="47"/>
      <c r="H81" s="47"/>
      <c r="I81" s="47"/>
      <c r="J81" s="47"/>
      <c r="K81" s="61"/>
      <c r="L81" s="61"/>
      <c r="M81" s="57"/>
      <c r="N81" s="57"/>
      <c r="O81" s="57"/>
      <c r="P81" s="57"/>
    </row>
    <row r="82" spans="2:16" s="7" customFormat="1" x14ac:dyDescent="0.25">
      <c r="B82" s="51" t="s">
        <v>105</v>
      </c>
      <c r="C82" s="51"/>
      <c r="D82" s="51"/>
      <c r="E82" s="51"/>
      <c r="F82" s="51"/>
      <c r="G82" s="47"/>
      <c r="H82" s="47"/>
      <c r="I82" s="47"/>
      <c r="J82" s="47"/>
      <c r="K82" s="61"/>
      <c r="L82" s="61"/>
      <c r="M82" s="57"/>
      <c r="N82" s="57"/>
      <c r="O82" s="57"/>
      <c r="P82" s="57"/>
    </row>
    <row r="83" spans="2:16" s="7" customFormat="1" ht="24" x14ac:dyDescent="0.25">
      <c r="B83" s="99" t="s">
        <v>0</v>
      </c>
      <c r="C83" s="52" t="s">
        <v>25</v>
      </c>
      <c r="D83" s="52" t="s">
        <v>24</v>
      </c>
      <c r="E83" s="52" t="s">
        <v>18</v>
      </c>
      <c r="F83" s="52" t="s">
        <v>81</v>
      </c>
      <c r="G83" s="52" t="s">
        <v>23</v>
      </c>
      <c r="H83" s="52" t="s">
        <v>22</v>
      </c>
      <c r="I83" s="52" t="s">
        <v>80</v>
      </c>
      <c r="J83" s="99" t="s">
        <v>79</v>
      </c>
      <c r="K83" s="99" t="s">
        <v>2</v>
      </c>
      <c r="L83" s="62"/>
      <c r="M83" s="57"/>
      <c r="N83" s="57"/>
      <c r="O83" s="57"/>
      <c r="P83" s="57"/>
    </row>
    <row r="84" spans="2:16" s="7" customFormat="1" ht="22.5" x14ac:dyDescent="0.25">
      <c r="B84" s="99"/>
      <c r="C84" s="63" t="s">
        <v>78</v>
      </c>
      <c r="D84" s="63" t="s">
        <v>77</v>
      </c>
      <c r="E84" s="63" t="s">
        <v>76</v>
      </c>
      <c r="F84" s="63" t="s">
        <v>75</v>
      </c>
      <c r="G84" s="63" t="s">
        <v>74</v>
      </c>
      <c r="H84" s="63" t="s">
        <v>73</v>
      </c>
      <c r="I84" s="63" t="s">
        <v>72</v>
      </c>
      <c r="J84" s="99"/>
      <c r="K84" s="99"/>
      <c r="L84" s="62"/>
      <c r="M84" s="57"/>
      <c r="N84" s="57"/>
      <c r="O84" s="57"/>
      <c r="P84" s="57"/>
    </row>
    <row r="85" spans="2:16" s="7" customFormat="1" ht="19.5" customHeight="1" x14ac:dyDescent="0.25">
      <c r="B85" s="49" t="s">
        <v>6</v>
      </c>
      <c r="C85" s="48">
        <v>0</v>
      </c>
      <c r="D85" s="47">
        <v>10</v>
      </c>
      <c r="E85" s="47">
        <v>20</v>
      </c>
      <c r="F85" s="47">
        <v>91</v>
      </c>
      <c r="G85" s="47">
        <v>1958</v>
      </c>
      <c r="H85" s="47">
        <v>5729</v>
      </c>
      <c r="I85" s="47">
        <v>426</v>
      </c>
      <c r="J85" s="47">
        <v>4659</v>
      </c>
      <c r="K85" s="61">
        <f>SUM(C85:J85)</f>
        <v>12893</v>
      </c>
      <c r="L85" s="61"/>
      <c r="M85" s="57"/>
      <c r="N85" s="57"/>
      <c r="O85" s="57"/>
      <c r="P85" s="57"/>
    </row>
    <row r="86" spans="2:16" s="7" customFormat="1" ht="19.5" customHeight="1" x14ac:dyDescent="0.25">
      <c r="B86" s="49" t="s">
        <v>7</v>
      </c>
      <c r="C86" s="48">
        <v>0</v>
      </c>
      <c r="D86" s="47">
        <v>9</v>
      </c>
      <c r="E86" s="47">
        <v>51</v>
      </c>
      <c r="F86" s="47">
        <v>83</v>
      </c>
      <c r="G86" s="47">
        <v>2011</v>
      </c>
      <c r="H86" s="47">
        <v>6096</v>
      </c>
      <c r="I86" s="47">
        <v>398</v>
      </c>
      <c r="J86" s="47">
        <v>5105</v>
      </c>
      <c r="K86" s="61">
        <f>SUM(C86:J86)</f>
        <v>13753</v>
      </c>
      <c r="L86" s="61"/>
      <c r="M86" s="57"/>
      <c r="N86" s="57"/>
      <c r="O86" s="57"/>
      <c r="P86" s="57"/>
    </row>
    <row r="87" spans="2:16" s="7" customFormat="1" ht="19.5" customHeight="1" x14ac:dyDescent="0.25">
      <c r="B87" s="49" t="s">
        <v>8</v>
      </c>
      <c r="C87" s="48">
        <v>0</v>
      </c>
      <c r="D87" s="47">
        <v>11</v>
      </c>
      <c r="E87" s="47">
        <v>38</v>
      </c>
      <c r="F87" s="47">
        <v>67</v>
      </c>
      <c r="G87" s="47">
        <v>1815</v>
      </c>
      <c r="H87" s="47">
        <v>5467</v>
      </c>
      <c r="I87" s="47">
        <v>433</v>
      </c>
      <c r="J87" s="47">
        <v>6218</v>
      </c>
      <c r="K87" s="61">
        <f>SUM(C87:J87)</f>
        <v>14049</v>
      </c>
      <c r="L87" s="61"/>
      <c r="M87" s="57"/>
      <c r="N87" s="57"/>
      <c r="O87" s="57"/>
      <c r="P87" s="57"/>
    </row>
    <row r="88" spans="2:16" s="7" customFormat="1" ht="19.5" customHeight="1" x14ac:dyDescent="0.25">
      <c r="B88" s="49" t="s">
        <v>9</v>
      </c>
      <c r="C88" s="48">
        <v>0</v>
      </c>
      <c r="D88" s="47">
        <v>5</v>
      </c>
      <c r="E88" s="47">
        <v>29</v>
      </c>
      <c r="F88" s="47">
        <v>63</v>
      </c>
      <c r="G88" s="47">
        <v>1822</v>
      </c>
      <c r="H88" s="47">
        <v>5885</v>
      </c>
      <c r="I88" s="47">
        <v>501</v>
      </c>
      <c r="J88" s="47">
        <v>7732</v>
      </c>
      <c r="K88" s="61">
        <f>SUM(C88:J88)</f>
        <v>16037</v>
      </c>
      <c r="L88" s="61"/>
      <c r="M88" s="57"/>
      <c r="N88" s="57"/>
      <c r="O88" s="57"/>
      <c r="P88" s="57"/>
    </row>
    <row r="89" spans="2:16" s="7" customFormat="1" ht="19.5" customHeight="1" x14ac:dyDescent="0.25">
      <c r="B89" s="49" t="s">
        <v>10</v>
      </c>
      <c r="C89" s="48">
        <v>0</v>
      </c>
      <c r="D89" s="47">
        <v>12</v>
      </c>
      <c r="E89" s="47">
        <v>42</v>
      </c>
      <c r="F89" s="47">
        <v>112</v>
      </c>
      <c r="G89" s="47">
        <v>2651</v>
      </c>
      <c r="H89" s="47">
        <v>8227</v>
      </c>
      <c r="I89" s="47">
        <v>635</v>
      </c>
      <c r="J89" s="47">
        <v>11965</v>
      </c>
      <c r="K89" s="61">
        <f>SUM(C89:J89)</f>
        <v>23644</v>
      </c>
      <c r="L89" s="61"/>
      <c r="M89" s="57"/>
      <c r="N89" s="57"/>
      <c r="O89" s="57"/>
      <c r="P89" s="57"/>
    </row>
    <row r="90" spans="2:16" s="7" customFormat="1" hidden="1" x14ac:dyDescent="0.25">
      <c r="B90" s="49" t="s">
        <v>11</v>
      </c>
      <c r="C90" s="48"/>
      <c r="D90" s="47"/>
      <c r="E90" s="47"/>
      <c r="F90" s="47"/>
      <c r="G90" s="47"/>
      <c r="H90" s="47"/>
      <c r="I90" s="47"/>
      <c r="J90" s="47"/>
      <c r="K90" s="61"/>
      <c r="L90" s="61"/>
      <c r="M90" s="57"/>
      <c r="N90" s="57"/>
      <c r="O90" s="57"/>
      <c r="P90" s="57"/>
    </row>
    <row r="91" spans="2:16" s="7" customFormat="1" hidden="1" x14ac:dyDescent="0.25">
      <c r="B91" s="49" t="s">
        <v>12</v>
      </c>
      <c r="C91" s="48"/>
      <c r="D91" s="47"/>
      <c r="E91" s="47"/>
      <c r="F91" s="47"/>
      <c r="G91" s="47"/>
      <c r="H91" s="47"/>
      <c r="I91" s="47"/>
      <c r="J91" s="47"/>
      <c r="K91" s="61"/>
      <c r="L91" s="61"/>
      <c r="M91" s="57"/>
      <c r="N91" s="57"/>
      <c r="O91" s="57"/>
      <c r="P91" s="57"/>
    </row>
    <row r="92" spans="2:16" s="7" customFormat="1" hidden="1" x14ac:dyDescent="0.25">
      <c r="B92" s="49" t="s">
        <v>13</v>
      </c>
      <c r="C92" s="48"/>
      <c r="D92" s="47"/>
      <c r="E92" s="47"/>
      <c r="F92" s="47"/>
      <c r="G92" s="47"/>
      <c r="H92" s="47"/>
      <c r="I92" s="47"/>
      <c r="J92" s="47"/>
      <c r="K92" s="61"/>
      <c r="L92" s="61"/>
      <c r="M92" s="57"/>
      <c r="N92" s="57"/>
      <c r="O92" s="57"/>
      <c r="P92" s="57"/>
    </row>
    <row r="93" spans="2:16" s="7" customFormat="1" hidden="1" x14ac:dyDescent="0.25">
      <c r="B93" s="49" t="s">
        <v>20</v>
      </c>
      <c r="C93" s="48"/>
      <c r="D93" s="47"/>
      <c r="E93" s="47"/>
      <c r="F93" s="47"/>
      <c r="G93" s="47"/>
      <c r="H93" s="47"/>
      <c r="I93" s="47"/>
      <c r="J93" s="47"/>
      <c r="K93" s="61"/>
      <c r="L93" s="61"/>
      <c r="M93" s="57"/>
      <c r="N93" s="57"/>
      <c r="O93" s="57"/>
      <c r="P93" s="57"/>
    </row>
    <row r="94" spans="2:16" s="7" customFormat="1" hidden="1" x14ac:dyDescent="0.25">
      <c r="B94" s="49" t="s">
        <v>15</v>
      </c>
      <c r="C94" s="48"/>
      <c r="D94" s="47"/>
      <c r="E94" s="47"/>
      <c r="F94" s="47"/>
      <c r="G94" s="47"/>
      <c r="H94" s="47"/>
      <c r="I94" s="47"/>
      <c r="J94" s="47"/>
      <c r="K94" s="61"/>
      <c r="L94" s="61"/>
      <c r="M94" s="57"/>
      <c r="N94" s="57"/>
      <c r="O94" s="57"/>
      <c r="P94" s="57"/>
    </row>
    <row r="95" spans="2:16" s="7" customFormat="1" hidden="1" x14ac:dyDescent="0.25">
      <c r="B95" s="49" t="s">
        <v>16</v>
      </c>
      <c r="C95" s="48"/>
      <c r="D95" s="47"/>
      <c r="E95" s="47"/>
      <c r="F95" s="47"/>
      <c r="G95" s="47"/>
      <c r="H95" s="47"/>
      <c r="I95" s="47"/>
      <c r="J95" s="47"/>
      <c r="K95" s="61"/>
      <c r="L95" s="61"/>
      <c r="M95" s="57"/>
      <c r="N95" s="57"/>
      <c r="O95" s="57"/>
      <c r="P95" s="57"/>
    </row>
    <row r="96" spans="2:16" s="7" customFormat="1" hidden="1" x14ac:dyDescent="0.25">
      <c r="B96" s="49" t="s">
        <v>17</v>
      </c>
      <c r="C96" s="48"/>
      <c r="D96" s="47"/>
      <c r="E96" s="47"/>
      <c r="F96" s="47"/>
      <c r="G96" s="47"/>
      <c r="H96" s="47"/>
      <c r="I96" s="47"/>
      <c r="J96" s="47"/>
      <c r="K96" s="61"/>
      <c r="L96" s="61"/>
      <c r="M96" s="57"/>
      <c r="N96" s="57"/>
      <c r="O96" s="57"/>
      <c r="P96" s="57"/>
    </row>
    <row r="97" spans="2:17" s="7" customFormat="1" x14ac:dyDescent="0.25">
      <c r="B97" s="45" t="s">
        <v>2</v>
      </c>
      <c r="C97" s="44">
        <f t="shared" ref="C97:K97" si="4">+SUM(C85:C96)</f>
        <v>0</v>
      </c>
      <c r="D97" s="44">
        <f t="shared" si="4"/>
        <v>47</v>
      </c>
      <c r="E97" s="44">
        <f t="shared" si="4"/>
        <v>180</v>
      </c>
      <c r="F97" s="44">
        <f t="shared" si="4"/>
        <v>416</v>
      </c>
      <c r="G97" s="44">
        <f t="shared" si="4"/>
        <v>10257</v>
      </c>
      <c r="H97" s="44">
        <f t="shared" si="4"/>
        <v>31404</v>
      </c>
      <c r="I97" s="44">
        <f t="shared" si="4"/>
        <v>2393</v>
      </c>
      <c r="J97" s="44">
        <f t="shared" si="4"/>
        <v>35679</v>
      </c>
      <c r="K97" s="44">
        <f t="shared" si="4"/>
        <v>80376</v>
      </c>
      <c r="L97" s="60"/>
      <c r="M97" s="57"/>
      <c r="N97" s="56"/>
      <c r="O97" s="55"/>
      <c r="P97" s="54"/>
    </row>
    <row r="98" spans="2:17" s="7" customFormat="1" x14ac:dyDescent="0.25">
      <c r="B98" s="59" t="s">
        <v>21</v>
      </c>
      <c r="C98" s="58">
        <f t="shared" ref="C98:K98" si="5">+C97/$K$97</f>
        <v>0</v>
      </c>
      <c r="D98" s="58">
        <f t="shared" si="5"/>
        <v>5.8475166716432769E-4</v>
      </c>
      <c r="E98" s="58">
        <f t="shared" si="5"/>
        <v>2.2394744699910422E-3</v>
      </c>
      <c r="F98" s="58">
        <f t="shared" si="5"/>
        <v>5.1756743306459636E-3</v>
      </c>
      <c r="G98" s="58">
        <f t="shared" si="5"/>
        <v>0.12761272021498954</v>
      </c>
      <c r="H98" s="58">
        <f t="shared" si="5"/>
        <v>0.39071364586443713</v>
      </c>
      <c r="I98" s="58">
        <f t="shared" si="5"/>
        <v>2.9772568926047575E-2</v>
      </c>
      <c r="J98" s="58">
        <f t="shared" si="5"/>
        <v>0.4439011645267244</v>
      </c>
      <c r="K98" s="58">
        <f t="shared" si="5"/>
        <v>1</v>
      </c>
      <c r="L98" s="2"/>
      <c r="M98" s="57"/>
      <c r="N98" s="56"/>
      <c r="O98" s="55"/>
      <c r="P98" s="54"/>
    </row>
    <row r="99" spans="2:17" s="7" customFormat="1" x14ac:dyDescent="0.25">
      <c r="C99" s="53"/>
      <c r="D99" s="53"/>
      <c r="E99" s="53"/>
      <c r="F99" s="53"/>
    </row>
    <row r="100" spans="2:17" s="7" customFormat="1" x14ac:dyDescent="0.25">
      <c r="B100" s="7" t="s">
        <v>104</v>
      </c>
      <c r="C100" s="53"/>
      <c r="D100" s="53"/>
      <c r="E100" s="53"/>
      <c r="F100" s="53"/>
      <c r="J100" s="51"/>
    </row>
    <row r="101" spans="2:17" s="7" customFormat="1" x14ac:dyDescent="0.25">
      <c r="B101" s="52" t="s">
        <v>62</v>
      </c>
      <c r="C101" s="52" t="s">
        <v>6</v>
      </c>
      <c r="D101" s="52" t="s">
        <v>7</v>
      </c>
      <c r="E101" s="52" t="s">
        <v>8</v>
      </c>
      <c r="F101" s="52" t="s">
        <v>9</v>
      </c>
      <c r="G101" s="52" t="s">
        <v>10</v>
      </c>
      <c r="H101" s="52" t="s">
        <v>11</v>
      </c>
      <c r="I101" s="52" t="s">
        <v>12</v>
      </c>
      <c r="J101" s="52" t="s">
        <v>13</v>
      </c>
      <c r="K101" s="52" t="s">
        <v>14</v>
      </c>
      <c r="L101" s="52" t="s">
        <v>15</v>
      </c>
      <c r="M101" s="52" t="s">
        <v>16</v>
      </c>
      <c r="N101" s="52" t="s">
        <v>17</v>
      </c>
      <c r="O101" s="52" t="s">
        <v>2</v>
      </c>
      <c r="P101" s="52" t="s">
        <v>3</v>
      </c>
      <c r="Q101" s="51"/>
    </row>
    <row r="102" spans="2:17" s="7" customFormat="1" x14ac:dyDescent="0.25">
      <c r="B102" s="49" t="s">
        <v>70</v>
      </c>
      <c r="C102" s="48">
        <v>7383</v>
      </c>
      <c r="D102" s="47">
        <v>8104</v>
      </c>
      <c r="E102" s="47">
        <v>8338</v>
      </c>
      <c r="F102" s="47">
        <v>9654</v>
      </c>
      <c r="G102" s="47">
        <v>12394</v>
      </c>
      <c r="H102" s="47"/>
      <c r="I102" s="47"/>
      <c r="J102" s="47"/>
      <c r="K102" s="47"/>
      <c r="L102" s="47"/>
      <c r="M102" s="47"/>
      <c r="N102" s="47"/>
      <c r="O102" s="46">
        <f t="shared" ref="O102:O126" si="6">+SUM(C102:N102)</f>
        <v>45873</v>
      </c>
      <c r="P102" s="1">
        <f t="shared" ref="P102:P126" si="7">+O102/$O$127</f>
        <v>0.5707300686772171</v>
      </c>
      <c r="Q102" s="50"/>
    </row>
    <row r="103" spans="2:17" s="7" customFormat="1" x14ac:dyDescent="0.25">
      <c r="B103" s="49" t="s">
        <v>39</v>
      </c>
      <c r="C103" s="48">
        <v>609</v>
      </c>
      <c r="D103" s="47">
        <v>720</v>
      </c>
      <c r="E103" s="47">
        <v>774</v>
      </c>
      <c r="F103" s="47">
        <v>767</v>
      </c>
      <c r="G103" s="47">
        <v>1017</v>
      </c>
      <c r="H103" s="47"/>
      <c r="I103" s="47"/>
      <c r="J103" s="47"/>
      <c r="K103" s="47"/>
      <c r="L103" s="47"/>
      <c r="M103" s="47"/>
      <c r="N103" s="47"/>
      <c r="O103" s="46">
        <f t="shared" si="6"/>
        <v>3887</v>
      </c>
      <c r="P103" s="1">
        <f t="shared" si="7"/>
        <v>4.8360207026973225E-2</v>
      </c>
      <c r="Q103" s="42"/>
    </row>
    <row r="104" spans="2:17" s="7" customFormat="1" x14ac:dyDescent="0.25">
      <c r="B104" s="49" t="s">
        <v>43</v>
      </c>
      <c r="C104" s="48">
        <v>594</v>
      </c>
      <c r="D104" s="47">
        <v>524</v>
      </c>
      <c r="E104" s="47">
        <v>565</v>
      </c>
      <c r="F104" s="47">
        <v>620</v>
      </c>
      <c r="G104" s="47">
        <v>1024</v>
      </c>
      <c r="H104" s="47"/>
      <c r="I104" s="47"/>
      <c r="J104" s="47"/>
      <c r="K104" s="47"/>
      <c r="L104" s="47"/>
      <c r="M104" s="47"/>
      <c r="N104" s="47"/>
      <c r="O104" s="46">
        <f t="shared" si="6"/>
        <v>3327</v>
      </c>
      <c r="P104" s="1">
        <f t="shared" si="7"/>
        <v>4.1392953120334426E-2</v>
      </c>
      <c r="Q104" s="42"/>
    </row>
    <row r="105" spans="2:17" s="7" customFormat="1" x14ac:dyDescent="0.25">
      <c r="B105" s="49" t="s">
        <v>61</v>
      </c>
      <c r="C105" s="48">
        <v>466</v>
      </c>
      <c r="D105" s="47">
        <v>428</v>
      </c>
      <c r="E105" s="47">
        <v>457</v>
      </c>
      <c r="F105" s="47">
        <v>566</v>
      </c>
      <c r="G105" s="47">
        <v>1099</v>
      </c>
      <c r="H105" s="47"/>
      <c r="I105" s="47"/>
      <c r="J105" s="47"/>
      <c r="K105" s="47"/>
      <c r="L105" s="47"/>
      <c r="M105" s="47"/>
      <c r="N105" s="47"/>
      <c r="O105" s="46">
        <f t="shared" si="6"/>
        <v>3016</v>
      </c>
      <c r="P105" s="1">
        <f t="shared" si="7"/>
        <v>3.7523638897183235E-2</v>
      </c>
      <c r="Q105" s="42"/>
    </row>
    <row r="106" spans="2:17" s="7" customFormat="1" x14ac:dyDescent="0.25">
      <c r="B106" s="49" t="s">
        <v>40</v>
      </c>
      <c r="C106" s="48">
        <v>471</v>
      </c>
      <c r="D106" s="47">
        <v>534</v>
      </c>
      <c r="E106" s="47">
        <v>459</v>
      </c>
      <c r="F106" s="47">
        <v>501</v>
      </c>
      <c r="G106" s="47">
        <v>796</v>
      </c>
      <c r="H106" s="47"/>
      <c r="I106" s="47"/>
      <c r="J106" s="47"/>
      <c r="K106" s="47"/>
      <c r="L106" s="47"/>
      <c r="M106" s="47"/>
      <c r="N106" s="47"/>
      <c r="O106" s="46">
        <f t="shared" si="6"/>
        <v>2761</v>
      </c>
      <c r="P106" s="1">
        <f t="shared" si="7"/>
        <v>3.435105006469593E-2</v>
      </c>
      <c r="Q106" s="42"/>
    </row>
    <row r="107" spans="2:17" s="7" customFormat="1" x14ac:dyDescent="0.25">
      <c r="B107" s="49" t="s">
        <v>46</v>
      </c>
      <c r="C107" s="48">
        <v>356</v>
      </c>
      <c r="D107" s="47">
        <v>339</v>
      </c>
      <c r="E107" s="47">
        <v>298</v>
      </c>
      <c r="F107" s="47">
        <v>397</v>
      </c>
      <c r="G107" s="47">
        <v>764</v>
      </c>
      <c r="H107" s="47"/>
      <c r="I107" s="47"/>
      <c r="J107" s="47"/>
      <c r="K107" s="47"/>
      <c r="L107" s="47"/>
      <c r="M107" s="47"/>
      <c r="N107" s="47"/>
      <c r="O107" s="46">
        <f t="shared" si="6"/>
        <v>2154</v>
      </c>
      <c r="P107" s="1">
        <f t="shared" si="7"/>
        <v>2.6799044490892803E-2</v>
      </c>
      <c r="Q107" s="42"/>
    </row>
    <row r="108" spans="2:17" s="7" customFormat="1" x14ac:dyDescent="0.25">
      <c r="B108" s="49" t="s">
        <v>44</v>
      </c>
      <c r="C108" s="48">
        <v>309</v>
      </c>
      <c r="D108" s="47">
        <v>310</v>
      </c>
      <c r="E108" s="47">
        <v>301</v>
      </c>
      <c r="F108" s="47">
        <v>429</v>
      </c>
      <c r="G108" s="47">
        <v>799</v>
      </c>
      <c r="H108" s="47"/>
      <c r="I108" s="47"/>
      <c r="J108" s="47"/>
      <c r="K108" s="47"/>
      <c r="L108" s="47"/>
      <c r="M108" s="47"/>
      <c r="N108" s="47"/>
      <c r="O108" s="46">
        <f t="shared" si="6"/>
        <v>2148</v>
      </c>
      <c r="P108" s="1">
        <f t="shared" si="7"/>
        <v>2.6724395341893102E-2</v>
      </c>
      <c r="Q108" s="42"/>
    </row>
    <row r="109" spans="2:17" s="7" customFormat="1" x14ac:dyDescent="0.25">
      <c r="B109" s="49" t="s">
        <v>35</v>
      </c>
      <c r="C109" s="48">
        <v>329</v>
      </c>
      <c r="D109" s="47">
        <v>326</v>
      </c>
      <c r="E109" s="47">
        <v>358</v>
      </c>
      <c r="F109" s="47">
        <v>370</v>
      </c>
      <c r="G109" s="47">
        <v>539</v>
      </c>
      <c r="H109" s="47"/>
      <c r="I109" s="47"/>
      <c r="J109" s="47"/>
      <c r="K109" s="47"/>
      <c r="L109" s="47"/>
      <c r="M109" s="47"/>
      <c r="N109" s="47"/>
      <c r="O109" s="46">
        <f t="shared" si="6"/>
        <v>1922</v>
      </c>
      <c r="P109" s="1">
        <f t="shared" si="7"/>
        <v>2.3912610729571016E-2</v>
      </c>
      <c r="Q109" s="42"/>
    </row>
    <row r="110" spans="2:17" s="7" customFormat="1" x14ac:dyDescent="0.25">
      <c r="B110" s="49" t="s">
        <v>38</v>
      </c>
      <c r="C110" s="48">
        <v>282</v>
      </c>
      <c r="D110" s="47">
        <v>307</v>
      </c>
      <c r="E110" s="47">
        <v>333</v>
      </c>
      <c r="F110" s="47">
        <v>398</v>
      </c>
      <c r="G110" s="47">
        <v>599</v>
      </c>
      <c r="H110" s="47"/>
      <c r="I110" s="47"/>
      <c r="J110" s="47"/>
      <c r="K110" s="47"/>
      <c r="L110" s="47"/>
      <c r="M110" s="47"/>
      <c r="N110" s="47"/>
      <c r="O110" s="46">
        <f t="shared" si="6"/>
        <v>1919</v>
      </c>
      <c r="P110" s="1">
        <f t="shared" si="7"/>
        <v>2.3875286155071167E-2</v>
      </c>
      <c r="Q110" s="42"/>
    </row>
    <row r="111" spans="2:17" s="7" customFormat="1" x14ac:dyDescent="0.25">
      <c r="B111" s="49" t="s">
        <v>45</v>
      </c>
      <c r="C111" s="48">
        <v>275</v>
      </c>
      <c r="D111" s="47">
        <v>346</v>
      </c>
      <c r="E111" s="47">
        <v>300</v>
      </c>
      <c r="F111" s="47">
        <v>308</v>
      </c>
      <c r="G111" s="47">
        <v>667</v>
      </c>
      <c r="H111" s="47"/>
      <c r="I111" s="47"/>
      <c r="J111" s="47"/>
      <c r="K111" s="47"/>
      <c r="L111" s="47"/>
      <c r="M111" s="47"/>
      <c r="N111" s="47"/>
      <c r="O111" s="46">
        <f t="shared" si="6"/>
        <v>1896</v>
      </c>
      <c r="P111" s="1">
        <f t="shared" si="7"/>
        <v>2.3589131083905642E-2</v>
      </c>
      <c r="Q111" s="42"/>
    </row>
    <row r="112" spans="2:17" s="7" customFormat="1" x14ac:dyDescent="0.25">
      <c r="B112" s="49" t="s">
        <v>36</v>
      </c>
      <c r="C112" s="48">
        <v>266</v>
      </c>
      <c r="D112" s="47">
        <v>251</v>
      </c>
      <c r="E112" s="47">
        <v>284</v>
      </c>
      <c r="F112" s="47">
        <v>288</v>
      </c>
      <c r="G112" s="47">
        <v>572</v>
      </c>
      <c r="H112" s="47"/>
      <c r="I112" s="47"/>
      <c r="J112" s="47"/>
      <c r="K112" s="47"/>
      <c r="L112" s="47"/>
      <c r="M112" s="47"/>
      <c r="N112" s="47"/>
      <c r="O112" s="46">
        <f t="shared" si="6"/>
        <v>1661</v>
      </c>
      <c r="P112" s="1">
        <f t="shared" si="7"/>
        <v>2.0665372748084006E-2</v>
      </c>
      <c r="Q112" s="42"/>
    </row>
    <row r="113" spans="2:17" s="7" customFormat="1" x14ac:dyDescent="0.25">
      <c r="B113" s="49" t="s">
        <v>41</v>
      </c>
      <c r="C113" s="48">
        <v>184</v>
      </c>
      <c r="D113" s="47">
        <v>206</v>
      </c>
      <c r="E113" s="47">
        <v>225</v>
      </c>
      <c r="F113" s="47">
        <v>237</v>
      </c>
      <c r="G113" s="47">
        <v>453</v>
      </c>
      <c r="H113" s="47"/>
      <c r="I113" s="47"/>
      <c r="J113" s="47"/>
      <c r="K113" s="47"/>
      <c r="L113" s="47"/>
      <c r="M113" s="47"/>
      <c r="N113" s="47"/>
      <c r="O113" s="46">
        <f t="shared" si="6"/>
        <v>1305</v>
      </c>
      <c r="P113" s="1">
        <f t="shared" si="7"/>
        <v>1.6236189907435056E-2</v>
      </c>
      <c r="Q113" s="42"/>
    </row>
    <row r="114" spans="2:17" s="7" customFormat="1" x14ac:dyDescent="0.25">
      <c r="B114" s="49" t="s">
        <v>42</v>
      </c>
      <c r="C114" s="48">
        <v>209</v>
      </c>
      <c r="D114" s="47">
        <v>204</v>
      </c>
      <c r="E114" s="47">
        <v>215</v>
      </c>
      <c r="F114" s="47">
        <v>216</v>
      </c>
      <c r="G114" s="47">
        <v>419</v>
      </c>
      <c r="H114" s="47"/>
      <c r="I114" s="47"/>
      <c r="J114" s="47"/>
      <c r="K114" s="47"/>
      <c r="L114" s="47"/>
      <c r="M114" s="47"/>
      <c r="N114" s="47"/>
      <c r="O114" s="46">
        <f t="shared" si="6"/>
        <v>1263</v>
      </c>
      <c r="P114" s="1">
        <f t="shared" si="7"/>
        <v>1.5713645864437145E-2</v>
      </c>
      <c r="Q114" s="42"/>
    </row>
    <row r="115" spans="2:17" s="7" customFormat="1" x14ac:dyDescent="0.25">
      <c r="B115" s="49" t="s">
        <v>34</v>
      </c>
      <c r="C115" s="48">
        <v>234</v>
      </c>
      <c r="D115" s="47">
        <v>185</v>
      </c>
      <c r="E115" s="47">
        <v>212</v>
      </c>
      <c r="F115" s="47">
        <v>209</v>
      </c>
      <c r="G115" s="47">
        <v>364</v>
      </c>
      <c r="H115" s="47"/>
      <c r="I115" s="47"/>
      <c r="J115" s="47"/>
      <c r="K115" s="47"/>
      <c r="L115" s="47"/>
      <c r="M115" s="47"/>
      <c r="N115" s="47"/>
      <c r="O115" s="46">
        <f t="shared" si="6"/>
        <v>1204</v>
      </c>
      <c r="P115" s="1">
        <f t="shared" si="7"/>
        <v>1.4979595899273414E-2</v>
      </c>
      <c r="Q115" s="42"/>
    </row>
    <row r="116" spans="2:17" s="7" customFormat="1" x14ac:dyDescent="0.25">
      <c r="B116" s="49" t="s">
        <v>60</v>
      </c>
      <c r="C116" s="48">
        <v>165</v>
      </c>
      <c r="D116" s="47">
        <v>151</v>
      </c>
      <c r="E116" s="47">
        <v>162</v>
      </c>
      <c r="F116" s="47">
        <v>218</v>
      </c>
      <c r="G116" s="47">
        <v>413</v>
      </c>
      <c r="H116" s="47"/>
      <c r="I116" s="47"/>
      <c r="J116" s="47"/>
      <c r="K116" s="47"/>
      <c r="L116" s="47"/>
      <c r="M116" s="47"/>
      <c r="N116" s="47"/>
      <c r="O116" s="46">
        <f t="shared" si="6"/>
        <v>1109</v>
      </c>
      <c r="P116" s="1">
        <f t="shared" si="7"/>
        <v>1.3797651040111476E-2</v>
      </c>
      <c r="Q116" s="42"/>
    </row>
    <row r="117" spans="2:17" s="7" customFormat="1" x14ac:dyDescent="0.25">
      <c r="B117" s="49" t="s">
        <v>33</v>
      </c>
      <c r="C117" s="48">
        <v>112</v>
      </c>
      <c r="D117" s="47">
        <v>138</v>
      </c>
      <c r="E117" s="47">
        <v>95</v>
      </c>
      <c r="F117" s="47">
        <v>118</v>
      </c>
      <c r="G117" s="47">
        <v>274</v>
      </c>
      <c r="H117" s="47"/>
      <c r="I117" s="47"/>
      <c r="J117" s="47"/>
      <c r="K117" s="47"/>
      <c r="L117" s="47"/>
      <c r="M117" s="47"/>
      <c r="N117" s="47"/>
      <c r="O117" s="46">
        <f t="shared" si="6"/>
        <v>737</v>
      </c>
      <c r="P117" s="1">
        <f t="shared" si="7"/>
        <v>9.1694038021299887E-3</v>
      </c>
      <c r="Q117" s="42"/>
    </row>
    <row r="118" spans="2:17" s="7" customFormat="1" x14ac:dyDescent="0.25">
      <c r="B118" s="49" t="s">
        <v>29</v>
      </c>
      <c r="C118" s="48">
        <v>92</v>
      </c>
      <c r="D118" s="47">
        <v>113</v>
      </c>
      <c r="E118" s="47">
        <v>96</v>
      </c>
      <c r="F118" s="47">
        <v>124</v>
      </c>
      <c r="G118" s="47">
        <v>236</v>
      </c>
      <c r="H118" s="47"/>
      <c r="I118" s="47"/>
      <c r="J118" s="47"/>
      <c r="K118" s="47"/>
      <c r="L118" s="47"/>
      <c r="M118" s="47"/>
      <c r="N118" s="47"/>
      <c r="O118" s="46">
        <f t="shared" si="6"/>
        <v>661</v>
      </c>
      <c r="P118" s="1">
        <f t="shared" si="7"/>
        <v>8.2238479148004379E-3</v>
      </c>
      <c r="Q118" s="42"/>
    </row>
    <row r="119" spans="2:17" s="7" customFormat="1" x14ac:dyDescent="0.25">
      <c r="B119" s="49" t="s">
        <v>37</v>
      </c>
      <c r="C119" s="48">
        <v>95</v>
      </c>
      <c r="D119" s="47">
        <v>72</v>
      </c>
      <c r="E119" s="47">
        <v>105</v>
      </c>
      <c r="F119" s="47">
        <v>138</v>
      </c>
      <c r="G119" s="47">
        <v>223</v>
      </c>
      <c r="H119" s="47"/>
      <c r="I119" s="47"/>
      <c r="J119" s="47"/>
      <c r="K119" s="47"/>
      <c r="L119" s="47"/>
      <c r="M119" s="47"/>
      <c r="N119" s="47"/>
      <c r="O119" s="46">
        <f t="shared" si="6"/>
        <v>633</v>
      </c>
      <c r="P119" s="1">
        <f t="shared" si="7"/>
        <v>7.8754852194684987E-3</v>
      </c>
      <c r="Q119" s="42"/>
    </row>
    <row r="120" spans="2:17" s="7" customFormat="1" x14ac:dyDescent="0.25">
      <c r="B120" s="49" t="s">
        <v>71</v>
      </c>
      <c r="C120" s="48">
        <v>105</v>
      </c>
      <c r="D120" s="47">
        <v>86</v>
      </c>
      <c r="E120" s="47">
        <v>109</v>
      </c>
      <c r="F120" s="47">
        <v>98</v>
      </c>
      <c r="G120" s="47">
        <v>226</v>
      </c>
      <c r="H120" s="47"/>
      <c r="I120" s="47"/>
      <c r="J120" s="47"/>
      <c r="K120" s="47"/>
      <c r="L120" s="47"/>
      <c r="M120" s="47"/>
      <c r="N120" s="47"/>
      <c r="O120" s="46">
        <f t="shared" si="6"/>
        <v>624</v>
      </c>
      <c r="P120" s="1">
        <f t="shared" si="7"/>
        <v>7.7635114959689463E-3</v>
      </c>
      <c r="Q120" s="42"/>
    </row>
    <row r="121" spans="2:17" s="7" customFormat="1" x14ac:dyDescent="0.25">
      <c r="B121" s="49" t="s">
        <v>30</v>
      </c>
      <c r="C121" s="48">
        <v>83</v>
      </c>
      <c r="D121" s="47">
        <v>103</v>
      </c>
      <c r="E121" s="47">
        <v>75</v>
      </c>
      <c r="F121" s="47">
        <v>74</v>
      </c>
      <c r="G121" s="47">
        <v>165</v>
      </c>
      <c r="H121" s="47"/>
      <c r="I121" s="47"/>
      <c r="J121" s="47"/>
      <c r="K121" s="47"/>
      <c r="L121" s="47"/>
      <c r="M121" s="47"/>
      <c r="N121" s="47"/>
      <c r="O121" s="46">
        <f t="shared" si="6"/>
        <v>500</v>
      </c>
      <c r="P121" s="1">
        <f t="shared" si="7"/>
        <v>6.2207624166417839E-3</v>
      </c>
      <c r="Q121" s="42"/>
    </row>
    <row r="122" spans="2:17" s="7" customFormat="1" x14ac:dyDescent="0.25">
      <c r="B122" s="49" t="s">
        <v>69</v>
      </c>
      <c r="C122" s="48">
        <v>62</v>
      </c>
      <c r="D122" s="47">
        <v>95</v>
      </c>
      <c r="E122" s="47">
        <v>85</v>
      </c>
      <c r="F122" s="47">
        <v>63</v>
      </c>
      <c r="G122" s="47">
        <v>134</v>
      </c>
      <c r="H122" s="47"/>
      <c r="I122" s="47"/>
      <c r="J122" s="47"/>
      <c r="K122" s="47"/>
      <c r="L122" s="47"/>
      <c r="M122" s="47"/>
      <c r="N122" s="47"/>
      <c r="O122" s="46">
        <f t="shared" si="6"/>
        <v>439</v>
      </c>
      <c r="P122" s="1">
        <f t="shared" si="7"/>
        <v>5.4618294018114856E-3</v>
      </c>
      <c r="Q122" s="42"/>
    </row>
    <row r="123" spans="2:17" s="7" customFormat="1" x14ac:dyDescent="0.25">
      <c r="B123" s="49" t="s">
        <v>32</v>
      </c>
      <c r="C123" s="48">
        <v>61</v>
      </c>
      <c r="D123" s="47">
        <v>70</v>
      </c>
      <c r="E123" s="47">
        <v>48</v>
      </c>
      <c r="F123" s="47">
        <v>66</v>
      </c>
      <c r="G123" s="47">
        <v>130</v>
      </c>
      <c r="H123" s="47"/>
      <c r="I123" s="47"/>
      <c r="J123" s="47"/>
      <c r="K123" s="47"/>
      <c r="L123" s="47"/>
      <c r="M123" s="47"/>
      <c r="N123" s="47"/>
      <c r="O123" s="46">
        <f t="shared" si="6"/>
        <v>375</v>
      </c>
      <c r="P123" s="1">
        <f t="shared" si="7"/>
        <v>4.6655718124813377E-3</v>
      </c>
      <c r="Q123" s="42"/>
    </row>
    <row r="124" spans="2:17" s="7" customFormat="1" x14ac:dyDescent="0.25">
      <c r="B124" s="49" t="s">
        <v>27</v>
      </c>
      <c r="C124" s="48">
        <v>52</v>
      </c>
      <c r="D124" s="47">
        <v>58</v>
      </c>
      <c r="E124" s="47">
        <v>62</v>
      </c>
      <c r="F124" s="47">
        <v>73</v>
      </c>
      <c r="G124" s="47">
        <v>93</v>
      </c>
      <c r="H124" s="47"/>
      <c r="I124" s="47"/>
      <c r="J124" s="47"/>
      <c r="K124" s="47"/>
      <c r="L124" s="47"/>
      <c r="M124" s="47"/>
      <c r="N124" s="47"/>
      <c r="O124" s="46">
        <f t="shared" si="6"/>
        <v>338</v>
      </c>
      <c r="P124" s="1">
        <f t="shared" si="7"/>
        <v>4.2052353936498461E-3</v>
      </c>
      <c r="Q124" s="42"/>
    </row>
    <row r="125" spans="2:17" s="7" customFormat="1" x14ac:dyDescent="0.25">
      <c r="B125" s="49" t="s">
        <v>28</v>
      </c>
      <c r="C125" s="48">
        <v>46</v>
      </c>
      <c r="D125" s="47">
        <v>49</v>
      </c>
      <c r="E125" s="47">
        <v>50</v>
      </c>
      <c r="F125" s="47">
        <v>36</v>
      </c>
      <c r="G125" s="47">
        <v>135</v>
      </c>
      <c r="H125" s="47"/>
      <c r="I125" s="47"/>
      <c r="J125" s="47"/>
      <c r="K125" s="47"/>
      <c r="L125" s="47"/>
      <c r="M125" s="47"/>
      <c r="N125" s="47"/>
      <c r="O125" s="46">
        <f t="shared" si="6"/>
        <v>316</v>
      </c>
      <c r="P125" s="1">
        <f t="shared" si="7"/>
        <v>3.931521847317607E-3</v>
      </c>
      <c r="Q125" s="42"/>
    </row>
    <row r="126" spans="2:17" s="7" customFormat="1" x14ac:dyDescent="0.25">
      <c r="B126" s="49" t="s">
        <v>31</v>
      </c>
      <c r="C126" s="48">
        <v>53</v>
      </c>
      <c r="D126" s="47">
        <v>34</v>
      </c>
      <c r="E126" s="47">
        <v>43</v>
      </c>
      <c r="F126" s="47">
        <v>69</v>
      </c>
      <c r="G126" s="47">
        <v>109</v>
      </c>
      <c r="H126" s="47"/>
      <c r="I126" s="47"/>
      <c r="J126" s="47"/>
      <c r="K126" s="47"/>
      <c r="L126" s="47"/>
      <c r="M126" s="47"/>
      <c r="N126" s="47"/>
      <c r="O126" s="46">
        <f t="shared" si="6"/>
        <v>308</v>
      </c>
      <c r="P126" s="1">
        <f t="shared" si="7"/>
        <v>3.8319896486513389E-3</v>
      </c>
      <c r="Q126" s="42"/>
    </row>
    <row r="127" spans="2:17" s="7" customFormat="1" x14ac:dyDescent="0.25">
      <c r="B127" s="45" t="s">
        <v>2</v>
      </c>
      <c r="C127" s="44">
        <f t="shared" ref="C127:O127" si="8">SUM(C102:C126)</f>
        <v>12893</v>
      </c>
      <c r="D127" s="44">
        <f t="shared" si="8"/>
        <v>13753</v>
      </c>
      <c r="E127" s="44">
        <f t="shared" si="8"/>
        <v>14049</v>
      </c>
      <c r="F127" s="44">
        <f t="shared" si="8"/>
        <v>16037</v>
      </c>
      <c r="G127" s="44">
        <f t="shared" si="8"/>
        <v>23644</v>
      </c>
      <c r="H127" s="44">
        <f t="shared" si="8"/>
        <v>0</v>
      </c>
      <c r="I127" s="44">
        <f t="shared" si="8"/>
        <v>0</v>
      </c>
      <c r="J127" s="44">
        <f t="shared" si="8"/>
        <v>0</v>
      </c>
      <c r="K127" s="44">
        <f t="shared" si="8"/>
        <v>0</v>
      </c>
      <c r="L127" s="44">
        <f t="shared" si="8"/>
        <v>0</v>
      </c>
      <c r="M127" s="44">
        <f t="shared" si="8"/>
        <v>0</v>
      </c>
      <c r="N127" s="44">
        <f t="shared" si="8"/>
        <v>0</v>
      </c>
      <c r="O127" s="44">
        <f t="shared" si="8"/>
        <v>80376</v>
      </c>
      <c r="P127" s="43">
        <v>1.0000000000000002</v>
      </c>
      <c r="Q127" s="42"/>
    </row>
    <row r="128" spans="2:17" ht="15.75" thickBot="1" x14ac:dyDescent="0.3">
      <c r="G128" s="8"/>
    </row>
    <row r="129" spans="2:17" ht="15.75" thickTop="1" x14ac:dyDescent="0.25">
      <c r="B129" s="26" t="s">
        <v>100</v>
      </c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  <c r="O129" s="26"/>
      <c r="P129" s="26"/>
      <c r="Q129" s="9"/>
    </row>
    <row r="130" spans="2:17" s="7" customFormat="1" x14ac:dyDescent="0.25">
      <c r="B130" s="41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</row>
    <row r="131" spans="2:17" x14ac:dyDescent="0.25">
      <c r="B131" s="40" t="s">
        <v>99</v>
      </c>
      <c r="C131" s="23"/>
      <c r="D131" s="23"/>
      <c r="E131" s="23"/>
      <c r="F131" s="23"/>
      <c r="G131" s="23"/>
      <c r="H131" s="23"/>
      <c r="I131" s="23"/>
      <c r="J131" s="23"/>
      <c r="K131" s="23"/>
      <c r="L131" s="23"/>
      <c r="M131" s="23"/>
      <c r="N131" s="23"/>
      <c r="O131" s="23"/>
      <c r="P131" s="23"/>
      <c r="Q131" s="23"/>
    </row>
    <row r="132" spans="2:17" x14ac:dyDescent="0.25">
      <c r="B132" s="106" t="s">
        <v>0</v>
      </c>
      <c r="C132" s="106"/>
      <c r="D132" s="39" t="s">
        <v>2</v>
      </c>
      <c r="E132" s="29"/>
      <c r="F132" s="29"/>
      <c r="G132" s="29"/>
      <c r="H132" s="29"/>
      <c r="I132" s="29"/>
      <c r="J132" s="29"/>
      <c r="K132" s="29"/>
      <c r="L132" s="29"/>
      <c r="M132" s="29"/>
      <c r="N132" s="29"/>
      <c r="O132" s="29"/>
      <c r="P132" s="29"/>
      <c r="Q132" s="29"/>
    </row>
    <row r="133" spans="2:17" x14ac:dyDescent="0.25">
      <c r="B133" s="38" t="s">
        <v>6</v>
      </c>
      <c r="C133" s="37"/>
      <c r="D133" s="34">
        <v>4608</v>
      </c>
      <c r="E133" s="29"/>
      <c r="F133" s="29"/>
      <c r="G133" s="29"/>
      <c r="H133" s="29"/>
      <c r="I133" s="29"/>
      <c r="J133" s="29"/>
      <c r="K133" s="29"/>
      <c r="L133" s="29"/>
      <c r="M133" s="29"/>
      <c r="N133" s="29"/>
      <c r="O133" s="29"/>
      <c r="P133" s="29"/>
      <c r="Q133" s="29"/>
    </row>
    <row r="134" spans="2:17" x14ac:dyDescent="0.25">
      <c r="B134" s="38" t="s">
        <v>7</v>
      </c>
      <c r="C134" s="37"/>
      <c r="D134" s="34">
        <v>5012</v>
      </c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29"/>
      <c r="P134" s="29"/>
      <c r="Q134" s="29"/>
    </row>
    <row r="135" spans="2:17" x14ac:dyDescent="0.25">
      <c r="B135" s="38" t="s">
        <v>8</v>
      </c>
      <c r="C135" s="37"/>
      <c r="D135" s="34">
        <v>4562</v>
      </c>
      <c r="E135" s="29"/>
      <c r="F135" s="29"/>
      <c r="G135" s="29"/>
      <c r="H135" s="29"/>
      <c r="I135" s="29"/>
      <c r="J135" s="29"/>
      <c r="K135" s="29"/>
      <c r="L135" s="29"/>
      <c r="M135" s="29"/>
      <c r="N135" s="29"/>
      <c r="O135" s="29"/>
      <c r="P135" s="29"/>
      <c r="Q135" s="29"/>
    </row>
    <row r="136" spans="2:17" x14ac:dyDescent="0.25">
      <c r="B136" s="38" t="s">
        <v>9</v>
      </c>
      <c r="C136" s="37"/>
      <c r="D136" s="34">
        <v>3219</v>
      </c>
      <c r="E136" s="29"/>
      <c r="F136" s="29"/>
      <c r="G136" s="29"/>
      <c r="H136" s="29"/>
      <c r="I136" s="29"/>
      <c r="J136" s="29"/>
      <c r="K136" s="29"/>
      <c r="L136" s="29"/>
      <c r="M136" s="29"/>
      <c r="N136" s="29"/>
      <c r="O136" s="29"/>
      <c r="P136" s="29"/>
      <c r="Q136" s="29"/>
    </row>
    <row r="137" spans="2:17" ht="15.75" thickBot="1" x14ac:dyDescent="0.3">
      <c r="B137" s="38" t="s">
        <v>10</v>
      </c>
      <c r="C137" s="37"/>
      <c r="D137" s="34">
        <v>3375</v>
      </c>
      <c r="E137" s="29"/>
      <c r="F137" s="29"/>
      <c r="G137" s="29"/>
      <c r="H137" s="29"/>
      <c r="I137" s="29"/>
      <c r="J137" s="29"/>
      <c r="K137" s="29"/>
      <c r="L137" s="29"/>
      <c r="M137" s="29"/>
      <c r="N137" s="29"/>
      <c r="O137" s="29"/>
      <c r="P137" s="29"/>
      <c r="Q137" s="29"/>
    </row>
    <row r="138" spans="2:17" hidden="1" x14ac:dyDescent="0.25">
      <c r="B138" s="38" t="s">
        <v>11</v>
      </c>
      <c r="C138" s="37"/>
      <c r="D138" s="34"/>
      <c r="E138" s="29"/>
      <c r="F138" s="29"/>
      <c r="G138" s="29"/>
      <c r="H138" s="29"/>
      <c r="I138" s="29"/>
      <c r="J138" s="29"/>
      <c r="K138" s="29"/>
      <c r="L138" s="29"/>
      <c r="M138" s="29"/>
      <c r="N138" s="29"/>
      <c r="O138" s="29"/>
      <c r="P138" s="29"/>
      <c r="Q138" s="29"/>
    </row>
    <row r="139" spans="2:17" hidden="1" x14ac:dyDescent="0.25">
      <c r="B139" s="36" t="s">
        <v>12</v>
      </c>
      <c r="C139" s="34"/>
      <c r="D139" s="34"/>
      <c r="E139" s="29"/>
      <c r="F139" s="29"/>
      <c r="G139" s="29"/>
      <c r="H139" s="29"/>
      <c r="I139" s="29"/>
      <c r="J139" s="29"/>
      <c r="K139" s="29"/>
      <c r="L139" s="29"/>
      <c r="M139" s="29"/>
      <c r="N139" s="29"/>
      <c r="O139" s="29"/>
      <c r="P139" s="29"/>
      <c r="Q139" s="29"/>
    </row>
    <row r="140" spans="2:17" hidden="1" x14ac:dyDescent="0.25">
      <c r="B140" s="36" t="s">
        <v>13</v>
      </c>
      <c r="C140" s="34"/>
      <c r="D140" s="34"/>
      <c r="E140" s="29"/>
      <c r="F140" s="29"/>
      <c r="G140" s="29"/>
      <c r="H140" s="29"/>
      <c r="I140" s="29"/>
      <c r="J140" s="29"/>
      <c r="K140" s="29"/>
      <c r="L140" s="29"/>
      <c r="M140" s="29"/>
      <c r="N140" s="29"/>
      <c r="O140" s="29"/>
      <c r="P140" s="29"/>
      <c r="Q140" s="29"/>
    </row>
    <row r="141" spans="2:17" hidden="1" x14ac:dyDescent="0.25">
      <c r="B141" s="107" t="s">
        <v>20</v>
      </c>
      <c r="C141" s="107"/>
      <c r="D141" s="34"/>
      <c r="E141" s="29"/>
      <c r="F141" s="29"/>
      <c r="G141" s="29"/>
      <c r="H141" s="29"/>
      <c r="I141" s="29"/>
      <c r="J141" s="29"/>
      <c r="K141" s="29"/>
      <c r="L141" s="29"/>
      <c r="M141" s="29"/>
      <c r="N141" s="29"/>
      <c r="O141" s="29"/>
      <c r="P141" s="29"/>
      <c r="Q141" s="29"/>
    </row>
    <row r="142" spans="2:17" hidden="1" x14ac:dyDescent="0.25">
      <c r="B142" s="107" t="s">
        <v>15</v>
      </c>
      <c r="C142" s="107"/>
      <c r="D142" s="34"/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</row>
    <row r="143" spans="2:17" hidden="1" x14ac:dyDescent="0.25">
      <c r="B143" s="35" t="s">
        <v>16</v>
      </c>
      <c r="C143" s="34"/>
      <c r="D143" s="34"/>
      <c r="E143" s="33" t="s">
        <v>68</v>
      </c>
      <c r="F143" s="29"/>
      <c r="G143" s="29"/>
      <c r="H143" s="29"/>
      <c r="I143" s="29"/>
      <c r="J143" s="29"/>
      <c r="K143" s="29"/>
      <c r="L143" s="29"/>
      <c r="M143" s="29"/>
      <c r="N143" s="29"/>
      <c r="O143" s="29"/>
      <c r="P143" s="29"/>
      <c r="Q143" s="29"/>
    </row>
    <row r="144" spans="2:17" ht="15.75" hidden="1" thickBot="1" x14ac:dyDescent="0.3">
      <c r="B144" s="35" t="s">
        <v>17</v>
      </c>
      <c r="C144" s="34"/>
      <c r="D144" s="34"/>
      <c r="E144" s="33"/>
      <c r="F144" s="29"/>
      <c r="G144" s="29"/>
      <c r="H144" s="29"/>
      <c r="I144" s="29"/>
      <c r="J144" s="29"/>
      <c r="K144" s="29"/>
      <c r="L144" s="29"/>
      <c r="M144" s="29"/>
      <c r="N144" s="29"/>
      <c r="O144" s="29"/>
      <c r="P144" s="29"/>
      <c r="Q144" s="29"/>
    </row>
    <row r="145" spans="2:17" x14ac:dyDescent="0.25">
      <c r="B145" s="108" t="s">
        <v>2</v>
      </c>
      <c r="C145" s="108"/>
      <c r="D145" s="32">
        <f>+SUM(D133:D144)</f>
        <v>20776</v>
      </c>
      <c r="E145" s="31">
        <f>+O127-D145</f>
        <v>59600</v>
      </c>
      <c r="F145" s="30"/>
      <c r="G145" s="30"/>
      <c r="H145" s="30"/>
      <c r="I145" s="29"/>
      <c r="J145" s="29"/>
      <c r="K145" s="29"/>
      <c r="L145" s="29"/>
      <c r="M145" s="29"/>
      <c r="N145" s="29"/>
      <c r="O145" s="29"/>
      <c r="P145" s="29"/>
      <c r="Q145" s="29"/>
    </row>
    <row r="146" spans="2:17" ht="15.75" thickBot="1" x14ac:dyDescent="0.3">
      <c r="B146" s="28"/>
      <c r="C146" s="9"/>
      <c r="D146" s="27" t="s">
        <v>67</v>
      </c>
      <c r="E146" s="27" t="s">
        <v>66</v>
      </c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</row>
    <row r="147" spans="2:17" ht="15.75" thickTop="1" x14ac:dyDescent="0.25">
      <c r="B147" s="26" t="s">
        <v>98</v>
      </c>
      <c r="C147" s="26"/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9"/>
    </row>
    <row r="148" spans="2:17" x14ac:dyDescent="0.25"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</row>
    <row r="149" spans="2:17" x14ac:dyDescent="0.25">
      <c r="B149" s="25" t="s">
        <v>97</v>
      </c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</row>
    <row r="150" spans="2:17" x14ac:dyDescent="0.25">
      <c r="B150" s="24"/>
      <c r="C150" s="23"/>
      <c r="D150" s="23"/>
      <c r="E150" s="23"/>
      <c r="F150" s="22"/>
      <c r="G150" s="22"/>
      <c r="H150" s="9"/>
      <c r="I150" s="9"/>
      <c r="J150" s="9"/>
      <c r="K150" s="9"/>
      <c r="L150" s="9"/>
      <c r="M150" s="9"/>
      <c r="N150" s="9"/>
      <c r="O150" s="9"/>
      <c r="P150" s="9"/>
      <c r="Q150" s="9"/>
    </row>
    <row r="151" spans="2:17" ht="15.75" thickBot="1" x14ac:dyDescent="0.3">
      <c r="B151" s="23"/>
      <c r="C151" s="23"/>
      <c r="D151" s="23"/>
      <c r="E151" s="23"/>
      <c r="F151" s="22"/>
      <c r="G151" s="22"/>
      <c r="H151" s="9"/>
      <c r="I151" s="9"/>
      <c r="J151" s="9"/>
      <c r="K151" s="9"/>
      <c r="L151" s="9"/>
      <c r="M151" s="9"/>
      <c r="N151" s="9"/>
      <c r="O151" s="9"/>
      <c r="P151" s="9"/>
      <c r="Q151" s="9"/>
    </row>
    <row r="152" spans="2:17" x14ac:dyDescent="0.25">
      <c r="B152" s="109" t="s">
        <v>1</v>
      </c>
      <c r="C152" s="110" t="s">
        <v>47</v>
      </c>
      <c r="D152" s="111"/>
      <c r="E152" s="104" t="s">
        <v>65</v>
      </c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</row>
    <row r="153" spans="2:17" x14ac:dyDescent="0.25">
      <c r="B153" s="109"/>
      <c r="C153" s="21">
        <v>2019</v>
      </c>
      <c r="D153" s="20">
        <v>2020</v>
      </c>
      <c r="E153" s="105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</row>
    <row r="154" spans="2:17" x14ac:dyDescent="0.25">
      <c r="B154" s="19" t="s">
        <v>59</v>
      </c>
      <c r="C154" s="18">
        <v>9768</v>
      </c>
      <c r="D154" s="14">
        <v>12893</v>
      </c>
      <c r="E154" s="17">
        <f>(D154/C154)-1</f>
        <v>0.31992219492219487</v>
      </c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</row>
    <row r="155" spans="2:17" x14ac:dyDescent="0.25">
      <c r="B155" s="16" t="s">
        <v>58</v>
      </c>
      <c r="C155" s="15">
        <v>10054</v>
      </c>
      <c r="D155" s="14">
        <v>13753</v>
      </c>
      <c r="E155" s="17">
        <f>(D155/C155)-1</f>
        <v>0.36791326835090521</v>
      </c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</row>
    <row r="156" spans="2:17" x14ac:dyDescent="0.25">
      <c r="B156" s="16" t="s">
        <v>57</v>
      </c>
      <c r="C156" s="15">
        <v>10992</v>
      </c>
      <c r="D156" s="14">
        <v>14049</v>
      </c>
      <c r="E156" s="13">
        <f>(D156/C156)-1</f>
        <v>0.2781113537117903</v>
      </c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</row>
    <row r="157" spans="2:17" x14ac:dyDescent="0.25">
      <c r="B157" s="16" t="s">
        <v>56</v>
      </c>
      <c r="C157" s="15">
        <v>10274</v>
      </c>
      <c r="D157" s="14">
        <v>16037</v>
      </c>
      <c r="E157" s="13">
        <f>(D157/C157)-1</f>
        <v>0.56093050418532209</v>
      </c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</row>
    <row r="158" spans="2:17" x14ac:dyDescent="0.25">
      <c r="B158" s="16" t="s">
        <v>55</v>
      </c>
      <c r="C158" s="15">
        <v>9863</v>
      </c>
      <c r="D158" s="14">
        <v>23644</v>
      </c>
      <c r="E158" s="13">
        <f>(D158/C158)-1</f>
        <v>1.3972422183919702</v>
      </c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</row>
    <row r="159" spans="2:17" hidden="1" x14ac:dyDescent="0.25">
      <c r="B159" s="16" t="s">
        <v>54</v>
      </c>
      <c r="C159" s="15"/>
      <c r="D159" s="14"/>
      <c r="E159" s="13" t="e">
        <v>#DIV/0!</v>
      </c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</row>
    <row r="160" spans="2:17" hidden="1" x14ac:dyDescent="0.25">
      <c r="B160" s="16" t="s">
        <v>53</v>
      </c>
      <c r="C160" s="15"/>
      <c r="D160" s="14"/>
      <c r="E160" s="13" t="e">
        <v>#DIV/0!</v>
      </c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</row>
    <row r="161" spans="2:17" hidden="1" x14ac:dyDescent="0.25">
      <c r="B161" s="16" t="s">
        <v>52</v>
      </c>
      <c r="C161" s="15"/>
      <c r="D161" s="14"/>
      <c r="E161" s="13" t="e">
        <v>#DIV/0!</v>
      </c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</row>
    <row r="162" spans="2:17" hidden="1" x14ac:dyDescent="0.25">
      <c r="B162" s="16" t="s">
        <v>64</v>
      </c>
      <c r="C162" s="15"/>
      <c r="D162" s="14"/>
      <c r="E162" s="13" t="e">
        <v>#DIV/0!</v>
      </c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</row>
    <row r="163" spans="2:17" hidden="1" x14ac:dyDescent="0.25">
      <c r="B163" s="16" t="s">
        <v>51</v>
      </c>
      <c r="C163" s="15"/>
      <c r="D163" s="14"/>
      <c r="E163" s="13" t="e">
        <v>#DIV/0!</v>
      </c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</row>
    <row r="164" spans="2:17" hidden="1" x14ac:dyDescent="0.25">
      <c r="B164" s="16" t="s">
        <v>50</v>
      </c>
      <c r="C164" s="15"/>
      <c r="D164" s="14"/>
      <c r="E164" s="13" t="e">
        <v>#DIV/0!</v>
      </c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</row>
    <row r="165" spans="2:17" hidden="1" x14ac:dyDescent="0.25">
      <c r="B165" s="16" t="s">
        <v>49</v>
      </c>
      <c r="C165" s="15"/>
      <c r="D165" s="14"/>
      <c r="E165" s="13" t="e">
        <v>#DIV/0!</v>
      </c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</row>
    <row r="166" spans="2:17" ht="15.75" thickBot="1" x14ac:dyDescent="0.3">
      <c r="B166" s="12" t="s">
        <v>2</v>
      </c>
      <c r="C166" s="11">
        <f>+SUM(C154:C165)</f>
        <v>50951</v>
      </c>
      <c r="D166" s="11">
        <f>+SUM(D154:D165)</f>
        <v>80376</v>
      </c>
      <c r="E166" s="10">
        <f>(D166/C166)-1</f>
        <v>0.57751565229337998</v>
      </c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</row>
    <row r="167" spans="2:17" x14ac:dyDescent="0.25"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</row>
    <row r="168" spans="2:17" x14ac:dyDescent="0.25">
      <c r="B168" s="9" t="s">
        <v>63</v>
      </c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</row>
    <row r="169" spans="2:17" x14ac:dyDescent="0.25">
      <c r="B169" s="9" t="s">
        <v>112</v>
      </c>
    </row>
  </sheetData>
  <mergeCells count="22">
    <mergeCell ref="E152:E153"/>
    <mergeCell ref="B132:C132"/>
    <mergeCell ref="B141:C141"/>
    <mergeCell ref="B142:C142"/>
    <mergeCell ref="B145:C145"/>
    <mergeCell ref="B152:B153"/>
    <mergeCell ref="C152:D152"/>
    <mergeCell ref="B83:B84"/>
    <mergeCell ref="J83:J84"/>
    <mergeCell ref="K83:K84"/>
    <mergeCell ref="B3:P3"/>
    <mergeCell ref="B4:P4"/>
    <mergeCell ref="B8:C8"/>
    <mergeCell ref="B15:C15"/>
    <mergeCell ref="B19:F19"/>
    <mergeCell ref="O27:O28"/>
    <mergeCell ref="P27:P28"/>
    <mergeCell ref="B37:B38"/>
    <mergeCell ref="J37:J38"/>
    <mergeCell ref="K37:K38"/>
    <mergeCell ref="O73:O74"/>
    <mergeCell ref="P73:P74"/>
  </mergeCells>
  <pageMargins left="0.7" right="0.7" top="0.75" bottom="0.75" header="0.3" footer="0.3"/>
  <pageSetup paperSize="9" scale="55" orientation="portrait" r:id="rId1"/>
  <rowBreaks count="1" manualBreakCount="1">
    <brk id="81" max="1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Linea 100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Ernaú</cp:lastModifiedBy>
  <cp:lastPrinted>2020-06-09T01:53:02Z</cp:lastPrinted>
  <dcterms:created xsi:type="dcterms:W3CDTF">2014-04-07T17:49:13Z</dcterms:created>
  <dcterms:modified xsi:type="dcterms:W3CDTF">2020-06-09T16:37:03Z</dcterms:modified>
</cp:coreProperties>
</file>