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17970" windowHeight="7425" tabRatio="749"/>
  </bookViews>
  <sheets>
    <sheet name="Feminicidio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Feminicidio!$A$1:$T$165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[7]Casos!#REF!</definedName>
    <definedName name="JULIO">[8]Casos!#REF!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[10]Casos!#REF!</definedName>
    <definedName name="SSS">[10]Casos!#REF!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'[11]Base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[12]Casos!#REF!</definedName>
    <definedName name="XX">[12]Casos!#REF!</definedName>
    <definedName name="ZONA" localSheetId="0">[3]Casos!#REF!</definedName>
    <definedName name="ZONA">[4]Casos!#REF!</definedName>
  </definedNames>
  <calcPr calcId="181029"/>
</workbook>
</file>

<file path=xl/calcChain.xml><?xml version="1.0" encoding="utf-8"?>
<calcChain xmlns="http://schemas.openxmlformats.org/spreadsheetml/2006/main">
  <c r="M160" i="14" l="1"/>
  <c r="O159" i="14" s="1"/>
  <c r="O157" i="14"/>
  <c r="D157" i="14"/>
  <c r="E156" i="14" s="1"/>
  <c r="O156" i="14"/>
  <c r="O155" i="14"/>
  <c r="O153" i="14"/>
  <c r="C150" i="14"/>
  <c r="D145" i="14" s="1"/>
  <c r="D149" i="14"/>
  <c r="L148" i="14"/>
  <c r="D146" i="14"/>
  <c r="M139" i="14"/>
  <c r="O136" i="14" s="1"/>
  <c r="O138" i="14"/>
  <c r="O137" i="14"/>
  <c r="F137" i="14"/>
  <c r="G136" i="14" s="1"/>
  <c r="O135" i="14"/>
  <c r="G135" i="14"/>
  <c r="O134" i="14"/>
  <c r="O133" i="14"/>
  <c r="O139" i="14" s="1"/>
  <c r="F128" i="14"/>
  <c r="H126" i="14" s="1"/>
  <c r="L127" i="14"/>
  <c r="M127" i="14" s="1"/>
  <c r="L126" i="14"/>
  <c r="C135" i="14" s="1"/>
  <c r="D135" i="14" s="1"/>
  <c r="L125" i="14"/>
  <c r="L124" i="14"/>
  <c r="C136" i="14" s="1"/>
  <c r="D136" i="14" s="1"/>
  <c r="H124" i="14"/>
  <c r="L123" i="14"/>
  <c r="H123" i="14"/>
  <c r="L122" i="14"/>
  <c r="L128" i="14" s="1"/>
  <c r="H122" i="14"/>
  <c r="H121" i="14"/>
  <c r="H120" i="14"/>
  <c r="H119" i="14"/>
  <c r="H118" i="14"/>
  <c r="H117" i="14"/>
  <c r="H116" i="14"/>
  <c r="H115" i="14"/>
  <c r="H114" i="14"/>
  <c r="H113" i="14"/>
  <c r="H112" i="14"/>
  <c r="H111" i="14"/>
  <c r="H110" i="14"/>
  <c r="H109" i="14"/>
  <c r="H108" i="14"/>
  <c r="H107" i="14"/>
  <c r="H106" i="14"/>
  <c r="H105" i="14"/>
  <c r="O103" i="14"/>
  <c r="Q102" i="14" s="1"/>
  <c r="C99" i="14"/>
  <c r="M145" i="14" s="1"/>
  <c r="D98" i="14"/>
  <c r="H99" i="14" s="1"/>
  <c r="O95" i="14"/>
  <c r="Q93" i="14" s="1"/>
  <c r="Q94" i="14"/>
  <c r="D94" i="14"/>
  <c r="Q92" i="14"/>
  <c r="M85" i="14"/>
  <c r="O81" i="14" s="1"/>
  <c r="F85" i="14"/>
  <c r="E85" i="14"/>
  <c r="D85" i="14"/>
  <c r="H84" i="14"/>
  <c r="H83" i="14"/>
  <c r="O82" i="14"/>
  <c r="H82" i="14"/>
  <c r="H81" i="14"/>
  <c r="H80" i="14"/>
  <c r="H79" i="14"/>
  <c r="O78" i="14"/>
  <c r="H78" i="14"/>
  <c r="H77" i="14"/>
  <c r="H76" i="14"/>
  <c r="H75" i="14"/>
  <c r="H74" i="14"/>
  <c r="H73" i="14"/>
  <c r="H72" i="14"/>
  <c r="M71" i="14"/>
  <c r="O68" i="14" s="1"/>
  <c r="H71" i="14"/>
  <c r="O70" i="14"/>
  <c r="H70" i="14"/>
  <c r="O69" i="14"/>
  <c r="H69" i="14"/>
  <c r="H68" i="14"/>
  <c r="O67" i="14"/>
  <c r="H67" i="14"/>
  <c r="O66" i="14"/>
  <c r="H66" i="14"/>
  <c r="O65" i="14"/>
  <c r="H65" i="14"/>
  <c r="H64" i="14"/>
  <c r="O63" i="14"/>
  <c r="H63" i="14"/>
  <c r="O62" i="14"/>
  <c r="H62" i="14"/>
  <c r="H61" i="14"/>
  <c r="H60" i="14"/>
  <c r="H85" i="14" s="1"/>
  <c r="H59" i="14"/>
  <c r="O56" i="14"/>
  <c r="Q52" i="14" s="1"/>
  <c r="L56" i="14"/>
  <c r="M54" i="14" s="1"/>
  <c r="M55" i="14"/>
  <c r="Q54" i="14"/>
  <c r="Q53" i="14"/>
  <c r="K43" i="14"/>
  <c r="K44" i="14" s="1"/>
  <c r="M29" i="14"/>
  <c r="L29" i="14"/>
  <c r="K29" i="14"/>
  <c r="M28" i="14"/>
  <c r="M27" i="14"/>
  <c r="M26" i="14"/>
  <c r="M25" i="14"/>
  <c r="M24" i="14"/>
  <c r="M23" i="14"/>
  <c r="M22" i="14"/>
  <c r="M21" i="14"/>
  <c r="M20" i="14"/>
  <c r="M19" i="14"/>
  <c r="M18" i="14"/>
  <c r="D150" i="14" l="1"/>
  <c r="Q95" i="14"/>
  <c r="M125" i="14"/>
  <c r="M122" i="14"/>
  <c r="M128" i="14" s="1"/>
  <c r="M124" i="14"/>
  <c r="M123" i="14"/>
  <c r="M126" i="14"/>
  <c r="M146" i="14"/>
  <c r="M148" i="14" s="1"/>
  <c r="Q55" i="14"/>
  <c r="Q56" i="14" s="1"/>
  <c r="O79" i="14"/>
  <c r="O83" i="14"/>
  <c r="D95" i="14"/>
  <c r="H127" i="14"/>
  <c r="C134" i="14"/>
  <c r="D147" i="14"/>
  <c r="H148" i="14" s="1"/>
  <c r="O76" i="14"/>
  <c r="O80" i="14"/>
  <c r="O84" i="14"/>
  <c r="Q99" i="14"/>
  <c r="H125" i="14"/>
  <c r="H128" i="14" s="1"/>
  <c r="G134" i="14"/>
  <c r="H137" i="14" s="1"/>
  <c r="D148" i="14"/>
  <c r="O154" i="14"/>
  <c r="O160" i="14" s="1"/>
  <c r="O158" i="14"/>
  <c r="D92" i="14"/>
  <c r="M147" i="14"/>
  <c r="M53" i="14"/>
  <c r="Q100" i="14"/>
  <c r="E155" i="14"/>
  <c r="E157" i="14" s="1"/>
  <c r="D96" i="14"/>
  <c r="Q101" i="14"/>
  <c r="M52" i="14"/>
  <c r="O77" i="14"/>
  <c r="D93" i="14"/>
  <c r="O64" i="14"/>
  <c r="O71" i="14" s="1"/>
  <c r="D97" i="14"/>
  <c r="Q103" i="14" l="1"/>
  <c r="M56" i="14"/>
  <c r="O85" i="14"/>
  <c r="H95" i="14"/>
  <c r="C137" i="14"/>
  <c r="D134" i="14"/>
  <c r="D137" i="14" s="1"/>
  <c r="H92" i="14"/>
  <c r="D99" i="14"/>
</calcChain>
</file>

<file path=xl/sharedStrings.xml><?xml version="1.0" encoding="utf-8"?>
<sst xmlns="http://schemas.openxmlformats.org/spreadsheetml/2006/main" count="243" uniqueCount="175">
  <si>
    <t>Total</t>
  </si>
  <si>
    <t>%</t>
  </si>
  <si>
    <t>Conviviente</t>
  </si>
  <si>
    <t>Ex conviviente</t>
  </si>
  <si>
    <t>Otros</t>
  </si>
  <si>
    <t>Otro</t>
  </si>
  <si>
    <t>Grupo de edad</t>
  </si>
  <si>
    <t>Arequipa</t>
  </si>
  <si>
    <t>Madre de Dios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</si>
  <si>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</si>
  <si>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</si>
  <si>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</si>
  <si>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</si>
  <si>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</si>
  <si>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</si>
  <si>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</si>
  <si>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</si>
  <si>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</si>
  <si>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</si>
  <si>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Si</t>
  </si>
  <si>
    <t>No</t>
  </si>
  <si>
    <t>Sin información</t>
  </si>
  <si>
    <t>Setiembre</t>
  </si>
  <si>
    <t>Var. %</t>
  </si>
  <si>
    <t>N°</t>
  </si>
  <si>
    <t>Otro familiar</t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</si>
  <si>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</si>
  <si>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</si>
  <si>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</si>
  <si>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</si>
  <si>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</si>
  <si>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</si>
  <si>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</si>
  <si>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</si>
  <si>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</si>
  <si>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</si>
  <si>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</si>
  <si>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</si>
  <si>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</si>
  <si>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</si>
  <si>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</si>
  <si>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</si>
  <si>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</si>
  <si>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</si>
  <si>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</si>
  <si>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</si>
  <si>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</si>
  <si>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</si>
  <si>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Años</t>
  </si>
  <si>
    <t>Feminicidio</t>
  </si>
  <si>
    <t>Apurimac</t>
  </si>
  <si>
    <t>Vinculo</t>
  </si>
  <si>
    <t>Conocido</t>
  </si>
  <si>
    <t>Familiar</t>
  </si>
  <si>
    <t>Pareja</t>
  </si>
  <si>
    <t>Desconocido</t>
  </si>
  <si>
    <t>Ninguno</t>
  </si>
  <si>
    <t>Mes / año</t>
  </si>
  <si>
    <r>
      <t xml:space="preserve">2018 </t>
    </r>
    <r>
      <rPr>
        <b/>
        <vertAlign val="superscript"/>
        <sz val="9"/>
        <color theme="1"/>
        <rFont val="Arial"/>
        <family val="2"/>
      </rPr>
      <t>a/</t>
    </r>
  </si>
  <si>
    <t>Acumulado
2009 - 2017</t>
  </si>
  <si>
    <r>
      <t xml:space="preserve">2018 </t>
    </r>
    <r>
      <rPr>
        <b/>
        <vertAlign val="superscript"/>
        <sz val="9"/>
        <color theme="0"/>
        <rFont val="Arial"/>
        <family val="2"/>
      </rPr>
      <t>a/</t>
    </r>
  </si>
  <si>
    <t>Lima Metropolitana</t>
  </si>
  <si>
    <t>Área</t>
  </si>
  <si>
    <t>2018 (*)</t>
  </si>
  <si>
    <t>Urbana</t>
  </si>
  <si>
    <t>Rural</t>
  </si>
  <si>
    <t>Lima Provincia</t>
  </si>
  <si>
    <t>Lugar del hecho</t>
  </si>
  <si>
    <t>Casa de ambos</t>
  </si>
  <si>
    <t>Casa de familiar</t>
  </si>
  <si>
    <t>Niñas y adolescentes</t>
  </si>
  <si>
    <t>Estaba gestando</t>
  </si>
  <si>
    <t>Adultas</t>
  </si>
  <si>
    <t>15 - 17 años</t>
  </si>
  <si>
    <t>18 - 29 años</t>
  </si>
  <si>
    <t>30 - 59 años</t>
  </si>
  <si>
    <t>Número de hijos/as</t>
  </si>
  <si>
    <t>60 años a más</t>
  </si>
  <si>
    <t>Adultas mayores</t>
  </si>
  <si>
    <t>1 a 3 hijos/as</t>
  </si>
  <si>
    <t>De 4 hijos/as a más</t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</si>
  <si>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</si>
  <si>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</si>
  <si>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</si>
  <si>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</si>
  <si>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</si>
  <si>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</si>
  <si>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</si>
  <si>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</si>
  <si>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</si>
  <si>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</si>
  <si>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</si>
  <si>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</si>
  <si>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</si>
  <si>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</si>
  <si>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</si>
  <si>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</si>
  <si>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Compañero de trabajo</t>
  </si>
  <si>
    <t>Ex pareja</t>
  </si>
  <si>
    <t>Amigo</t>
  </si>
  <si>
    <t>Pretendiente</t>
  </si>
  <si>
    <t>Adulto</t>
  </si>
  <si>
    <t>Situación después del hecho</t>
  </si>
  <si>
    <t>Detenido (sin sentencia)</t>
  </si>
  <si>
    <r>
      <t>REPORTE ESTADÍSTICO DE CASOS DE VÍCTIMAS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CENTROS EMERGENCIA MUJER</t>
    </r>
  </si>
  <si>
    <t>Periodo: Enero a Noviembre, 2018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</si>
  <si>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</si>
  <si>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</si>
  <si>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de víctimas de feminicidio atendidos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</si>
  <si>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víctimas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CEM según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</si>
  <si>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víctimas de feminicidio atendidos por los CEM según año</t>
    </r>
  </si>
  <si>
    <r>
      <t xml:space="preserve">Nota: </t>
    </r>
    <r>
      <rPr>
        <i/>
        <sz val="8"/>
        <color theme="1"/>
        <rFont val="Arial"/>
        <family val="2"/>
      </rPr>
      <t>Se cuenta con un caso atendido por un CEM del departamento de Tacna cuyo hecho ocurrio en el año 2016, y que el CEM toma conocimiento en el mes de abril del 2018.</t>
    </r>
  </si>
  <si>
    <t>a/ Casos reportados al 30 de noviembre de 2018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</si>
  <si>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Casos de víctimas de feminicidio según área de ocurrencia</t>
    </r>
  </si>
  <si>
    <t>Urbana marginal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</si>
  <si>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departamentos con mayor casos de víctimas de feminicidio atendidos por los Centros Emergencia Mujer. 2009 - 2018</t>
    </r>
  </si>
  <si>
    <t>Se desconoce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</si>
  <si>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</si>
  <si>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Modalidad</t>
  </si>
  <si>
    <t>Acuchillamiento</t>
  </si>
  <si>
    <t>Aplastamiento</t>
  </si>
  <si>
    <t>Asfixia / estrangulamiento</t>
  </si>
  <si>
    <t>Decapitación</t>
  </si>
  <si>
    <t>Disparo de bala</t>
  </si>
  <si>
    <t>Envenenamiento</t>
  </si>
  <si>
    <t>Golpes diversos</t>
  </si>
  <si>
    <t>Quemadura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</si>
  <si>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</si>
  <si>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Calle - vía pública</t>
  </si>
  <si>
    <t>Casa de la víctima</t>
  </si>
  <si>
    <t>Casa del agresor</t>
  </si>
  <si>
    <t>Centro de labores de la víctima</t>
  </si>
  <si>
    <t>Hotel / hostal</t>
  </si>
  <si>
    <t>Lugar desolado (lejano)</t>
  </si>
  <si>
    <t>(*) Casos reportados al 30 de noviembre de 2018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</si>
  <si>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</si>
  <si>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</si>
  <si>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</si>
  <si>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0 a 5 años</t>
  </si>
  <si>
    <t>6 a 11 años</t>
  </si>
  <si>
    <t>12 a 14 años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</si>
  <si>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</si>
  <si>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</si>
  <si>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</si>
  <si>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(menores de edad - vivos)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</si>
  <si>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víctimas de feminicidio según vinculo relacional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</si>
  <si>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</si>
  <si>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r>
      <t xml:space="preserve">Cuadro N° 12: </t>
    </r>
    <r>
      <rPr>
        <sz val="9"/>
        <color indexed="8"/>
        <rFont val="Arial"/>
        <family val="2"/>
      </rPr>
      <t>Casos de víctimas de feminicidio atendidos por los CEM según escenario</t>
    </r>
  </si>
  <si>
    <r>
      <t xml:space="preserve">Cuadro N° 13: </t>
    </r>
    <r>
      <rPr>
        <sz val="9"/>
        <color indexed="8"/>
        <rFont val="Arial"/>
        <family val="2"/>
      </rPr>
      <t>Medidas que tomo la víctima de feminicidio previamente antes de que ocurra el hecho</t>
    </r>
  </si>
  <si>
    <t>Escenario</t>
  </si>
  <si>
    <t>Medidas</t>
  </si>
  <si>
    <t>Intimo</t>
  </si>
  <si>
    <t>Denuncia (policial o fiscal)</t>
  </si>
  <si>
    <t>No intimo</t>
  </si>
  <si>
    <t>Separación</t>
  </si>
  <si>
    <t>Se fue a vivir a otro lugar</t>
  </si>
  <si>
    <t>Logro medidas de protección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</si>
  <si>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</si>
  <si>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</si>
  <si>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</si>
  <si>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</si>
  <si>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</si>
  <si>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</si>
  <si>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laboral</t>
  </si>
  <si>
    <t>Libre / en investigación</t>
  </si>
  <si>
    <t>Si cuenta con ocupación</t>
  </si>
  <si>
    <t>Prisionero</t>
  </si>
  <si>
    <t>No cuenta con ocupación</t>
  </si>
  <si>
    <t>Prófugo</t>
  </si>
  <si>
    <t>Cometió suicidio</t>
  </si>
  <si>
    <t>Sentenciado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</si>
  <si>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fallecida, víctima de feminicidio.</t>
    </r>
  </si>
  <si>
    <r>
      <t xml:space="preserve">1/ </t>
    </r>
    <r>
      <rPr>
        <i/>
        <sz val="11"/>
        <color theme="1"/>
        <rFont val="Calibri"/>
        <family val="2"/>
        <scheme val="minor"/>
      </rPr>
      <t>Según Resolución Vice-Ministerial N° 003-2009-MIMDES</t>
    </r>
  </si>
  <si>
    <r>
      <t xml:space="preserve">Fuente: </t>
    </r>
    <r>
      <rPr>
        <sz val="10"/>
        <color theme="1"/>
        <rFont val="Arial"/>
        <family val="2"/>
      </rPr>
      <t>Registro de casos de víctimas de feminicidio atendidos por los CEM / UGIGC / PNCVFS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</si>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</sst>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vertAlign val="superscript"/>
      <sz val="16"/>
      <color theme="0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i/>
      <sz val="7"/>
      <color theme="1"/>
      <name val="Arial"/>
      <family val="2"/>
    </font>
    <font>
      <b/>
      <sz val="10"/>
      <color rgb="FFC0000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0" fontId="1" fillId="0" borderId="0"/>
  </cellStyleXfs>
  <cellXfs count="187">
    <xf numFmtId="0" fontId="0" fillId="0" borderId="0" xfId="0"/>
    <xf numFmtId="0" fontId="6" fillId="2" borderId="0" xfId="0" applyFont="1" applyFill="1" applyBorder="1"/>
    <xf numFmtId="0" fontId="3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6" fillId="0" borderId="0" xfId="0" applyFont="1" applyFill="1" applyBorder="1"/>
    <xf numFmtId="0" fontId="0" fillId="0" borderId="0" xfId="0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9" fontId="6" fillId="0" borderId="0" xfId="3" applyFont="1" applyBorder="1" applyAlignment="1">
      <alignment horizontal="center" vertical="center"/>
    </xf>
    <xf numFmtId="9" fontId="9" fillId="3" borderId="1" xfId="3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9" fontId="6" fillId="0" borderId="0" xfId="3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9" fillId="3" borderId="1" xfId="0" applyFont="1" applyFill="1" applyBorder="1" applyAlignment="1">
      <alignment horizontal="center"/>
    </xf>
    <xf numFmtId="9" fontId="9" fillId="3" borderId="1" xfId="3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9" fillId="0" borderId="0" xfId="0" applyFont="1" applyFill="1" applyBorder="1" applyAlignment="1"/>
    <xf numFmtId="0" fontId="9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9" fontId="6" fillId="0" borderId="0" xfId="3" applyFont="1" applyFill="1" applyBorder="1" applyAlignment="1">
      <alignment horizontal="center"/>
    </xf>
    <xf numFmtId="3" fontId="9" fillId="3" borderId="1" xfId="3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right"/>
    </xf>
    <xf numFmtId="9" fontId="6" fillId="0" borderId="0" xfId="2" applyNumberFormat="1" applyFont="1" applyFill="1" applyBorder="1" applyAlignment="1">
      <alignment horizontal="center" vertical="center"/>
    </xf>
    <xf numFmtId="9" fontId="9" fillId="3" borderId="1" xfId="0" applyNumberFormat="1" applyFont="1" applyFill="1" applyBorder="1" applyAlignment="1">
      <alignment horizontal="center"/>
    </xf>
    <xf numFmtId="9" fontId="6" fillId="0" borderId="0" xfId="3" applyFont="1" applyFill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9" fontId="6" fillId="0" borderId="0" xfId="3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9" fontId="5" fillId="0" borderId="0" xfId="3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9" fontId="5" fillId="0" borderId="0" xfId="3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3" borderId="0" xfId="0" applyFont="1" applyFill="1" applyAlignment="1">
      <alignment horizontal="right" vertical="center" wrapText="1"/>
    </xf>
    <xf numFmtId="0" fontId="5" fillId="8" borderId="0" xfId="0" applyFont="1" applyFill="1" applyAlignment="1">
      <alignment vertical="center"/>
    </xf>
    <xf numFmtId="0" fontId="6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6" fillId="0" borderId="0" xfId="3" applyNumberFormat="1" applyFont="1" applyBorder="1" applyAlignment="1">
      <alignment horizontal="center" vertical="center"/>
    </xf>
    <xf numFmtId="3" fontId="6" fillId="0" borderId="0" xfId="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9" borderId="0" xfId="2" applyFont="1" applyFill="1" applyBorder="1" applyAlignment="1">
      <alignment vertical="center"/>
    </xf>
    <xf numFmtId="0" fontId="6" fillId="9" borderId="0" xfId="2" applyFont="1" applyFill="1" applyBorder="1" applyAlignment="1">
      <alignment vertical="center"/>
    </xf>
    <xf numFmtId="0" fontId="6" fillId="9" borderId="0" xfId="2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vertical="center"/>
    </xf>
    <xf numFmtId="0" fontId="6" fillId="10" borderId="0" xfId="2" applyFont="1" applyFill="1" applyBorder="1" applyAlignment="1">
      <alignment vertical="center"/>
    </xf>
    <xf numFmtId="0" fontId="6" fillId="10" borderId="0" xfId="2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horizontal="left" vertical="center"/>
    </xf>
    <xf numFmtId="0" fontId="6" fillId="10" borderId="0" xfId="2" applyFont="1" applyFill="1" applyBorder="1" applyAlignment="1">
      <alignment horizontal="left" vertical="center"/>
    </xf>
    <xf numFmtId="0" fontId="5" fillId="7" borderId="0" xfId="2" applyFont="1" applyFill="1" applyBorder="1" applyAlignment="1">
      <alignment vertical="center"/>
    </xf>
    <xf numFmtId="0" fontId="6" fillId="7" borderId="0" xfId="2" applyFont="1" applyFill="1" applyBorder="1" applyAlignment="1">
      <alignment vertical="center"/>
    </xf>
    <xf numFmtId="0" fontId="6" fillId="7" borderId="0" xfId="2" applyFont="1" applyFill="1" applyBorder="1" applyAlignment="1">
      <alignment horizontal="center" vertical="center"/>
    </xf>
    <xf numFmtId="9" fontId="6" fillId="9" borderId="0" xfId="2" applyNumberFormat="1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vertical="center"/>
    </xf>
    <xf numFmtId="0" fontId="6" fillId="11" borderId="0" xfId="2" applyFont="1" applyFill="1" applyBorder="1" applyAlignment="1">
      <alignment vertical="center"/>
    </xf>
    <xf numFmtId="0" fontId="6" fillId="11" borderId="0" xfId="2" applyFont="1" applyFill="1" applyBorder="1" applyAlignment="1">
      <alignment horizontal="center" vertical="center"/>
    </xf>
    <xf numFmtId="9" fontId="6" fillId="10" borderId="0" xfId="2" applyNumberFormat="1" applyFont="1" applyFill="1" applyBorder="1" applyAlignment="1">
      <alignment horizontal="center" vertical="center"/>
    </xf>
    <xf numFmtId="9" fontId="6" fillId="7" borderId="0" xfId="2" applyNumberFormat="1" applyFont="1" applyFill="1" applyBorder="1" applyAlignment="1">
      <alignment horizontal="center" vertical="center"/>
    </xf>
    <xf numFmtId="9" fontId="6" fillId="11" borderId="0" xfId="2" applyNumberFormat="1" applyFont="1" applyFill="1" applyBorder="1" applyAlignment="1">
      <alignment horizontal="center" vertical="center"/>
    </xf>
    <xf numFmtId="9" fontId="6" fillId="0" borderId="0" xfId="3" applyFont="1" applyAlignment="1">
      <alignment horizontal="center" vertical="center"/>
    </xf>
    <xf numFmtId="0" fontId="5" fillId="6" borderId="0" xfId="2" applyFont="1" applyFill="1" applyBorder="1" applyAlignment="1">
      <alignment vertical="center"/>
    </xf>
    <xf numFmtId="0" fontId="6" fillId="6" borderId="0" xfId="2" applyFont="1" applyFill="1" applyBorder="1" applyAlignment="1">
      <alignment vertical="center"/>
    </xf>
    <xf numFmtId="0" fontId="6" fillId="6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0" xfId="3" applyNumberFormat="1" applyFont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5" fillId="0" borderId="0" xfId="0" applyFont="1"/>
    <xf numFmtId="0" fontId="9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9" fillId="3" borderId="0" xfId="0" applyFont="1" applyFill="1" applyAlignment="1">
      <alignment horizontal="right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Border="1" applyAlignment="1">
      <alignment horizontal="right" vertical="center"/>
    </xf>
    <xf numFmtId="3" fontId="9" fillId="3" borderId="1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left" vertical="top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9" fontId="6" fillId="0" borderId="3" xfId="3" applyFont="1" applyBorder="1" applyAlignment="1">
      <alignment horizontal="center" vertical="center"/>
    </xf>
    <xf numFmtId="9" fontId="9" fillId="3" borderId="0" xfId="3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9" fontId="9" fillId="3" borderId="1" xfId="3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3" borderId="0" xfId="0" applyFont="1" applyFill="1" applyAlignment="1">
      <alignment wrapText="1"/>
    </xf>
    <xf numFmtId="9" fontId="27" fillId="0" borderId="0" xfId="0" applyNumberFormat="1" applyFont="1" applyAlignment="1">
      <alignment horizontal="left"/>
    </xf>
    <xf numFmtId="0" fontId="8" fillId="3" borderId="1" xfId="0" applyFont="1" applyFill="1" applyBorder="1"/>
    <xf numFmtId="0" fontId="17" fillId="0" borderId="0" xfId="0" applyFont="1" applyFill="1" applyBorder="1" applyAlignment="1">
      <alignment vertical="top"/>
    </xf>
    <xf numFmtId="9" fontId="9" fillId="0" borderId="0" xfId="3" applyFont="1" applyFill="1" applyAlignment="1">
      <alignment horizontal="center"/>
    </xf>
    <xf numFmtId="0" fontId="9" fillId="3" borderId="1" xfId="0" applyFont="1" applyFill="1" applyBorder="1"/>
    <xf numFmtId="0" fontId="6" fillId="9" borderId="0" xfId="0" applyFont="1" applyFill="1" applyAlignment="1">
      <alignment horizontal="center"/>
    </xf>
    <xf numFmtId="9" fontId="6" fillId="9" borderId="0" xfId="3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9" fontId="6" fillId="10" borderId="0" xfId="3" applyFont="1" applyFill="1" applyAlignment="1">
      <alignment horizontal="center"/>
    </xf>
    <xf numFmtId="0" fontId="8" fillId="0" borderId="0" xfId="0" applyFont="1"/>
    <xf numFmtId="0" fontId="6" fillId="7" borderId="0" xfId="0" applyFont="1" applyFill="1" applyAlignment="1">
      <alignment horizontal="center"/>
    </xf>
    <xf numFmtId="9" fontId="6" fillId="7" borderId="0" xfId="3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9" fontId="6" fillId="11" borderId="0" xfId="3" applyFont="1" applyFill="1" applyAlignment="1">
      <alignment horizontal="center"/>
    </xf>
    <xf numFmtId="9" fontId="6" fillId="0" borderId="0" xfId="0" applyNumberFormat="1" applyFont="1" applyFill="1"/>
    <xf numFmtId="0" fontId="5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9" fontId="6" fillId="2" borderId="0" xfId="3" applyNumberFormat="1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/>
    </xf>
    <xf numFmtId="9" fontId="6" fillId="6" borderId="0" xfId="0" applyNumberFormat="1" applyFont="1" applyFill="1" applyAlignment="1">
      <alignment horizontal="center"/>
    </xf>
    <xf numFmtId="9" fontId="9" fillId="0" borderId="0" xfId="0" applyNumberFormat="1" applyFont="1" applyFill="1" applyAlignment="1"/>
    <xf numFmtId="9" fontId="6" fillId="6" borderId="0" xfId="3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5" fillId="2" borderId="0" xfId="2" applyFont="1" applyFill="1" applyBorder="1" applyAlignment="1">
      <alignment wrapText="1"/>
    </xf>
    <xf numFmtId="0" fontId="5" fillId="2" borderId="0" xfId="2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1" fontId="6" fillId="0" borderId="0" xfId="0" applyNumberFormat="1" applyFont="1" applyFill="1" applyBorder="1" applyAlignment="1">
      <alignment horizontal="center"/>
    </xf>
    <xf numFmtId="1" fontId="6" fillId="0" borderId="0" xfId="2" applyNumberFormat="1" applyFont="1" applyFill="1" applyBorder="1" applyAlignment="1">
      <alignment horizontal="center" vertical="center"/>
    </xf>
    <xf numFmtId="9" fontId="5" fillId="0" borderId="0" xfId="3" applyFont="1" applyFill="1" applyBorder="1" applyAlignment="1"/>
    <xf numFmtId="1" fontId="6" fillId="0" borderId="0" xfId="0" applyNumberFormat="1" applyFont="1" applyFill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9" fontId="6" fillId="0" borderId="0" xfId="3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9" fontId="23" fillId="0" borderId="0" xfId="0" applyNumberFormat="1" applyFont="1" applyAlignment="1">
      <alignment horizontal="right" vertical="top"/>
    </xf>
    <xf numFmtId="1" fontId="9" fillId="3" borderId="1" xfId="3" applyNumberFormat="1" applyFont="1" applyFill="1" applyBorder="1" applyAlignment="1">
      <alignment horizontal="center"/>
    </xf>
    <xf numFmtId="0" fontId="0" fillId="0" borderId="0" xfId="0" applyFont="1" applyAlignment="1">
      <alignment vertical="top"/>
    </xf>
    <xf numFmtId="0" fontId="13" fillId="0" borderId="0" xfId="0" applyFont="1"/>
    <xf numFmtId="0" fontId="6" fillId="0" borderId="0" xfId="0" applyFont="1" applyAlignment="1">
      <alignment horizontal="left" vertical="center" wrapText="1"/>
    </xf>
    <xf numFmtId="0" fontId="10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7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top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9" fontId="6" fillId="0" borderId="0" xfId="3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9" fontId="9" fillId="3" borderId="1" xfId="3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5" fillId="2" borderId="0" xfId="2" applyFont="1" applyFill="1" applyBorder="1" applyAlignment="1">
      <alignment horizontal="left" wrapText="1"/>
    </xf>
    <xf numFmtId="0" fontId="5" fillId="2" borderId="0" xfId="2" applyFont="1" applyFill="1" applyBorder="1" applyAlignment="1">
      <alignment horizontal="left" vertical="center" wrapText="1"/>
    </xf>
    <xf numFmtId="9" fontId="5" fillId="0" borderId="0" xfId="3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9" fontId="6" fillId="0" borderId="0" xfId="3" applyFont="1" applyFill="1" applyAlignment="1">
      <alignment horizontal="center" vertical="center"/>
    </xf>
    <xf numFmtId="0" fontId="28" fillId="0" borderId="0" xfId="0" applyFont="1" applyAlignment="1">
      <alignment horizontal="left" vertical="center"/>
    </xf>
    <xf numFmtId="9" fontId="9" fillId="3" borderId="1" xfId="3" applyFont="1" applyFill="1" applyBorder="1" applyAlignment="1">
      <alignment horizontal="center"/>
    </xf>
    <xf numFmtId="0" fontId="0" fillId="0" borderId="0" xfId="0" applyFont="1" applyAlignment="1">
      <alignment horizontal="left" vertical="top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E0-4E2C-995C-7BC7E51B62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E0-4E2C-995C-7BC7E51B62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E0-4E2C-995C-7BC7E51B62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E0-4E2C-995C-7BC7E51B627D}"/>
              </c:ext>
            </c:extLst>
          </c:dPt>
          <c:dLbls>
            <c:dLbl>
              <c:idx val="0"/>
              <c:layout>
                <c:manualLayout>
                  <c:x val="3.8623715491477598E-2"/>
                  <c:y val="8.2884357975554262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E0-4E2C-995C-7BC7E51B627D}"/>
                </c:ext>
                <c:ext xmlns:c15="http://schemas.microsoft.com/office/drawing/2012/chart" uri="{CE6537A1-D6FC-4f65-9D91-7224C49458BB}">
                  <c15:layout>
                    <c:manualLayout>
                      <c:w val="0.245676764042456"/>
                      <c:h val="0.1381113450366132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8.0575196903303864E-2"/>
                  <c:y val="-1.6538606435567984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E0-4E2C-995C-7BC7E51B627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1283488601395299E-2"/>
                  <c:y val="2.957934590904631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E0-4E2C-995C-7BC7E51B627D}"/>
                </c:ex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1E0-4E2C-995C-7BC7E51B627D}"/>
                </c:ex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Feminicidio!$B$105:$B$108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Feminicidio!$F$105:$F$108</c:f>
              <c:numCache>
                <c:formatCode>General</c:formatCode>
                <c:ptCount val="4"/>
                <c:pt idx="0">
                  <c:v>11</c:v>
                </c:pt>
                <c:pt idx="1">
                  <c:v>33</c:v>
                </c:pt>
                <c:pt idx="2">
                  <c:v>14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1E0-4E2C-995C-7BC7E51B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156-45E3-9E6D-9C8B0AB77D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156-45E3-9E6D-9C8B0AB77D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156-45E3-9E6D-9C8B0AB77D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156-45E3-9E6D-9C8B0AB77D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156-45E3-9E6D-9C8B0AB77D1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156-45E3-9E6D-9C8B0AB77D18}"/>
              </c:ext>
            </c:extLst>
          </c:dPt>
          <c:dLbls>
            <c:dLbl>
              <c:idx val="0"/>
              <c:layout>
                <c:manualLayout>
                  <c:x val="-0.1054181076923421"/>
                  <c:y val="-0.153556588558960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56-45E3-9E6D-9C8B0AB77D18}"/>
                </c:ext>
                <c:ext xmlns:c15="http://schemas.microsoft.com/office/drawing/2012/chart" uri="{CE6537A1-D6FC-4f65-9D91-7224C49458BB}">
                  <c15:layout>
                    <c:manualLayout>
                      <c:w val="0.46613364531678747"/>
                      <c:h val="0.15713663544369566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4037298933761453"/>
                  <c:y val="-2.062298254810549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56-45E3-9E6D-9C8B0AB77D18}"/>
                </c:ex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56-45E3-9E6D-9C8B0AB77D18}"/>
                </c:ex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9.8279253472416291E-3"/>
                  <c:y val="-3.79118067346244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156-45E3-9E6D-9C8B0AB77D18}"/>
                </c:ext>
                <c:ext xmlns:c15="http://schemas.microsoft.com/office/drawing/2012/chart" uri="{CE6537A1-D6FC-4f65-9D91-7224C49458BB}">
                  <c15:layout>
                    <c:manualLayout>
                      <c:w val="0.28321920484407898"/>
                      <c:h val="0.18821479276736713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1155291401625851"/>
                  <c:y val="-0.118749241173867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156-45E3-9E6D-9C8B0AB77D18}"/>
                </c:ex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2.0300665969498782E-2"/>
                  <c:y val="2.0777502680632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156-45E3-9E6D-9C8B0AB77D18}"/>
                </c:ext>
                <c:ext xmlns:c15="http://schemas.microsoft.com/office/drawing/2012/chart" uri="{CE6537A1-D6FC-4f65-9D91-7224C49458BB}">
                  <c15:layout>
                    <c:manualLayout>
                      <c:w val="0.2371075740086227"/>
                      <c:h val="0.1662092119841442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Feminicidio!$K$122:$K$127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Feminicidio!$L$122:$L$127</c:f>
              <c:numCache>
                <c:formatCode>General</c:formatCode>
                <c:ptCount val="6"/>
                <c:pt idx="0">
                  <c:v>68</c:v>
                </c:pt>
                <c:pt idx="1">
                  <c:v>25</c:v>
                </c:pt>
                <c:pt idx="2">
                  <c:v>7</c:v>
                </c:pt>
                <c:pt idx="3">
                  <c:v>5</c:v>
                </c:pt>
                <c:pt idx="4">
                  <c:v>16</c:v>
                </c:pt>
                <c:pt idx="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156-45E3-9E6D-9C8B0AB77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Feminicidio!$L$144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60-47BA-969E-2BCFF703E421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60-47BA-969E-2BCFF703E421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60-47BA-969E-2BCFF703E421}"/>
              </c:ext>
            </c:extLst>
          </c:dPt>
          <c:dLbls>
            <c:dLbl>
              <c:idx val="0"/>
              <c:layout>
                <c:manualLayout>
                  <c:x val="-0.1831961435812097"/>
                  <c:y val="0.13681936459766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E60-47BA-969E-2BCFF703E421}"/>
                </c:ext>
                <c:ext xmlns:c15="http://schemas.microsoft.com/office/drawing/2012/chart" uri="{CE6537A1-D6FC-4f65-9D91-7224C49458BB}">
                  <c15:layout>
                    <c:manualLayout>
                      <c:w val="0.32413365023728341"/>
                      <c:h val="0.1633766849230545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8717300443623899"/>
                  <c:y val="-0.168377310785999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E60-47BA-969E-2BCFF703E421}"/>
                </c:ex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3056714280673146"/>
                  <c:y val="0.11640642567152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E60-47BA-969E-2BCFF703E421}"/>
                </c:ext>
                <c:ext xmlns:c15="http://schemas.microsoft.com/office/drawing/2012/chart" uri="{CE6537A1-D6FC-4f65-9D91-7224C49458BB}">
                  <c15:layout>
                    <c:manualLayout>
                      <c:w val="0.3910394268375329"/>
                      <c:h val="0.2880753606799869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Feminicidio!$K$145:$K$147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Feminicidio!$L$145:$L$147</c:f>
              <c:numCache>
                <c:formatCode>General</c:formatCode>
                <c:ptCount val="3"/>
                <c:pt idx="0">
                  <c:v>23</c:v>
                </c:pt>
                <c:pt idx="1">
                  <c:v>54</c:v>
                </c:pt>
                <c:pt idx="2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E60-47BA-969E-2BCFF703E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víctimas de feminicidio atendidos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364662546766007"/>
          <c:y val="5.721343655572434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Feminicidio!$K$33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253-436F-B0CC-25043C843A9B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253-436F-B0CC-25043C843A9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253-436F-B0CC-25043C843A9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253-436F-B0CC-25043C843A9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253-436F-B0CC-25043C843A9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253-436F-B0CC-25043C843A9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253-436F-B0CC-25043C843A9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253-436F-B0CC-25043C843A9B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253-436F-B0CC-25043C843A9B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253-436F-B0CC-25043C843A9B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253-436F-B0CC-25043C843A9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Feminicidio!$I$34:$I$43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a/</c:v>
                </c:pt>
              </c:strCache>
            </c:strRef>
          </c:cat>
          <c:val>
            <c:numRef>
              <c:f>Feminicidio!$K$34:$K$43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253-436F-B0CC-25043C843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64882144"/>
        <c:axId val="1564878224"/>
      </c:barChart>
      <c:catAx>
        <c:axId val="156488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64878224"/>
        <c:crosses val="autoZero"/>
        <c:auto val="1"/>
        <c:lblAlgn val="ctr"/>
        <c:lblOffset val="100"/>
        <c:noMultiLvlLbl val="0"/>
      </c:catAx>
      <c:valAx>
        <c:axId val="156487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6488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117</xdr:row>
      <xdr:rowOff>104775</xdr:rowOff>
    </xdr:from>
    <xdr:to>
      <xdr:col>19</xdr:col>
      <xdr:colOff>0</xdr:colOff>
      <xdr:row>128</xdr:row>
      <xdr:rowOff>95250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576B2E57-56BD-4B43-A9F2-ECB517899BED}"/>
            </a:ext>
          </a:extLst>
        </xdr:cNvPr>
        <xdr:cNvSpPr/>
      </xdr:nvSpPr>
      <xdr:spPr>
        <a:xfrm>
          <a:off x="4663441" y="21334095"/>
          <a:ext cx="5135879" cy="20097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1</xdr:col>
      <xdr:colOff>10580</xdr:colOff>
      <xdr:row>0</xdr:row>
      <xdr:rowOff>43393</xdr:rowOff>
    </xdr:from>
    <xdr:to>
      <xdr:col>3</xdr:col>
      <xdr:colOff>539436</xdr:colOff>
      <xdr:row>3</xdr:row>
      <xdr:rowOff>70527</xdr:rowOff>
    </xdr:to>
    <xdr:pic>
      <xdr:nvPicPr>
        <xdr:cNvPr id="3" name="Imagen 21" descr="C:\Users\OANGUL~1.PNC\AppData\Local\Temp\Logo MIMP Altas JPG-1.jpg">
          <a:extLst>
            <a:ext uri="{FF2B5EF4-FFF2-40B4-BE49-F238E27FC236}">
              <a16:creationId xmlns="" xmlns:a16="http://schemas.microsoft.com/office/drawing/2014/main" id="{41C75144-671B-4101-833E-923314714E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48680" y="43393"/>
          <a:ext cx="2296696" cy="469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4" name="Rectángulo 3">
          <a:extLst>
            <a:ext uri="{FF2B5EF4-FFF2-40B4-BE49-F238E27FC236}">
              <a16:creationId xmlns="" xmlns:a16="http://schemas.microsoft.com/office/drawing/2014/main" id="{74A8CC43-94B2-44A8-85EB-B0F5EA359B72}"/>
            </a:ext>
          </a:extLst>
        </xdr:cNvPr>
        <xdr:cNvSpPr/>
      </xdr:nvSpPr>
      <xdr:spPr>
        <a:xfrm>
          <a:off x="2403898" y="15874"/>
          <a:ext cx="7406005" cy="51075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71962</xdr:colOff>
      <xdr:row>45</xdr:row>
      <xdr:rowOff>164043</xdr:rowOff>
    </xdr:from>
    <xdr:to>
      <xdr:col>7</xdr:col>
      <xdr:colOff>400050</xdr:colOff>
      <xdr:row>53</xdr:row>
      <xdr:rowOff>119594</xdr:rowOff>
    </xdr:to>
    <xdr:sp macro="" textlink="">
      <xdr:nvSpPr>
        <xdr:cNvPr id="5" name="27 Rectángulo">
          <a:extLst>
            <a:ext uri="{FF2B5EF4-FFF2-40B4-BE49-F238E27FC236}">
              <a16:creationId xmlns="" xmlns:a16="http://schemas.microsoft.com/office/drawing/2014/main" id="{EE2C3632-49E1-44C9-B887-45C99561BDBC}"/>
            </a:ext>
          </a:extLst>
        </xdr:cNvPr>
        <xdr:cNvSpPr/>
      </xdr:nvSpPr>
      <xdr:spPr bwMode="auto">
        <a:xfrm>
          <a:off x="110062" y="8264103"/>
          <a:ext cx="3734228" cy="143383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Departamentos con mayor número de casos de víctimas de feminicidio atendidos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2018)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noviembre, 2018</a:t>
          </a:r>
          <a:r>
            <a:rPr lang="es-PE" sz="1050" b="0" baseline="0">
              <a:latin typeface="+mn-lt"/>
            </a:rPr>
            <a:t>: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Lima Metropolitana, Cusco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La Libertad,  Arequipa, Lima Provincia, Junín y Puno.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2018)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(2009 - Noviembre 2018): </a:t>
          </a:r>
          <a:r>
            <a:rPr lang="es-PE" sz="1100" b="0" baseline="0">
              <a:solidFill>
                <a:sysClr val="windowText" lastClr="000000"/>
              </a:solidFill>
              <a:latin typeface="+mn-lt"/>
            </a:rPr>
            <a:t>Lima Metropolitana, Arequipa, Junín,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Cusco, Ayacucho y Puno.</a:t>
          </a:r>
          <a:endParaRPr lang="es-PE" sz="1100" b="0" baseline="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>
    <xdr:from>
      <xdr:col>5</xdr:col>
      <xdr:colOff>200025</xdr:colOff>
      <xdr:row>88</xdr:row>
      <xdr:rowOff>180983</xdr:rowOff>
    </xdr:from>
    <xdr:to>
      <xdr:col>10</xdr:col>
      <xdr:colOff>85725</xdr:colOff>
      <xdr:row>99</xdr:row>
      <xdr:rowOff>171209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90D69779-7E38-4C7C-92AA-3CC15A8D6F52}"/>
            </a:ext>
          </a:extLst>
        </xdr:cNvPr>
        <xdr:cNvGrpSpPr/>
      </xdr:nvGrpSpPr>
      <xdr:grpSpPr>
        <a:xfrm>
          <a:off x="2798693" y="16228537"/>
          <a:ext cx="1935646" cy="2060879"/>
          <a:chOff x="2762250" y="15849600"/>
          <a:chExt cx="1952625" cy="2086142"/>
        </a:xfrm>
      </xdr:grpSpPr>
      <xdr:pic>
        <xdr:nvPicPr>
          <xdr:cNvPr id="7" name="Imagen 6">
            <a:extLst>
              <a:ext uri="{FF2B5EF4-FFF2-40B4-BE49-F238E27FC236}">
                <a16:creationId xmlns="" xmlns:a16="http://schemas.microsoft.com/office/drawing/2014/main" id="{373DC098-AFF9-4D76-B5A5-DB44F5CAA2E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2977178" y="15893405"/>
            <a:ext cx="354145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8">
            <a:extLst>
              <a:ext uri="{FF2B5EF4-FFF2-40B4-BE49-F238E27FC236}">
                <a16:creationId xmlns="" xmlns:a16="http://schemas.microsoft.com/office/drawing/2014/main" id="{2811CF75-D969-4F0E-B62D-C38896B6DA39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904876</xdr:colOff>
      <xdr:row>88</xdr:row>
      <xdr:rowOff>100543</xdr:rowOff>
    </xdr:from>
    <xdr:to>
      <xdr:col>11</xdr:col>
      <xdr:colOff>729192</xdr:colOff>
      <xdr:row>94</xdr:row>
      <xdr:rowOff>179920</xdr:rowOff>
    </xdr:to>
    <xdr:pic>
      <xdr:nvPicPr>
        <xdr:cNvPr id="9" name="Imagen 8" descr="Resultado de imagen para silueta de una gestante">
          <a:extLst>
            <a:ext uri="{FF2B5EF4-FFF2-40B4-BE49-F238E27FC236}">
              <a16:creationId xmlns="" xmlns:a16="http://schemas.microsoft.com/office/drawing/2014/main" id="{7EE8A1D4-3007-47C4-81C2-818F5C0A39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667376" y="15988243"/>
          <a:ext cx="807296" cy="1199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15874</xdr:colOff>
      <xdr:row>103</xdr:row>
      <xdr:rowOff>164041</xdr:rowOff>
    </xdr:from>
    <xdr:to>
      <xdr:col>11</xdr:col>
      <xdr:colOff>259291</xdr:colOff>
      <xdr:row>107</xdr:row>
      <xdr:rowOff>153458</xdr:rowOff>
    </xdr:to>
    <xdr:sp macro="" textlink="">
      <xdr:nvSpPr>
        <xdr:cNvPr id="10" name="Flecha a la derecha con bandas 10">
          <a:extLst>
            <a:ext uri="{FF2B5EF4-FFF2-40B4-BE49-F238E27FC236}">
              <a16:creationId xmlns="" xmlns:a16="http://schemas.microsoft.com/office/drawing/2014/main" id="{5414FB69-2375-43C5-9D0A-F10516B42E23}"/>
            </a:ext>
          </a:extLst>
        </xdr:cNvPr>
        <xdr:cNvSpPr/>
      </xdr:nvSpPr>
      <xdr:spPr bwMode="auto">
        <a:xfrm>
          <a:off x="4603114" y="18833041"/>
          <a:ext cx="1401657" cy="72093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 b="1"/>
            <a:t>68 </a:t>
          </a:r>
          <a:r>
            <a:rPr lang="es-PE" sz="1400" b="1" baseline="0">
              <a:solidFill>
                <a:srgbClr val="C00000"/>
              </a:solidFill>
            </a:rPr>
            <a:t>(52%)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21166</xdr:colOff>
      <xdr:row>103</xdr:row>
      <xdr:rowOff>142874</xdr:rowOff>
    </xdr:from>
    <xdr:to>
      <xdr:col>8</xdr:col>
      <xdr:colOff>592666</xdr:colOff>
      <xdr:row>107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="" xmlns:a16="http://schemas.microsoft.com/office/drawing/2014/main" id="{8BDD3501-0096-423F-8659-30C4EF87F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953086" y="18811874"/>
          <a:ext cx="571500" cy="773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104</xdr:row>
      <xdr:rowOff>19050</xdr:rowOff>
    </xdr:from>
    <xdr:to>
      <xdr:col>19</xdr:col>
      <xdr:colOff>0</xdr:colOff>
      <xdr:row>106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="" xmlns:a16="http://schemas.microsoft.com/office/drawing/2014/main" id="{78C1235B-2FC7-4CAE-9B73-47C2757F6996}"/>
            </a:ext>
          </a:extLst>
        </xdr:cNvPr>
        <xdr:cNvSpPr txBox="1"/>
      </xdr:nvSpPr>
      <xdr:spPr>
        <a:xfrm>
          <a:off x="6040754" y="18870930"/>
          <a:ext cx="3758566" cy="4133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302683</xdr:colOff>
      <xdr:row>106</xdr:row>
      <xdr:rowOff>105304</xdr:rowOff>
    </xdr:from>
    <xdr:to>
      <xdr:col>18</xdr:col>
      <xdr:colOff>121708</xdr:colOff>
      <xdr:row>116</xdr:row>
      <xdr:rowOff>167217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44C09B32-DC6D-4C85-9E17-7530229FEE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117</xdr:row>
      <xdr:rowOff>190500</xdr:rowOff>
    </xdr:from>
    <xdr:to>
      <xdr:col>18</xdr:col>
      <xdr:colOff>100542</xdr:colOff>
      <xdr:row>128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="" xmlns:a16="http://schemas.microsoft.com/office/drawing/2014/main" id="{BE97789A-C317-49B8-A07B-B2DE8FDC3C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4</xdr:col>
      <xdr:colOff>47622</xdr:colOff>
      <xdr:row>142</xdr:row>
      <xdr:rowOff>158748</xdr:rowOff>
    </xdr:from>
    <xdr:to>
      <xdr:col>7</xdr:col>
      <xdr:colOff>111126</xdr:colOff>
      <xdr:row>150</xdr:row>
      <xdr:rowOff>26457</xdr:rowOff>
    </xdr:to>
    <xdr:pic>
      <xdr:nvPicPr>
        <xdr:cNvPr id="15" name="Imagen 14">
          <a:extLst>
            <a:ext uri="{FF2B5EF4-FFF2-40B4-BE49-F238E27FC236}">
              <a16:creationId xmlns="" xmlns:a16="http://schemas.microsoft.com/office/drawing/2014/main" id="{359CE048-1C7E-4B60-80FF-AE372549F312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2" y="26089608"/>
          <a:ext cx="909324" cy="1345989"/>
        </a:xfrm>
        <a:prstGeom prst="rect">
          <a:avLst/>
        </a:prstGeom>
        <a:noFill/>
      </xdr:spPr>
    </xdr:pic>
    <xdr:clientData/>
  </xdr:twoCellAnchor>
  <xdr:twoCellAnchor>
    <xdr:from>
      <xdr:col>13</xdr:col>
      <xdr:colOff>127000</xdr:colOff>
      <xdr:row>141</xdr:row>
      <xdr:rowOff>57151</xdr:rowOff>
    </xdr:from>
    <xdr:to>
      <xdr:col>19</xdr:col>
      <xdr:colOff>0</xdr:colOff>
      <xdr:row>150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="" xmlns:a16="http://schemas.microsoft.com/office/drawing/2014/main" id="{88B67522-E79B-4AC4-9BA9-6C126C8D3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104</xdr:row>
      <xdr:rowOff>10583</xdr:rowOff>
    </xdr:from>
    <xdr:to>
      <xdr:col>18</xdr:col>
      <xdr:colOff>142874</xdr:colOff>
      <xdr:row>117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="" xmlns:a16="http://schemas.microsoft.com/office/drawing/2014/main" id="{03FFFA41-2BF1-479E-80C1-A3B34F716982}"/>
            </a:ext>
          </a:extLst>
        </xdr:cNvPr>
        <xdr:cNvSpPr/>
      </xdr:nvSpPr>
      <xdr:spPr>
        <a:xfrm>
          <a:off x="6047103" y="18862463"/>
          <a:ext cx="3750311" cy="241448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328082</xdr:colOff>
      <xdr:row>30</xdr:row>
      <xdr:rowOff>179916</xdr:rowOff>
    </xdr:from>
    <xdr:to>
      <xdr:col>19</xdr:col>
      <xdr:colOff>10582</xdr:colOff>
      <xdr:row>45</xdr:row>
      <xdr:rowOff>179915</xdr:rowOff>
    </xdr:to>
    <xdr:graphicFrame macro="">
      <xdr:nvGraphicFramePr>
        <xdr:cNvPr id="18" name="Gráfico 17">
          <a:extLst>
            <a:ext uri="{FF2B5EF4-FFF2-40B4-BE49-F238E27FC236}">
              <a16:creationId xmlns="" xmlns:a16="http://schemas.microsoft.com/office/drawing/2014/main" id="{C475EE77-C0C4-45BA-9AA1-F3AB944BC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0</xdr:colOff>
      <xdr:row>16</xdr:row>
      <xdr:rowOff>12700</xdr:rowOff>
    </xdr:from>
    <xdr:to>
      <xdr:col>7</xdr:col>
      <xdr:colOff>430278</xdr:colOff>
      <xdr:row>42</xdr:row>
      <xdr:rowOff>165100</xdr:rowOff>
    </xdr:to>
    <xdr:pic>
      <xdr:nvPicPr>
        <xdr:cNvPr id="19" name="Imagen 18">
          <a:extLst>
            <a:ext uri="{FF2B5EF4-FFF2-40B4-BE49-F238E27FC236}">
              <a16:creationId xmlns="" xmlns:a16="http://schemas.microsoft.com/office/drawing/2014/main" id="{DBBA8B7F-DE02-47CD-8E23-3E0531BEBC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34784" t="16051" r="31473" b="9454"/>
        <a:stretch/>
      </xdr:blipFill>
      <xdr:spPr>
        <a:xfrm>
          <a:off x="0" y="2786380"/>
          <a:ext cx="3874518" cy="4914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65"/>
  <sheetViews>
    <sheetView showGridLines="0" tabSelected="1" view="pageBreakPreview" zoomScale="92" zoomScaleNormal="100" zoomScaleSheetLayoutView="92" workbookViewId="0">
      <selection activeCell="B8" sqref="B8:S8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7" customWidth="1"/>
    <col min="7" max="7" width="1.7109375" style="7" customWidth="1"/>
    <col min="8" max="8" width="7.140625" style="7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56" t="s">
        <v>104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</row>
    <row r="6" spans="2:19" ht="22.5" customHeight="1" x14ac:dyDescent="0.2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</row>
    <row r="7" spans="2:19" ht="7.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2:19" ht="18" customHeight="1" x14ac:dyDescent="0.3">
      <c r="B8" s="157" t="s">
        <v>105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</row>
    <row r="9" spans="2:19" ht="7.5" customHeight="1" x14ac:dyDescent="0.25"/>
    <row r="10" spans="2:19" x14ac:dyDescent="0.25">
      <c r="B10" s="158" t="s">
        <v>106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</row>
    <row r="11" spans="2:19" ht="30.75" customHeight="1" x14ac:dyDescent="0.25"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</row>
    <row r="12" spans="2:19" ht="7.5" customHeight="1" x14ac:dyDescent="0.25"/>
    <row r="13" spans="2:19" s="15" customFormat="1" ht="17.25" customHeight="1" x14ac:dyDescent="0.25">
      <c r="B13" s="2" t="s">
        <v>107</v>
      </c>
      <c r="C13" s="3"/>
      <c r="D13" s="3"/>
      <c r="E13" s="3"/>
      <c r="F13" s="4"/>
      <c r="G13" s="4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19" ht="7.5" customHeight="1" x14ac:dyDescent="0.25"/>
    <row r="15" spans="2:19" ht="12.75" customHeight="1" x14ac:dyDescent="0.25">
      <c r="B15" s="64" t="s">
        <v>108</v>
      </c>
      <c r="C15" s="16"/>
      <c r="D15" s="16"/>
      <c r="E15" s="16"/>
      <c r="F15" s="20"/>
      <c r="G15" s="20"/>
      <c r="H15" s="20"/>
      <c r="I15" s="159" t="s">
        <v>109</v>
      </c>
      <c r="J15" s="159"/>
      <c r="K15" s="159"/>
      <c r="L15" s="159"/>
      <c r="M15" s="159"/>
      <c r="N15" s="27"/>
      <c r="O15" s="31"/>
      <c r="P15" s="31"/>
      <c r="Q15" s="89"/>
      <c r="R15" s="89"/>
      <c r="S15" s="16"/>
    </row>
    <row r="16" spans="2:19" ht="11.25" customHeight="1" x14ac:dyDescent="0.25">
      <c r="B16" s="90" t="s">
        <v>105</v>
      </c>
      <c r="C16" s="16"/>
      <c r="D16" s="16"/>
      <c r="E16" s="16"/>
      <c r="F16" s="20"/>
      <c r="G16" s="20"/>
      <c r="H16" s="20"/>
      <c r="I16" s="159"/>
      <c r="J16" s="159"/>
      <c r="K16" s="159"/>
      <c r="L16" s="159"/>
      <c r="M16" s="159"/>
      <c r="N16" s="27"/>
      <c r="O16" s="26"/>
      <c r="P16" s="26"/>
      <c r="Q16" s="89"/>
      <c r="R16" s="89"/>
      <c r="S16" s="16"/>
    </row>
    <row r="17" spans="2:19" x14ac:dyDescent="0.25">
      <c r="B17" s="16"/>
      <c r="C17" s="16"/>
      <c r="D17" s="16"/>
      <c r="E17" s="16"/>
      <c r="F17" s="20"/>
      <c r="G17" s="20"/>
      <c r="H17" s="20"/>
      <c r="I17" s="5" t="s">
        <v>57</v>
      </c>
      <c r="J17" s="5"/>
      <c r="K17" s="5">
        <v>2018</v>
      </c>
      <c r="L17" s="5">
        <v>2017</v>
      </c>
      <c r="M17" s="5" t="s">
        <v>23</v>
      </c>
      <c r="N17" s="26"/>
      <c r="O17" s="45"/>
      <c r="P17" s="45"/>
      <c r="Q17" s="91"/>
      <c r="R17" s="91"/>
      <c r="S17" s="26"/>
    </row>
    <row r="18" spans="2:19" ht="14.25" customHeight="1" x14ac:dyDescent="0.25">
      <c r="B18" s="16"/>
      <c r="C18" s="16"/>
      <c r="D18" s="16"/>
      <c r="E18" s="16"/>
      <c r="F18" s="20"/>
      <c r="G18" s="20"/>
      <c r="H18" s="20"/>
      <c r="I18" s="49" t="s">
        <v>9</v>
      </c>
      <c r="J18" s="11"/>
      <c r="K18" s="11">
        <v>10</v>
      </c>
      <c r="L18" s="11">
        <v>8</v>
      </c>
      <c r="M18" s="50">
        <f t="shared" ref="M18:M26" si="0">K18/L18-1</f>
        <v>0.25</v>
      </c>
      <c r="N18" s="45"/>
      <c r="O18" s="20"/>
      <c r="P18" s="20"/>
      <c r="Q18" s="92"/>
      <c r="R18" s="93"/>
      <c r="S18" s="45"/>
    </row>
    <row r="19" spans="2:19" ht="14.25" customHeight="1" x14ac:dyDescent="0.25">
      <c r="B19" s="16"/>
      <c r="C19" s="16"/>
      <c r="D19" s="16"/>
      <c r="E19" s="16"/>
      <c r="F19" s="20"/>
      <c r="G19" s="20"/>
      <c r="H19" s="20"/>
      <c r="I19" s="49" t="s">
        <v>10</v>
      </c>
      <c r="J19" s="11"/>
      <c r="K19" s="11">
        <v>12</v>
      </c>
      <c r="L19" s="11">
        <v>12</v>
      </c>
      <c r="M19" s="50">
        <f t="shared" si="0"/>
        <v>0</v>
      </c>
      <c r="N19" s="16"/>
      <c r="O19" s="16"/>
      <c r="P19" s="16"/>
      <c r="Q19" s="1"/>
      <c r="R19" s="1"/>
      <c r="S19" s="23"/>
    </row>
    <row r="20" spans="2:19" ht="14.25" customHeight="1" x14ac:dyDescent="0.25">
      <c r="B20" s="16"/>
      <c r="C20" s="16"/>
      <c r="D20" s="16"/>
      <c r="E20" s="16"/>
      <c r="F20" s="20"/>
      <c r="G20" s="20"/>
      <c r="H20" s="20"/>
      <c r="I20" s="49" t="s">
        <v>11</v>
      </c>
      <c r="J20" s="11"/>
      <c r="K20" s="11">
        <v>11</v>
      </c>
      <c r="L20" s="11">
        <v>9</v>
      </c>
      <c r="M20" s="50">
        <f t="shared" si="0"/>
        <v>0.22222222222222232</v>
      </c>
      <c r="N20" s="16"/>
      <c r="O20" s="16"/>
      <c r="P20" s="16"/>
      <c r="Q20" s="16"/>
      <c r="R20" s="23"/>
      <c r="S20" s="23"/>
    </row>
    <row r="21" spans="2:19" ht="14.25" customHeight="1" x14ac:dyDescent="0.25">
      <c r="B21" s="16"/>
      <c r="C21" s="16"/>
      <c r="D21" s="16"/>
      <c r="E21" s="16"/>
      <c r="F21" s="20"/>
      <c r="G21" s="20"/>
      <c r="H21" s="20"/>
      <c r="I21" s="49" t="s">
        <v>12</v>
      </c>
      <c r="J21" s="11"/>
      <c r="K21" s="11">
        <v>10</v>
      </c>
      <c r="L21" s="11">
        <v>5</v>
      </c>
      <c r="M21" s="50">
        <f t="shared" si="0"/>
        <v>1</v>
      </c>
      <c r="N21" s="16"/>
      <c r="O21" s="16"/>
      <c r="P21" s="16"/>
      <c r="Q21" s="16"/>
      <c r="R21" s="23"/>
      <c r="S21" s="23"/>
    </row>
    <row r="22" spans="2:19" ht="14.25" customHeight="1" x14ac:dyDescent="0.25">
      <c r="B22" s="16"/>
      <c r="C22" s="16"/>
      <c r="D22" s="16"/>
      <c r="E22" s="16"/>
      <c r="F22" s="20"/>
      <c r="G22" s="20"/>
      <c r="H22" s="20"/>
      <c r="I22" s="49" t="s">
        <v>13</v>
      </c>
      <c r="J22" s="11"/>
      <c r="K22" s="11">
        <v>19</v>
      </c>
      <c r="L22" s="11">
        <v>10</v>
      </c>
      <c r="M22" s="50">
        <f t="shared" si="0"/>
        <v>0.89999999999999991</v>
      </c>
      <c r="N22" s="16"/>
      <c r="O22" s="16"/>
      <c r="P22" s="16"/>
      <c r="Q22" s="16"/>
      <c r="R22" s="23"/>
      <c r="S22" s="23"/>
    </row>
    <row r="23" spans="2:19" ht="14.25" customHeight="1" x14ac:dyDescent="0.25">
      <c r="B23" s="16"/>
      <c r="C23" s="16"/>
      <c r="D23" s="16"/>
      <c r="E23" s="16"/>
      <c r="F23" s="20"/>
      <c r="G23" s="20"/>
      <c r="H23" s="20"/>
      <c r="I23" s="49" t="s">
        <v>14</v>
      </c>
      <c r="J23" s="11"/>
      <c r="K23" s="11">
        <v>8</v>
      </c>
      <c r="L23" s="11">
        <v>14</v>
      </c>
      <c r="M23" s="50">
        <f t="shared" si="0"/>
        <v>-0.4285714285714286</v>
      </c>
      <c r="N23" s="16"/>
      <c r="O23" s="16"/>
      <c r="P23" s="16"/>
      <c r="Q23" s="16"/>
      <c r="R23" s="23"/>
      <c r="S23" s="23"/>
    </row>
    <row r="24" spans="2:19" ht="14.25" customHeight="1" x14ac:dyDescent="0.25">
      <c r="B24" s="16"/>
      <c r="C24" s="16"/>
      <c r="D24" s="16"/>
      <c r="E24" s="16"/>
      <c r="F24" s="20"/>
      <c r="G24" s="20"/>
      <c r="H24" s="20"/>
      <c r="I24" s="49" t="s">
        <v>15</v>
      </c>
      <c r="J24" s="11"/>
      <c r="K24" s="11">
        <v>12</v>
      </c>
      <c r="L24" s="11">
        <v>13</v>
      </c>
      <c r="M24" s="50">
        <f t="shared" si="0"/>
        <v>-7.6923076923076872E-2</v>
      </c>
      <c r="N24" s="16"/>
      <c r="O24" s="16"/>
      <c r="P24" s="16"/>
      <c r="Q24" s="16"/>
      <c r="R24" s="23"/>
      <c r="S24" s="23"/>
    </row>
    <row r="25" spans="2:19" ht="14.25" customHeight="1" x14ac:dyDescent="0.25">
      <c r="B25" s="16"/>
      <c r="C25" s="16"/>
      <c r="D25" s="16"/>
      <c r="E25" s="16"/>
      <c r="F25" s="20"/>
      <c r="G25" s="20"/>
      <c r="H25" s="20"/>
      <c r="I25" s="49" t="s">
        <v>16</v>
      </c>
      <c r="J25" s="11"/>
      <c r="K25" s="11">
        <v>11</v>
      </c>
      <c r="L25" s="11">
        <v>11</v>
      </c>
      <c r="M25" s="50">
        <f t="shared" si="0"/>
        <v>0</v>
      </c>
      <c r="N25" s="16"/>
      <c r="O25" s="16"/>
      <c r="P25" s="16"/>
      <c r="Q25" s="16"/>
      <c r="R25" s="23"/>
      <c r="S25" s="23"/>
    </row>
    <row r="26" spans="2:19" ht="14.25" customHeight="1" x14ac:dyDescent="0.25">
      <c r="B26" s="16"/>
      <c r="C26" s="16"/>
      <c r="D26" s="16"/>
      <c r="E26" s="16"/>
      <c r="F26" s="20"/>
      <c r="G26" s="20"/>
      <c r="H26" s="20"/>
      <c r="I26" s="49" t="s">
        <v>22</v>
      </c>
      <c r="J26" s="11"/>
      <c r="K26" s="11">
        <v>10</v>
      </c>
      <c r="L26" s="11">
        <v>12</v>
      </c>
      <c r="M26" s="50">
        <f t="shared" si="0"/>
        <v>-0.16666666666666663</v>
      </c>
      <c r="N26" s="16"/>
      <c r="O26" s="16"/>
      <c r="P26" s="16"/>
      <c r="Q26" s="16"/>
      <c r="R26" s="23"/>
      <c r="S26" s="23"/>
    </row>
    <row r="27" spans="2:19" ht="14.25" customHeight="1" x14ac:dyDescent="0.25">
      <c r="B27" s="16"/>
      <c r="C27" s="16"/>
      <c r="D27" s="16"/>
      <c r="E27" s="16"/>
      <c r="F27" s="20"/>
      <c r="G27" s="20"/>
      <c r="H27" s="20"/>
      <c r="I27" s="49" t="s">
        <v>17</v>
      </c>
      <c r="J27" s="11"/>
      <c r="K27" s="11">
        <v>16</v>
      </c>
      <c r="L27" s="11">
        <v>5</v>
      </c>
      <c r="M27" s="50">
        <f>K27/L27-1</f>
        <v>2.2000000000000002</v>
      </c>
      <c r="N27" s="16"/>
      <c r="O27" s="16"/>
      <c r="P27" s="16"/>
      <c r="Q27" s="16"/>
      <c r="R27" s="23"/>
      <c r="S27" s="23"/>
    </row>
    <row r="28" spans="2:19" ht="14.25" customHeight="1" thickBot="1" x14ac:dyDescent="0.3">
      <c r="B28" s="16"/>
      <c r="C28" s="16"/>
      <c r="D28" s="16"/>
      <c r="E28" s="16"/>
      <c r="F28" s="20"/>
      <c r="G28" s="20"/>
      <c r="H28" s="20"/>
      <c r="I28" s="49" t="s">
        <v>18</v>
      </c>
      <c r="J28" s="11"/>
      <c r="K28" s="11">
        <v>13</v>
      </c>
      <c r="L28" s="11">
        <v>10</v>
      </c>
      <c r="M28" s="50">
        <f>K28/L28-1</f>
        <v>0.30000000000000004</v>
      </c>
      <c r="N28" s="16"/>
      <c r="O28" s="16"/>
      <c r="P28" s="16"/>
      <c r="Q28" s="16"/>
      <c r="R28" s="23"/>
      <c r="S28" s="23"/>
    </row>
    <row r="29" spans="2:19" x14ac:dyDescent="0.25">
      <c r="B29" s="16"/>
      <c r="C29" s="16"/>
      <c r="D29" s="16"/>
      <c r="E29" s="16"/>
      <c r="F29" s="20"/>
      <c r="G29" s="20"/>
      <c r="H29" s="20"/>
      <c r="I29" s="94" t="s">
        <v>0</v>
      </c>
      <c r="J29" s="95"/>
      <c r="K29" s="29">
        <f>SUM(K18:K28)</f>
        <v>132</v>
      </c>
      <c r="L29" s="29">
        <f>SUM(L18:L28)</f>
        <v>109</v>
      </c>
      <c r="M29" s="14">
        <f>K29/L29-1</f>
        <v>0.21100917431192667</v>
      </c>
      <c r="N29" s="16"/>
      <c r="O29" s="26"/>
      <c r="P29" s="26"/>
      <c r="Q29" s="26"/>
      <c r="R29" s="26"/>
      <c r="S29" s="26"/>
    </row>
    <row r="30" spans="2:19" ht="13.5" customHeight="1" x14ac:dyDescent="0.25">
      <c r="B30" s="16"/>
      <c r="C30" s="16"/>
      <c r="D30" s="16"/>
      <c r="E30" s="16"/>
      <c r="F30" s="20"/>
      <c r="G30" s="20"/>
      <c r="H30" s="20"/>
      <c r="L30" s="16"/>
      <c r="M30" s="16"/>
      <c r="N30" s="16"/>
      <c r="O30" s="16"/>
      <c r="P30" s="16"/>
      <c r="Q30" s="16"/>
      <c r="R30" s="16"/>
      <c r="S30" s="16"/>
    </row>
    <row r="31" spans="2:19" ht="18.75" customHeight="1" x14ac:dyDescent="0.25">
      <c r="B31" s="16"/>
      <c r="C31" s="16"/>
      <c r="D31" s="16"/>
      <c r="E31" s="16"/>
      <c r="F31" s="20"/>
      <c r="G31" s="20"/>
      <c r="H31" s="20"/>
      <c r="I31" s="155" t="s">
        <v>110</v>
      </c>
      <c r="J31" s="155"/>
      <c r="K31" s="155"/>
      <c r="L31" s="20"/>
      <c r="M31" s="20"/>
      <c r="N31" s="20"/>
      <c r="O31" s="20"/>
      <c r="P31" s="20"/>
      <c r="Q31" s="20"/>
      <c r="R31" s="20"/>
      <c r="S31" s="20"/>
    </row>
    <row r="32" spans="2:19" ht="18.75" customHeight="1" x14ac:dyDescent="0.25">
      <c r="B32" s="16"/>
      <c r="C32" s="16"/>
      <c r="D32" s="16"/>
      <c r="E32" s="16"/>
      <c r="F32" s="20"/>
      <c r="G32" s="20"/>
      <c r="H32" s="20"/>
      <c r="I32" s="155"/>
      <c r="J32" s="155"/>
      <c r="K32" s="155"/>
      <c r="L32" s="20"/>
      <c r="M32" s="20"/>
      <c r="N32" s="20"/>
      <c r="O32" s="20"/>
      <c r="P32" s="20"/>
      <c r="Q32" s="20"/>
      <c r="R32" s="20"/>
      <c r="S32" s="20"/>
    </row>
    <row r="33" spans="2:19" x14ac:dyDescent="0.25">
      <c r="B33" s="16"/>
      <c r="C33" s="16"/>
      <c r="D33" s="16"/>
      <c r="E33" s="16"/>
      <c r="F33" s="20"/>
      <c r="G33" s="20"/>
      <c r="H33" s="20"/>
      <c r="I33" s="18" t="s">
        <v>48</v>
      </c>
      <c r="J33" s="18"/>
      <c r="K33" s="96" t="s">
        <v>49</v>
      </c>
      <c r="L33" s="20"/>
      <c r="M33" s="20"/>
      <c r="N33" s="20"/>
      <c r="O33" s="20"/>
      <c r="P33" s="20"/>
      <c r="Q33" s="20"/>
      <c r="R33" s="20"/>
      <c r="S33" s="20"/>
    </row>
    <row r="34" spans="2:19" x14ac:dyDescent="0.25">
      <c r="B34" s="16"/>
      <c r="C34" s="16"/>
      <c r="D34" s="16"/>
      <c r="E34" s="16"/>
      <c r="F34" s="20"/>
      <c r="G34" s="20"/>
      <c r="H34" s="20"/>
      <c r="I34" s="52">
        <v>2009</v>
      </c>
      <c r="J34" s="48"/>
      <c r="K34" s="97">
        <v>139</v>
      </c>
      <c r="L34" s="20"/>
      <c r="M34" s="20"/>
      <c r="N34" s="20"/>
      <c r="O34" s="20"/>
      <c r="P34" s="20"/>
      <c r="Q34" s="20"/>
      <c r="R34" s="20"/>
      <c r="S34" s="20"/>
    </row>
    <row r="35" spans="2:19" x14ac:dyDescent="0.25">
      <c r="B35" s="16"/>
      <c r="C35" s="16"/>
      <c r="D35" s="16"/>
      <c r="E35" s="16"/>
      <c r="F35" s="20"/>
      <c r="G35" s="20"/>
      <c r="H35" s="20"/>
      <c r="I35" s="52">
        <v>2010</v>
      </c>
      <c r="J35" s="48"/>
      <c r="K35" s="97">
        <v>121</v>
      </c>
      <c r="L35" s="20"/>
      <c r="M35" s="20"/>
      <c r="N35" s="20"/>
      <c r="O35" s="20"/>
      <c r="P35" s="20"/>
      <c r="Q35" s="20"/>
      <c r="R35" s="20"/>
      <c r="S35" s="20"/>
    </row>
    <row r="36" spans="2:19" x14ac:dyDescent="0.25">
      <c r="B36" s="16"/>
      <c r="C36" s="16"/>
      <c r="D36" s="16"/>
      <c r="E36" s="16"/>
      <c r="F36" s="20"/>
      <c r="G36" s="20"/>
      <c r="H36" s="20"/>
      <c r="I36" s="52">
        <v>2011</v>
      </c>
      <c r="J36" s="48"/>
      <c r="K36" s="97">
        <v>93</v>
      </c>
      <c r="L36" s="20"/>
      <c r="M36" s="20"/>
      <c r="N36" s="20"/>
      <c r="O36" s="20"/>
      <c r="P36" s="20"/>
      <c r="Q36" s="20"/>
      <c r="R36" s="20"/>
      <c r="S36" s="20"/>
    </row>
    <row r="37" spans="2:19" x14ac:dyDescent="0.25">
      <c r="B37" s="16"/>
      <c r="C37" s="16"/>
      <c r="D37" s="16"/>
      <c r="E37" s="16"/>
      <c r="F37" s="20"/>
      <c r="G37" s="20"/>
      <c r="H37" s="20"/>
      <c r="I37" s="52">
        <v>2012</v>
      </c>
      <c r="J37" s="48"/>
      <c r="K37" s="97">
        <v>83</v>
      </c>
      <c r="L37" s="16"/>
      <c r="M37" s="16"/>
      <c r="N37" s="16"/>
      <c r="O37" s="16"/>
      <c r="P37" s="16"/>
      <c r="Q37" s="16"/>
      <c r="R37" s="16"/>
      <c r="S37" s="16"/>
    </row>
    <row r="38" spans="2:19" x14ac:dyDescent="0.25">
      <c r="B38" s="16"/>
      <c r="C38" s="16"/>
      <c r="D38" s="16"/>
      <c r="E38" s="16"/>
      <c r="F38" s="20"/>
      <c r="G38" s="20"/>
      <c r="H38" s="20"/>
      <c r="I38" s="52">
        <v>2013</v>
      </c>
      <c r="J38" s="48"/>
      <c r="K38" s="97">
        <v>131</v>
      </c>
      <c r="L38" s="16"/>
      <c r="M38" s="16"/>
      <c r="N38" s="16"/>
      <c r="O38" s="16"/>
      <c r="P38" s="16"/>
      <c r="Q38" s="16"/>
      <c r="R38" s="16"/>
      <c r="S38" s="16"/>
    </row>
    <row r="39" spans="2:19" x14ac:dyDescent="0.25">
      <c r="B39" s="16"/>
      <c r="C39" s="16"/>
      <c r="D39" s="16"/>
      <c r="E39" s="16"/>
      <c r="F39" s="20"/>
      <c r="G39" s="20"/>
      <c r="H39" s="20"/>
      <c r="I39" s="52">
        <v>2014</v>
      </c>
      <c r="J39" s="48"/>
      <c r="K39" s="97">
        <v>96</v>
      </c>
      <c r="L39" s="16"/>
      <c r="M39" s="16"/>
      <c r="N39" s="16"/>
      <c r="O39" s="16"/>
      <c r="P39" s="16"/>
      <c r="Q39" s="16"/>
      <c r="R39" s="16"/>
      <c r="S39" s="16"/>
    </row>
    <row r="40" spans="2:19" x14ac:dyDescent="0.25">
      <c r="B40" s="16"/>
      <c r="C40" s="16"/>
      <c r="D40" s="16"/>
      <c r="E40" s="16"/>
      <c r="F40" s="20"/>
      <c r="G40" s="20"/>
      <c r="H40" s="20"/>
      <c r="I40" s="52">
        <v>2015</v>
      </c>
      <c r="J40" s="48"/>
      <c r="K40" s="97">
        <v>95</v>
      </c>
      <c r="L40" s="16"/>
      <c r="M40" s="16"/>
      <c r="N40" s="16"/>
      <c r="O40" s="16"/>
      <c r="P40" s="16"/>
      <c r="Q40" s="16"/>
      <c r="R40" s="16"/>
      <c r="S40" s="16"/>
    </row>
    <row r="41" spans="2:19" x14ac:dyDescent="0.25">
      <c r="B41" s="16"/>
      <c r="C41" s="16"/>
      <c r="D41" s="16"/>
      <c r="E41" s="16"/>
      <c r="F41" s="20"/>
      <c r="G41" s="20"/>
      <c r="H41" s="20"/>
      <c r="I41" s="52">
        <v>2016</v>
      </c>
      <c r="J41" s="48"/>
      <c r="K41" s="97">
        <v>124</v>
      </c>
      <c r="L41" s="16"/>
      <c r="M41" s="16"/>
      <c r="N41" s="16"/>
      <c r="O41" s="16"/>
      <c r="P41" s="16"/>
      <c r="Q41" s="16"/>
      <c r="R41" s="16"/>
      <c r="S41" s="16"/>
    </row>
    <row r="42" spans="2:19" x14ac:dyDescent="0.25">
      <c r="B42" s="16"/>
      <c r="C42" s="16"/>
      <c r="D42" s="16"/>
      <c r="E42" s="16"/>
      <c r="F42" s="20"/>
      <c r="G42" s="20"/>
      <c r="H42" s="20"/>
      <c r="I42" s="52">
        <v>2017</v>
      </c>
      <c r="J42" s="48"/>
      <c r="K42" s="97">
        <v>121</v>
      </c>
      <c r="L42" s="16"/>
      <c r="M42" s="16"/>
      <c r="N42" s="16"/>
      <c r="O42" s="16"/>
      <c r="P42" s="16"/>
      <c r="Q42" s="16"/>
      <c r="R42" s="16"/>
      <c r="S42" s="16"/>
    </row>
    <row r="43" spans="2:19" ht="15.75" customHeight="1" thickBot="1" x14ac:dyDescent="0.3">
      <c r="C43" s="98"/>
      <c r="D43" s="98"/>
      <c r="E43" s="98"/>
      <c r="F43" s="98"/>
      <c r="G43" s="98"/>
      <c r="H43" s="99"/>
      <c r="I43" s="53" t="s">
        <v>58</v>
      </c>
      <c r="J43" s="11"/>
      <c r="K43" s="100">
        <f>K29</f>
        <v>132</v>
      </c>
      <c r="L43" s="16"/>
      <c r="M43" s="16"/>
      <c r="N43" s="16"/>
      <c r="O43" s="16"/>
      <c r="P43" s="16"/>
      <c r="Q43" s="16"/>
      <c r="R43" s="16"/>
      <c r="S43" s="16"/>
    </row>
    <row r="44" spans="2:19" x14ac:dyDescent="0.25">
      <c r="B44" s="160" t="s">
        <v>111</v>
      </c>
      <c r="C44" s="160"/>
      <c r="D44" s="160"/>
      <c r="E44" s="160"/>
      <c r="F44" s="160"/>
      <c r="G44" s="160"/>
      <c r="H44" s="99"/>
      <c r="I44" s="29" t="s">
        <v>0</v>
      </c>
      <c r="J44" s="29"/>
      <c r="K44" s="101">
        <f>SUM(K34:K43)</f>
        <v>1135</v>
      </c>
      <c r="L44" s="16"/>
      <c r="M44" s="16"/>
      <c r="N44" s="16"/>
      <c r="O44" s="16"/>
      <c r="P44" s="16"/>
      <c r="Q44" s="16"/>
      <c r="R44" s="16"/>
      <c r="S44" s="16"/>
    </row>
    <row r="45" spans="2:19" x14ac:dyDescent="0.25">
      <c r="B45" s="160"/>
      <c r="C45" s="160"/>
      <c r="D45" s="160"/>
      <c r="E45" s="160"/>
      <c r="F45" s="160"/>
      <c r="G45" s="160"/>
      <c r="H45" s="20"/>
      <c r="I45" s="161" t="s">
        <v>112</v>
      </c>
      <c r="J45" s="161"/>
      <c r="K45" s="161"/>
      <c r="L45" s="16"/>
      <c r="M45" s="16"/>
      <c r="N45" s="16"/>
      <c r="O45" s="16"/>
      <c r="P45" s="16"/>
      <c r="Q45" s="16"/>
      <c r="R45" s="16"/>
      <c r="S45" s="16"/>
    </row>
    <row r="46" spans="2:19" x14ac:dyDescent="0.25">
      <c r="B46" s="160"/>
      <c r="C46" s="160"/>
      <c r="D46" s="160"/>
      <c r="E46" s="160"/>
      <c r="F46" s="160"/>
      <c r="G46" s="160"/>
      <c r="I46" s="161"/>
      <c r="J46" s="161"/>
      <c r="K46" s="161"/>
      <c r="L46" s="16"/>
      <c r="M46" s="16"/>
      <c r="N46" s="16"/>
      <c r="O46" s="16"/>
      <c r="P46" s="16"/>
      <c r="Q46" s="16"/>
      <c r="R46" s="16"/>
      <c r="S46" s="16"/>
    </row>
    <row r="47" spans="2:19" x14ac:dyDescent="0.25">
      <c r="I47" s="16"/>
      <c r="J47" s="16"/>
      <c r="K47" s="16"/>
      <c r="L47" s="164" t="s">
        <v>112</v>
      </c>
      <c r="M47" s="164"/>
      <c r="N47" s="164"/>
      <c r="O47" s="164"/>
      <c r="P47" s="164"/>
      <c r="Q47" s="102"/>
      <c r="R47" s="16"/>
      <c r="S47" s="16"/>
    </row>
    <row r="48" spans="2:19" x14ac:dyDescent="0.25">
      <c r="I48" s="16"/>
      <c r="J48" s="16"/>
      <c r="K48" s="16"/>
      <c r="L48" s="16"/>
      <c r="M48" s="103"/>
      <c r="N48" s="16"/>
      <c r="O48" s="16"/>
      <c r="P48" s="16"/>
      <c r="Q48" s="16"/>
      <c r="R48" s="16"/>
      <c r="S48" s="16"/>
    </row>
    <row r="49" spans="2:19" x14ac:dyDescent="0.25">
      <c r="I49" s="16"/>
      <c r="J49" s="16"/>
      <c r="K49" s="155" t="s">
        <v>113</v>
      </c>
      <c r="L49" s="155"/>
      <c r="M49" s="155"/>
      <c r="N49" s="155"/>
      <c r="O49" s="155"/>
      <c r="P49" s="155"/>
      <c r="Q49" s="155"/>
      <c r="R49" s="16"/>
      <c r="S49" s="16"/>
    </row>
    <row r="50" spans="2:19" ht="15" customHeight="1" thickBot="1" x14ac:dyDescent="0.3">
      <c r="I50" s="16"/>
      <c r="J50" s="16"/>
      <c r="K50" s="162" t="s">
        <v>62</v>
      </c>
      <c r="L50" s="163" t="s">
        <v>60</v>
      </c>
      <c r="M50" s="163"/>
      <c r="N50" s="44"/>
      <c r="O50" s="163">
        <v>2017</v>
      </c>
      <c r="P50" s="163"/>
      <c r="Q50" s="163"/>
      <c r="R50" s="16"/>
      <c r="S50" s="16"/>
    </row>
    <row r="51" spans="2:19" ht="15" customHeight="1" x14ac:dyDescent="0.25">
      <c r="I51" s="16"/>
      <c r="J51" s="16"/>
      <c r="K51" s="162"/>
      <c r="L51" s="44" t="s">
        <v>24</v>
      </c>
      <c r="M51" s="44" t="s">
        <v>1</v>
      </c>
      <c r="N51" s="44"/>
      <c r="O51" s="44" t="s">
        <v>24</v>
      </c>
      <c r="P51" s="44"/>
      <c r="Q51" s="44" t="s">
        <v>1</v>
      </c>
      <c r="R51" s="16"/>
      <c r="S51" s="16"/>
    </row>
    <row r="52" spans="2:19" x14ac:dyDescent="0.25">
      <c r="I52" s="16"/>
      <c r="J52" s="16"/>
      <c r="K52" s="60" t="s">
        <v>64</v>
      </c>
      <c r="L52" s="11">
        <v>63</v>
      </c>
      <c r="M52" s="13">
        <f>L52/$L$56</f>
        <v>0.47727272727272729</v>
      </c>
      <c r="N52" s="13"/>
      <c r="O52" s="11">
        <v>78</v>
      </c>
      <c r="P52" s="11"/>
      <c r="Q52" s="13">
        <f>O52/$O$56</f>
        <v>0.64462809917355368</v>
      </c>
      <c r="R52" s="16"/>
      <c r="S52" s="16"/>
    </row>
    <row r="53" spans="2:19" x14ac:dyDescent="0.25">
      <c r="I53" s="16"/>
      <c r="J53" s="16"/>
      <c r="K53" s="60" t="s">
        <v>65</v>
      </c>
      <c r="L53" s="11">
        <v>30</v>
      </c>
      <c r="M53" s="13">
        <f>L53/$L$56</f>
        <v>0.22727272727272727</v>
      </c>
      <c r="N53" s="13"/>
      <c r="O53" s="11">
        <v>20</v>
      </c>
      <c r="P53" s="11"/>
      <c r="Q53" s="13">
        <f>O53/$O$56</f>
        <v>0.16528925619834711</v>
      </c>
      <c r="R53" s="16"/>
      <c r="S53" s="16"/>
    </row>
    <row r="54" spans="2:19" x14ac:dyDescent="0.25">
      <c r="I54" s="16"/>
      <c r="J54" s="16"/>
      <c r="K54" s="60" t="s">
        <v>114</v>
      </c>
      <c r="L54" s="11">
        <v>16</v>
      </c>
      <c r="M54" s="13">
        <f>L54/$L$56</f>
        <v>0.12121212121212122</v>
      </c>
      <c r="N54" s="13"/>
      <c r="O54" s="11">
        <v>23</v>
      </c>
      <c r="P54" s="11"/>
      <c r="Q54" s="13">
        <f>O54/$O$56</f>
        <v>0.19008264462809918</v>
      </c>
      <c r="R54" s="16"/>
      <c r="S54" s="16"/>
    </row>
    <row r="55" spans="2:19" ht="15" customHeight="1" thickBot="1" x14ac:dyDescent="0.3">
      <c r="B55" s="155" t="s">
        <v>115</v>
      </c>
      <c r="C55" s="155"/>
      <c r="D55" s="155"/>
      <c r="E55" s="155"/>
      <c r="F55" s="155"/>
      <c r="G55" s="155"/>
      <c r="H55" s="155"/>
      <c r="I55" s="16"/>
      <c r="J55" s="16"/>
      <c r="K55" s="104" t="s">
        <v>116</v>
      </c>
      <c r="L55" s="105">
        <v>23</v>
      </c>
      <c r="M55" s="106">
        <f>L55/$L$56</f>
        <v>0.17424242424242425</v>
      </c>
      <c r="N55" s="106"/>
      <c r="O55" s="105">
        <v>0</v>
      </c>
      <c r="P55" s="105"/>
      <c r="Q55" s="106">
        <f>O55/$O$56</f>
        <v>0</v>
      </c>
      <c r="R55" s="16"/>
      <c r="S55" s="16"/>
    </row>
    <row r="56" spans="2:19" x14ac:dyDescent="0.25">
      <c r="B56" s="155"/>
      <c r="C56" s="155"/>
      <c r="D56" s="155"/>
      <c r="E56" s="155"/>
      <c r="F56" s="155"/>
      <c r="G56" s="155"/>
      <c r="H56" s="155"/>
      <c r="I56" s="16"/>
      <c r="J56" s="16"/>
      <c r="K56" s="46" t="s">
        <v>0</v>
      </c>
      <c r="L56" s="46">
        <f>SUM(L52:L55)</f>
        <v>132</v>
      </c>
      <c r="M56" s="107">
        <f>SUM(M52:M55)</f>
        <v>1</v>
      </c>
      <c r="N56" s="107"/>
      <c r="O56" s="46">
        <f>SUM(O52:O55)</f>
        <v>121</v>
      </c>
      <c r="P56" s="46"/>
      <c r="Q56" s="107">
        <f>SUM(Q52:Q55)</f>
        <v>1</v>
      </c>
      <c r="R56" s="16"/>
      <c r="S56" s="16"/>
    </row>
    <row r="57" spans="2:19" ht="15" customHeight="1" x14ac:dyDescent="0.25">
      <c r="B57" s="165" t="s">
        <v>26</v>
      </c>
      <c r="C57" s="165"/>
      <c r="D57" s="166" t="s">
        <v>59</v>
      </c>
      <c r="E57" s="54"/>
      <c r="F57" s="165" t="s">
        <v>63</v>
      </c>
      <c r="G57" s="5"/>
      <c r="H57" s="165" t="s">
        <v>0</v>
      </c>
      <c r="I57" s="16"/>
      <c r="J57" s="16"/>
      <c r="K57" s="108" t="s">
        <v>112</v>
      </c>
      <c r="L57" s="16"/>
      <c r="M57" s="16"/>
      <c r="N57" s="16"/>
      <c r="O57" s="16"/>
      <c r="P57" s="16"/>
      <c r="Q57" s="16"/>
      <c r="R57" s="16"/>
      <c r="S57" s="16"/>
    </row>
    <row r="58" spans="2:19" ht="15" customHeight="1" x14ac:dyDescent="0.25">
      <c r="B58" s="165"/>
      <c r="C58" s="165"/>
      <c r="D58" s="166"/>
      <c r="E58" s="54"/>
      <c r="F58" s="165"/>
      <c r="G58" s="5"/>
      <c r="H58" s="165"/>
      <c r="I58" s="16"/>
      <c r="J58" s="16"/>
      <c r="R58" s="16"/>
      <c r="S58" s="16"/>
    </row>
    <row r="59" spans="2:19" x14ac:dyDescent="0.25">
      <c r="B59" s="55" t="s">
        <v>61</v>
      </c>
      <c r="C59" s="55"/>
      <c r="D59" s="56">
        <v>320</v>
      </c>
      <c r="E59" s="56"/>
      <c r="F59" s="56">
        <v>29</v>
      </c>
      <c r="G59" s="57"/>
      <c r="H59" s="57">
        <f t="shared" ref="H59:H84" si="1">D59+F59</f>
        <v>349</v>
      </c>
      <c r="I59" s="16"/>
      <c r="J59" s="16"/>
      <c r="K59" s="155" t="s">
        <v>117</v>
      </c>
      <c r="L59" s="155"/>
      <c r="M59" s="155"/>
      <c r="N59" s="155"/>
      <c r="O59" s="155"/>
      <c r="R59" s="16"/>
      <c r="S59" s="16"/>
    </row>
    <row r="60" spans="2:19" ht="15.75" thickBot="1" x14ac:dyDescent="0.3">
      <c r="B60" s="55" t="s">
        <v>7</v>
      </c>
      <c r="C60" s="55"/>
      <c r="D60" s="56">
        <v>75</v>
      </c>
      <c r="E60" s="56"/>
      <c r="F60" s="56">
        <v>10</v>
      </c>
      <c r="G60" s="57"/>
      <c r="H60" s="57">
        <f t="shared" si="1"/>
        <v>85</v>
      </c>
      <c r="I60" s="16"/>
      <c r="J60" s="16"/>
      <c r="K60" s="162" t="s">
        <v>118</v>
      </c>
      <c r="L60" s="162"/>
      <c r="M60" s="163" t="s">
        <v>49</v>
      </c>
      <c r="N60" s="163"/>
      <c r="O60" s="163"/>
      <c r="P60" s="16"/>
      <c r="Q60" s="16"/>
      <c r="R60" s="16"/>
      <c r="S60" s="16"/>
    </row>
    <row r="61" spans="2:19" x14ac:dyDescent="0.25">
      <c r="B61" s="55" t="s">
        <v>30</v>
      </c>
      <c r="C61" s="55"/>
      <c r="D61" s="56">
        <v>58</v>
      </c>
      <c r="E61" s="56"/>
      <c r="F61" s="56">
        <v>5</v>
      </c>
      <c r="G61" s="57"/>
      <c r="H61" s="57">
        <f t="shared" si="1"/>
        <v>63</v>
      </c>
      <c r="I61" s="16"/>
      <c r="J61" s="16"/>
      <c r="K61" s="162"/>
      <c r="L61" s="162"/>
      <c r="M61" s="46" t="s">
        <v>24</v>
      </c>
      <c r="N61" s="46"/>
      <c r="O61" s="46" t="s">
        <v>1</v>
      </c>
      <c r="P61" s="10"/>
      <c r="Q61" s="10"/>
      <c r="R61" s="16"/>
      <c r="S61" s="16"/>
    </row>
    <row r="62" spans="2:19" ht="15" customHeight="1" x14ac:dyDescent="0.25">
      <c r="B62" s="55" t="s">
        <v>31</v>
      </c>
      <c r="C62" s="55"/>
      <c r="D62" s="56">
        <v>44</v>
      </c>
      <c r="E62" s="56"/>
      <c r="F62" s="56">
        <v>14</v>
      </c>
      <c r="G62" s="57"/>
      <c r="H62" s="57">
        <f t="shared" si="1"/>
        <v>58</v>
      </c>
      <c r="I62" s="16"/>
      <c r="J62" s="16"/>
      <c r="K62" s="60" t="s">
        <v>119</v>
      </c>
      <c r="L62" s="11"/>
      <c r="M62" s="61">
        <v>28</v>
      </c>
      <c r="N62" s="61"/>
      <c r="O62" s="13">
        <f t="shared" ref="O62:O70" si="2">M62/$M$71</f>
        <v>0.21212121212121213</v>
      </c>
      <c r="P62" s="10"/>
      <c r="Q62" s="10"/>
      <c r="R62" s="10"/>
      <c r="S62" s="16"/>
    </row>
    <row r="63" spans="2:19" ht="15" customHeight="1" x14ac:dyDescent="0.25">
      <c r="B63" s="55" t="s">
        <v>39</v>
      </c>
      <c r="C63" s="55"/>
      <c r="D63" s="56">
        <v>51</v>
      </c>
      <c r="E63" s="56"/>
      <c r="F63" s="56">
        <v>4</v>
      </c>
      <c r="G63" s="57"/>
      <c r="H63" s="57">
        <f t="shared" si="1"/>
        <v>55</v>
      </c>
      <c r="I63" s="16"/>
      <c r="J63" s="16"/>
      <c r="K63" s="60" t="s">
        <v>120</v>
      </c>
      <c r="L63" s="11"/>
      <c r="M63" s="61">
        <v>1</v>
      </c>
      <c r="N63" s="61"/>
      <c r="O63" s="13">
        <f t="shared" si="2"/>
        <v>7.575757575757576E-3</v>
      </c>
      <c r="P63" s="16"/>
    </row>
    <row r="64" spans="2:19" x14ac:dyDescent="0.25">
      <c r="B64" s="55" t="s">
        <v>32</v>
      </c>
      <c r="C64" s="55"/>
      <c r="D64" s="56">
        <v>50</v>
      </c>
      <c r="E64" s="56"/>
      <c r="F64" s="56">
        <v>5</v>
      </c>
      <c r="G64" s="57"/>
      <c r="H64" s="57">
        <f t="shared" si="1"/>
        <v>55</v>
      </c>
      <c r="I64" s="16"/>
      <c r="J64" s="16"/>
      <c r="K64" s="60" t="s">
        <v>121</v>
      </c>
      <c r="L64" s="11"/>
      <c r="M64" s="61">
        <v>52</v>
      </c>
      <c r="N64" s="61"/>
      <c r="O64" s="13">
        <f t="shared" si="2"/>
        <v>0.39393939393939392</v>
      </c>
      <c r="P64" s="16"/>
    </row>
    <row r="65" spans="2:16" x14ac:dyDescent="0.25">
      <c r="B65" s="41" t="s">
        <v>28</v>
      </c>
      <c r="C65" s="41"/>
      <c r="D65" s="48">
        <v>38</v>
      </c>
      <c r="E65" s="48"/>
      <c r="F65" s="48">
        <v>11</v>
      </c>
      <c r="G65" s="48"/>
      <c r="H65" s="52">
        <f t="shared" si="1"/>
        <v>49</v>
      </c>
      <c r="I65" s="16"/>
      <c r="J65" s="16"/>
      <c r="K65" s="60" t="s">
        <v>122</v>
      </c>
      <c r="L65" s="11"/>
      <c r="M65" s="61">
        <v>1</v>
      </c>
      <c r="N65" s="61"/>
      <c r="O65" s="13">
        <f t="shared" si="2"/>
        <v>7.575757575757576E-3</v>
      </c>
      <c r="P65" s="16"/>
    </row>
    <row r="66" spans="2:16" x14ac:dyDescent="0.25">
      <c r="B66" s="41" t="s">
        <v>66</v>
      </c>
      <c r="C66" s="41"/>
      <c r="D66" s="48">
        <v>36</v>
      </c>
      <c r="E66" s="48"/>
      <c r="F66" s="48">
        <v>8</v>
      </c>
      <c r="G66" s="48"/>
      <c r="H66" s="52">
        <f t="shared" si="1"/>
        <v>44</v>
      </c>
      <c r="I66" s="16"/>
      <c r="J66" s="16"/>
      <c r="K66" s="60" t="s">
        <v>123</v>
      </c>
      <c r="L66" s="11"/>
      <c r="M66" s="61">
        <v>13</v>
      </c>
      <c r="N66" s="61"/>
      <c r="O66" s="13">
        <f t="shared" si="2"/>
        <v>9.8484848484848481E-2</v>
      </c>
      <c r="P66" s="16"/>
    </row>
    <row r="67" spans="2:16" ht="15.75" customHeight="1" x14ac:dyDescent="0.25">
      <c r="B67" s="41" t="s">
        <v>38</v>
      </c>
      <c r="C67" s="41"/>
      <c r="D67" s="48">
        <v>40</v>
      </c>
      <c r="E67" s="48"/>
      <c r="F67" s="48">
        <v>2</v>
      </c>
      <c r="G67" s="48"/>
      <c r="H67" s="52">
        <f t="shared" si="1"/>
        <v>42</v>
      </c>
      <c r="I67" s="16"/>
      <c r="J67" s="16"/>
      <c r="K67" s="109" t="s">
        <v>124</v>
      </c>
      <c r="L67" s="47"/>
      <c r="M67" s="62">
        <v>1</v>
      </c>
      <c r="N67" s="47"/>
      <c r="O67" s="43">
        <f t="shared" si="2"/>
        <v>7.575757575757576E-3</v>
      </c>
      <c r="P67" s="16"/>
    </row>
    <row r="68" spans="2:16" x14ac:dyDescent="0.25">
      <c r="B68" s="41" t="s">
        <v>37</v>
      </c>
      <c r="C68" s="41"/>
      <c r="D68" s="48">
        <v>29</v>
      </c>
      <c r="E68" s="48"/>
      <c r="F68" s="48">
        <v>11</v>
      </c>
      <c r="G68" s="48"/>
      <c r="H68" s="52">
        <f t="shared" si="1"/>
        <v>40</v>
      </c>
      <c r="I68" s="16"/>
      <c r="J68" s="16"/>
      <c r="K68" s="60" t="s">
        <v>125</v>
      </c>
      <c r="L68" s="11"/>
      <c r="M68" s="61">
        <v>14</v>
      </c>
      <c r="N68" s="61"/>
      <c r="O68" s="13">
        <f t="shared" si="2"/>
        <v>0.10606060606060606</v>
      </c>
      <c r="P68" s="16"/>
    </row>
    <row r="69" spans="2:16" ht="15" customHeight="1" x14ac:dyDescent="0.25">
      <c r="B69" s="41" t="s">
        <v>36</v>
      </c>
      <c r="C69" s="41"/>
      <c r="D69" s="48">
        <v>29</v>
      </c>
      <c r="E69" s="48"/>
      <c r="F69" s="48">
        <v>3</v>
      </c>
      <c r="G69" s="48"/>
      <c r="H69" s="52">
        <f t="shared" si="1"/>
        <v>32</v>
      </c>
      <c r="I69" s="16"/>
      <c r="J69" s="16"/>
      <c r="K69" s="60" t="s">
        <v>5</v>
      </c>
      <c r="L69" s="11"/>
      <c r="M69" s="61">
        <v>16</v>
      </c>
      <c r="N69" s="61"/>
      <c r="O69" s="13">
        <f t="shared" si="2"/>
        <v>0.12121212121212122</v>
      </c>
      <c r="P69" s="16"/>
    </row>
    <row r="70" spans="2:16" ht="15" customHeight="1" thickBot="1" x14ac:dyDescent="0.3">
      <c r="B70" s="41" t="s">
        <v>29</v>
      </c>
      <c r="C70" s="41"/>
      <c r="D70" s="48">
        <v>28</v>
      </c>
      <c r="E70" s="48"/>
      <c r="F70" s="48">
        <v>3</v>
      </c>
      <c r="G70" s="48"/>
      <c r="H70" s="52">
        <f t="shared" si="1"/>
        <v>31</v>
      </c>
      <c r="I70" s="16"/>
      <c r="J70" s="16"/>
      <c r="K70" s="60" t="s">
        <v>126</v>
      </c>
      <c r="L70" s="11"/>
      <c r="M70" s="61">
        <v>6</v>
      </c>
      <c r="N70" s="61"/>
      <c r="O70" s="13">
        <f t="shared" si="2"/>
        <v>4.5454545454545456E-2</v>
      </c>
      <c r="P70" s="16"/>
    </row>
    <row r="71" spans="2:16" ht="15" customHeight="1" x14ac:dyDescent="0.25">
      <c r="B71" s="41" t="s">
        <v>43</v>
      </c>
      <c r="C71" s="41"/>
      <c r="D71" s="48">
        <v>26</v>
      </c>
      <c r="E71" s="48"/>
      <c r="F71" s="48">
        <v>3</v>
      </c>
      <c r="G71" s="48"/>
      <c r="H71" s="52">
        <f t="shared" si="1"/>
        <v>29</v>
      </c>
      <c r="I71" s="31"/>
      <c r="J71" s="16"/>
      <c r="K71" s="24" t="s">
        <v>0</v>
      </c>
      <c r="L71" s="24"/>
      <c r="M71" s="35">
        <f>SUM(M62:M70)</f>
        <v>132</v>
      </c>
      <c r="N71" s="35"/>
      <c r="O71" s="110">
        <f>SUM(O62:O70)</f>
        <v>1</v>
      </c>
      <c r="P71" s="16"/>
    </row>
    <row r="72" spans="2:16" ht="15" customHeight="1" x14ac:dyDescent="0.25">
      <c r="B72" s="41" t="s">
        <v>27</v>
      </c>
      <c r="C72" s="41"/>
      <c r="D72" s="48">
        <v>26</v>
      </c>
      <c r="E72" s="48"/>
      <c r="F72" s="48">
        <v>2</v>
      </c>
      <c r="G72" s="48"/>
      <c r="H72" s="52">
        <f t="shared" si="1"/>
        <v>28</v>
      </c>
      <c r="I72" s="36"/>
      <c r="J72" s="16"/>
    </row>
    <row r="73" spans="2:16" ht="14.25" customHeight="1" x14ac:dyDescent="0.25">
      <c r="B73" s="41" t="s">
        <v>33</v>
      </c>
      <c r="C73" s="41"/>
      <c r="D73" s="48">
        <v>24</v>
      </c>
      <c r="E73" s="48"/>
      <c r="F73" s="48">
        <v>3</v>
      </c>
      <c r="G73" s="48"/>
      <c r="H73" s="52">
        <f t="shared" si="1"/>
        <v>27</v>
      </c>
      <c r="I73" s="31"/>
      <c r="J73" s="16"/>
      <c r="K73" s="155" t="s">
        <v>127</v>
      </c>
      <c r="L73" s="155"/>
      <c r="M73" s="155"/>
      <c r="N73" s="155"/>
      <c r="O73" s="155"/>
      <c r="P73" s="16"/>
    </row>
    <row r="74" spans="2:16" ht="15.75" thickBot="1" x14ac:dyDescent="0.3">
      <c r="B74" s="41" t="s">
        <v>34</v>
      </c>
      <c r="C74" s="41"/>
      <c r="D74" s="48">
        <v>19</v>
      </c>
      <c r="E74" s="48"/>
      <c r="F74" s="48">
        <v>3</v>
      </c>
      <c r="G74" s="48"/>
      <c r="H74" s="52">
        <f t="shared" si="1"/>
        <v>22</v>
      </c>
      <c r="J74" s="30"/>
      <c r="K74" s="162" t="s">
        <v>67</v>
      </c>
      <c r="L74" s="162"/>
      <c r="M74" s="167" t="s">
        <v>49</v>
      </c>
      <c r="N74" s="167"/>
      <c r="O74" s="167"/>
      <c r="P74" s="16"/>
    </row>
    <row r="75" spans="2:16" ht="15" customHeight="1" x14ac:dyDescent="0.25">
      <c r="B75" s="41" t="s">
        <v>35</v>
      </c>
      <c r="C75" s="41"/>
      <c r="D75" s="48">
        <v>16</v>
      </c>
      <c r="E75" s="48"/>
      <c r="F75" s="48">
        <v>2</v>
      </c>
      <c r="G75" s="48"/>
      <c r="H75" s="52">
        <f t="shared" si="1"/>
        <v>18</v>
      </c>
      <c r="I75" s="58"/>
      <c r="J75" s="33"/>
      <c r="K75" s="162"/>
      <c r="L75" s="162"/>
      <c r="M75" s="168" t="s">
        <v>24</v>
      </c>
      <c r="N75" s="168"/>
      <c r="O75" s="44" t="s">
        <v>1</v>
      </c>
    </row>
    <row r="76" spans="2:16" ht="14.25" customHeight="1" x14ac:dyDescent="0.25">
      <c r="B76" s="41" t="s">
        <v>44</v>
      </c>
      <c r="C76" s="41"/>
      <c r="D76" s="48">
        <v>13</v>
      </c>
      <c r="E76" s="48"/>
      <c r="F76" s="48">
        <v>2</v>
      </c>
      <c r="G76" s="48"/>
      <c r="H76" s="52">
        <f t="shared" si="1"/>
        <v>15</v>
      </c>
      <c r="K76" s="60" t="s">
        <v>128</v>
      </c>
      <c r="L76" s="11"/>
      <c r="M76" s="61">
        <v>8</v>
      </c>
      <c r="N76" s="61"/>
      <c r="O76" s="13">
        <f t="shared" ref="O76:O84" si="3">M76/$M$85</f>
        <v>6.0606060606060608E-2</v>
      </c>
      <c r="P76" s="16"/>
    </row>
    <row r="77" spans="2:16" ht="14.25" customHeight="1" x14ac:dyDescent="0.25">
      <c r="B77" s="41" t="s">
        <v>46</v>
      </c>
      <c r="C77" s="41"/>
      <c r="D77" s="48">
        <v>15</v>
      </c>
      <c r="E77" s="48"/>
      <c r="F77" s="48">
        <v>0</v>
      </c>
      <c r="G77" s="48"/>
      <c r="H77" s="52">
        <f t="shared" si="1"/>
        <v>15</v>
      </c>
      <c r="K77" s="60" t="s">
        <v>68</v>
      </c>
      <c r="L77" s="11"/>
      <c r="M77" s="61">
        <v>19</v>
      </c>
      <c r="N77" s="61"/>
      <c r="O77" s="13">
        <f t="shared" si="3"/>
        <v>0.14393939393939395</v>
      </c>
      <c r="P77" s="16"/>
    </row>
    <row r="78" spans="2:16" ht="14.25" customHeight="1" x14ac:dyDescent="0.25">
      <c r="B78" s="41" t="s">
        <v>40</v>
      </c>
      <c r="C78" s="41"/>
      <c r="D78" s="48">
        <v>12</v>
      </c>
      <c r="E78" s="48"/>
      <c r="F78" s="48">
        <v>2</v>
      </c>
      <c r="G78" s="48"/>
      <c r="H78" s="52">
        <f t="shared" si="1"/>
        <v>14</v>
      </c>
      <c r="K78" s="60" t="s">
        <v>69</v>
      </c>
      <c r="L78" s="11"/>
      <c r="M78" s="61">
        <v>8</v>
      </c>
      <c r="N78" s="61"/>
      <c r="O78" s="13">
        <f t="shared" si="3"/>
        <v>6.0606060606060608E-2</v>
      </c>
      <c r="P78" s="16"/>
    </row>
    <row r="79" spans="2:16" ht="14.25" customHeight="1" x14ac:dyDescent="0.25">
      <c r="B79" s="41" t="s">
        <v>8</v>
      </c>
      <c r="C79" s="41"/>
      <c r="D79" s="48">
        <v>9</v>
      </c>
      <c r="E79" s="48"/>
      <c r="F79" s="48">
        <v>4</v>
      </c>
      <c r="G79" s="48"/>
      <c r="H79" s="52">
        <f t="shared" si="1"/>
        <v>13</v>
      </c>
      <c r="K79" s="60" t="s">
        <v>129</v>
      </c>
      <c r="L79" s="11"/>
      <c r="M79" s="61">
        <v>37</v>
      </c>
      <c r="N79" s="61"/>
      <c r="O79" s="13">
        <f t="shared" si="3"/>
        <v>0.28030303030303028</v>
      </c>
      <c r="P79" s="16"/>
    </row>
    <row r="80" spans="2:16" ht="14.25" customHeight="1" x14ac:dyDescent="0.25">
      <c r="B80" s="51" t="s">
        <v>42</v>
      </c>
      <c r="C80" s="51"/>
      <c r="D80" s="11">
        <v>8</v>
      </c>
      <c r="E80" s="11"/>
      <c r="F80" s="11">
        <v>4</v>
      </c>
      <c r="G80" s="11"/>
      <c r="H80" s="53">
        <f t="shared" si="1"/>
        <v>12</v>
      </c>
      <c r="K80" s="60" t="s">
        <v>130</v>
      </c>
      <c r="L80" s="11"/>
      <c r="M80" s="61">
        <v>12</v>
      </c>
      <c r="N80" s="61"/>
      <c r="O80" s="13">
        <f t="shared" si="3"/>
        <v>9.0909090909090912E-2</v>
      </c>
      <c r="P80" s="16"/>
    </row>
    <row r="81" spans="2:19" ht="14.25" customHeight="1" x14ac:dyDescent="0.25">
      <c r="B81" s="41" t="s">
        <v>41</v>
      </c>
      <c r="C81" s="41"/>
      <c r="D81" s="48">
        <v>12</v>
      </c>
      <c r="E81" s="48"/>
      <c r="F81" s="48">
        <v>0</v>
      </c>
      <c r="G81" s="48"/>
      <c r="H81" s="52">
        <f t="shared" si="1"/>
        <v>12</v>
      </c>
      <c r="K81" s="109" t="s">
        <v>131</v>
      </c>
      <c r="L81" s="47"/>
      <c r="M81" s="62">
        <v>2</v>
      </c>
      <c r="N81" s="47"/>
      <c r="O81" s="13">
        <f t="shared" si="3"/>
        <v>1.5151515151515152E-2</v>
      </c>
      <c r="P81" s="16"/>
    </row>
    <row r="82" spans="2:19" ht="14.25" customHeight="1" x14ac:dyDescent="0.25">
      <c r="B82" s="41" t="s">
        <v>50</v>
      </c>
      <c r="C82" s="41"/>
      <c r="D82" s="48">
        <v>9</v>
      </c>
      <c r="E82" s="48"/>
      <c r="F82" s="48">
        <v>2</v>
      </c>
      <c r="G82" s="48"/>
      <c r="H82" s="52">
        <f t="shared" si="1"/>
        <v>11</v>
      </c>
      <c r="K82" s="60" t="s">
        <v>132</v>
      </c>
      <c r="L82" s="11"/>
      <c r="M82" s="61">
        <v>9</v>
      </c>
      <c r="N82" s="61"/>
      <c r="O82" s="13">
        <f t="shared" si="3"/>
        <v>6.8181818181818177E-2</v>
      </c>
      <c r="P82" s="16"/>
    </row>
    <row r="83" spans="2:19" ht="14.25" customHeight="1" x14ac:dyDescent="0.25">
      <c r="B83" s="41" t="s">
        <v>45</v>
      </c>
      <c r="C83" s="41"/>
      <c r="D83" s="48">
        <v>8</v>
      </c>
      <c r="E83" s="48"/>
      <c r="F83" s="48">
        <v>0</v>
      </c>
      <c r="G83" s="48"/>
      <c r="H83" s="52">
        <f t="shared" si="1"/>
        <v>8</v>
      </c>
      <c r="K83" s="60" t="s">
        <v>133</v>
      </c>
      <c r="L83" s="11"/>
      <c r="M83" s="61">
        <v>30</v>
      </c>
      <c r="N83" s="61"/>
      <c r="O83" s="13">
        <f t="shared" si="3"/>
        <v>0.22727272727272727</v>
      </c>
      <c r="P83" s="16"/>
    </row>
    <row r="84" spans="2:19" ht="14.25" customHeight="1" thickBot="1" x14ac:dyDescent="0.3">
      <c r="B84" s="41" t="s">
        <v>47</v>
      </c>
      <c r="C84" s="41"/>
      <c r="D84" s="48">
        <v>8</v>
      </c>
      <c r="E84" s="48"/>
      <c r="F84" s="48">
        <v>0</v>
      </c>
      <c r="G84" s="48"/>
      <c r="H84" s="52">
        <f t="shared" si="1"/>
        <v>8</v>
      </c>
      <c r="K84" s="60" t="s">
        <v>4</v>
      </c>
      <c r="L84" s="11"/>
      <c r="M84" s="61">
        <v>7</v>
      </c>
      <c r="N84" s="61"/>
      <c r="O84" s="13">
        <f t="shared" si="3"/>
        <v>5.3030303030303032E-2</v>
      </c>
      <c r="P84" s="16"/>
    </row>
    <row r="85" spans="2:19" ht="14.25" customHeight="1" x14ac:dyDescent="0.25">
      <c r="B85" s="24" t="s">
        <v>0</v>
      </c>
      <c r="C85" s="24"/>
      <c r="D85" s="35">
        <f>SUM(D59:D84)</f>
        <v>1003</v>
      </c>
      <c r="E85" s="35">
        <f>SUM(E59:E84)</f>
        <v>0</v>
      </c>
      <c r="F85" s="35">
        <f>SUM(F59:F84)</f>
        <v>132</v>
      </c>
      <c r="G85" s="35"/>
      <c r="H85" s="35">
        <f>SUM(H59:H84)</f>
        <v>1135</v>
      </c>
      <c r="K85" s="24" t="s">
        <v>0</v>
      </c>
      <c r="L85" s="24"/>
      <c r="M85" s="35">
        <f>SUM(M76:M84)</f>
        <v>132</v>
      </c>
      <c r="N85" s="35"/>
      <c r="O85" s="110">
        <f>SUM(O76:O84)</f>
        <v>1</v>
      </c>
      <c r="P85" s="16"/>
    </row>
    <row r="86" spans="2:19" ht="12.75" customHeight="1" x14ac:dyDescent="0.25">
      <c r="B86" s="111" t="s">
        <v>134</v>
      </c>
      <c r="C86" s="16"/>
      <c r="D86" s="16"/>
      <c r="E86" s="16"/>
      <c r="F86" s="20"/>
      <c r="G86" s="20"/>
      <c r="H86" s="20"/>
      <c r="P86" s="16"/>
    </row>
    <row r="87" spans="2:19" ht="7.5" customHeight="1" x14ac:dyDescent="0.25">
      <c r="B87" s="16"/>
      <c r="C87" s="16"/>
      <c r="D87" s="16"/>
      <c r="E87" s="16"/>
      <c r="F87" s="20"/>
      <c r="G87" s="20"/>
      <c r="H87" s="20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spans="2:19" x14ac:dyDescent="0.25">
      <c r="B88" s="2" t="s">
        <v>135</v>
      </c>
      <c r="C88" s="112"/>
      <c r="D88" s="112"/>
      <c r="E88" s="112"/>
      <c r="F88" s="113"/>
      <c r="G88" s="113"/>
      <c r="H88" s="113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</row>
    <row r="89" spans="2:19" ht="15" customHeight="1" x14ac:dyDescent="0.25">
      <c r="B89" s="159" t="s">
        <v>136</v>
      </c>
      <c r="C89" s="159"/>
      <c r="D89" s="159"/>
      <c r="E89" s="27"/>
      <c r="F89" s="63"/>
      <c r="G89" s="63"/>
      <c r="H89" s="63"/>
      <c r="I89" s="58"/>
      <c r="J89" s="58"/>
      <c r="K89" s="16"/>
      <c r="L89" s="16"/>
      <c r="M89" s="159" t="s">
        <v>137</v>
      </c>
      <c r="N89" s="159"/>
      <c r="O89" s="159"/>
      <c r="P89" s="159"/>
      <c r="Q89" s="159"/>
      <c r="R89" s="159"/>
      <c r="S89" s="16"/>
    </row>
    <row r="90" spans="2:19" ht="15" customHeight="1" x14ac:dyDescent="0.25">
      <c r="B90" s="159"/>
      <c r="C90" s="159"/>
      <c r="D90" s="159"/>
      <c r="E90" s="27"/>
      <c r="F90" s="63"/>
      <c r="G90" s="63"/>
      <c r="H90" s="63"/>
      <c r="I90" s="58"/>
      <c r="J90" s="58"/>
      <c r="K90" s="16"/>
      <c r="L90" s="16"/>
      <c r="M90" s="159"/>
      <c r="N90" s="159"/>
      <c r="O90" s="159"/>
      <c r="P90" s="159"/>
      <c r="Q90" s="159"/>
      <c r="R90" s="159"/>
      <c r="S90" s="16"/>
    </row>
    <row r="91" spans="2:19" x14ac:dyDescent="0.25">
      <c r="B91" s="5" t="s">
        <v>6</v>
      </c>
      <c r="C91" s="18" t="s">
        <v>24</v>
      </c>
      <c r="D91" s="18" t="s">
        <v>1</v>
      </c>
      <c r="E91" s="114"/>
      <c r="F91" s="20"/>
      <c r="G91" s="20"/>
      <c r="H91" s="40" t="s">
        <v>70</v>
      </c>
      <c r="I91" s="16"/>
      <c r="J91" s="16"/>
      <c r="K91" s="16"/>
      <c r="L91" s="16"/>
      <c r="M91" s="12" t="s">
        <v>71</v>
      </c>
      <c r="N91" s="115"/>
      <c r="O91" s="169" t="s">
        <v>24</v>
      </c>
      <c r="P91" s="169"/>
      <c r="Q91" s="169" t="s">
        <v>1</v>
      </c>
      <c r="R91" s="169"/>
      <c r="S91" s="16"/>
    </row>
    <row r="92" spans="2:19" x14ac:dyDescent="0.25">
      <c r="B92" s="64" t="s">
        <v>138</v>
      </c>
      <c r="C92" s="20">
        <v>0</v>
      </c>
      <c r="D92" s="21">
        <f t="shared" ref="D92:D98" si="4">C92/$C$99</f>
        <v>0</v>
      </c>
      <c r="E92" s="39"/>
      <c r="F92" s="20"/>
      <c r="G92" s="20"/>
      <c r="H92" s="116">
        <f>SUM(D92:D95)</f>
        <v>9.8484848484848481E-2</v>
      </c>
      <c r="I92" s="16"/>
      <c r="J92" s="16"/>
      <c r="K92" s="16"/>
      <c r="L92" s="16"/>
      <c r="M92" s="59" t="s">
        <v>19</v>
      </c>
      <c r="N92" s="41"/>
      <c r="O92" s="170">
        <v>6</v>
      </c>
      <c r="P92" s="170"/>
      <c r="Q92" s="171">
        <f>O92/$O$95</f>
        <v>4.5454545454545456E-2</v>
      </c>
      <c r="R92" s="171"/>
      <c r="S92" s="16"/>
    </row>
    <row r="93" spans="2:19" x14ac:dyDescent="0.25">
      <c r="B93" s="64" t="s">
        <v>139</v>
      </c>
      <c r="C93" s="20">
        <v>3</v>
      </c>
      <c r="D93" s="21">
        <f t="shared" si="4"/>
        <v>2.2727272727272728E-2</v>
      </c>
      <c r="E93" s="39"/>
      <c r="F93" s="20"/>
      <c r="G93" s="20"/>
      <c r="H93" s="40"/>
      <c r="I93" s="16"/>
      <c r="J93" s="16"/>
      <c r="K93" s="16"/>
      <c r="L93" s="16"/>
      <c r="M93" s="59" t="s">
        <v>20</v>
      </c>
      <c r="N93" s="41"/>
      <c r="O93" s="170">
        <v>114</v>
      </c>
      <c r="P93" s="170"/>
      <c r="Q93" s="171">
        <f>O93/$O$95</f>
        <v>0.86363636363636365</v>
      </c>
      <c r="R93" s="171"/>
      <c r="S93" s="16"/>
    </row>
    <row r="94" spans="2:19" ht="15.75" thickBot="1" x14ac:dyDescent="0.3">
      <c r="B94" s="64" t="s">
        <v>140</v>
      </c>
      <c r="C94" s="20">
        <v>3</v>
      </c>
      <c r="D94" s="21">
        <f t="shared" si="4"/>
        <v>2.2727272727272728E-2</v>
      </c>
      <c r="E94" s="39"/>
      <c r="F94" s="20"/>
      <c r="G94" s="20"/>
      <c r="H94" s="40" t="s">
        <v>72</v>
      </c>
      <c r="I94" s="16"/>
      <c r="J94" s="16"/>
      <c r="K94" s="16"/>
      <c r="L94" s="16"/>
      <c r="M94" s="59" t="s">
        <v>21</v>
      </c>
      <c r="N94" s="41"/>
      <c r="O94" s="170">
        <v>12</v>
      </c>
      <c r="P94" s="170"/>
      <c r="Q94" s="171">
        <f>O94/$O$95</f>
        <v>9.0909090909090912E-2</v>
      </c>
      <c r="R94" s="171"/>
      <c r="S94" s="16"/>
    </row>
    <row r="95" spans="2:19" x14ac:dyDescent="0.25">
      <c r="B95" s="64" t="s">
        <v>141</v>
      </c>
      <c r="C95" s="20">
        <v>7</v>
      </c>
      <c r="D95" s="21">
        <f t="shared" si="4"/>
        <v>5.3030303030303032E-2</v>
      </c>
      <c r="E95" s="39"/>
      <c r="F95" s="20"/>
      <c r="G95" s="20"/>
      <c r="H95" s="116">
        <f>SUM(D96:D97)</f>
        <v>0.87121212121212122</v>
      </c>
      <c r="I95" s="16"/>
      <c r="J95" s="16"/>
      <c r="K95" s="16"/>
      <c r="L95" s="16"/>
      <c r="M95" s="24" t="s">
        <v>0</v>
      </c>
      <c r="N95" s="117"/>
      <c r="O95" s="172">
        <f>SUM(O92:P94)</f>
        <v>132</v>
      </c>
      <c r="P95" s="172"/>
      <c r="Q95" s="173">
        <f>SUM(Q92:R94)</f>
        <v>1</v>
      </c>
      <c r="R95" s="173"/>
      <c r="S95" s="16"/>
    </row>
    <row r="96" spans="2:19" x14ac:dyDescent="0.25">
      <c r="B96" s="64" t="s">
        <v>142</v>
      </c>
      <c r="C96" s="20">
        <v>60</v>
      </c>
      <c r="D96" s="21">
        <f t="shared" si="4"/>
        <v>0.45454545454545453</v>
      </c>
      <c r="E96" s="39"/>
      <c r="F96" s="20"/>
      <c r="G96" s="20"/>
      <c r="H96" s="40"/>
      <c r="I96" s="16"/>
      <c r="J96" s="16"/>
      <c r="K96" s="16"/>
      <c r="L96" s="16"/>
      <c r="M96" s="118"/>
      <c r="N96" s="16"/>
      <c r="O96" s="16"/>
      <c r="P96" s="16"/>
      <c r="Q96" s="16"/>
      <c r="R96" s="16"/>
      <c r="S96" s="16"/>
    </row>
    <row r="97" spans="2:19" x14ac:dyDescent="0.25">
      <c r="B97" s="64" t="s">
        <v>143</v>
      </c>
      <c r="C97" s="20">
        <v>55</v>
      </c>
      <c r="D97" s="21">
        <f t="shared" si="4"/>
        <v>0.41666666666666669</v>
      </c>
      <c r="E97" s="39"/>
      <c r="F97" s="20"/>
      <c r="G97" s="20"/>
      <c r="H97" s="40"/>
      <c r="I97" s="16"/>
      <c r="J97" s="16"/>
      <c r="K97" s="16"/>
      <c r="L97" s="16"/>
      <c r="M97" s="9" t="s">
        <v>144</v>
      </c>
      <c r="N97" s="10"/>
      <c r="O97" s="10"/>
      <c r="P97" s="16"/>
      <c r="Q97" s="16"/>
      <c r="R97" s="16"/>
      <c r="S97" s="16"/>
    </row>
    <row r="98" spans="2:19" ht="15.75" thickBot="1" x14ac:dyDescent="0.3">
      <c r="B98" s="64" t="s">
        <v>77</v>
      </c>
      <c r="C98" s="20">
        <v>4</v>
      </c>
      <c r="D98" s="21">
        <f t="shared" si="4"/>
        <v>3.0303030303030304E-2</v>
      </c>
      <c r="E98" s="39"/>
      <c r="F98" s="20"/>
      <c r="G98" s="20"/>
      <c r="H98" s="40" t="s">
        <v>78</v>
      </c>
      <c r="I98" s="16"/>
      <c r="J98" s="16"/>
      <c r="K98" s="16"/>
      <c r="L98" s="16"/>
      <c r="M98" s="12" t="s">
        <v>76</v>
      </c>
      <c r="N98" s="115"/>
      <c r="O98" s="169" t="s">
        <v>24</v>
      </c>
      <c r="P98" s="169"/>
      <c r="Q98" s="169" t="s">
        <v>1</v>
      </c>
      <c r="R98" s="169"/>
      <c r="S98" s="16"/>
    </row>
    <row r="99" spans="2:19" x14ac:dyDescent="0.25">
      <c r="B99" s="24" t="s">
        <v>0</v>
      </c>
      <c r="C99" s="24">
        <f>SUM(C92:C98)</f>
        <v>132</v>
      </c>
      <c r="D99" s="25">
        <f>SUM(D92:D98)</f>
        <v>1</v>
      </c>
      <c r="E99" s="119"/>
      <c r="F99" s="20"/>
      <c r="G99" s="20"/>
      <c r="H99" s="116">
        <f>D98</f>
        <v>3.0303030303030304E-2</v>
      </c>
      <c r="I99" s="16"/>
      <c r="J99" s="16"/>
      <c r="K99" s="16"/>
      <c r="L99" s="16"/>
      <c r="M99" s="59" t="s">
        <v>56</v>
      </c>
      <c r="N99" s="41"/>
      <c r="O99" s="170">
        <v>47</v>
      </c>
      <c r="P99" s="170"/>
      <c r="Q99" s="171">
        <f>O99/$O$103</f>
        <v>0.35606060606060608</v>
      </c>
      <c r="R99" s="171"/>
      <c r="S99" s="16"/>
    </row>
    <row r="100" spans="2:19" x14ac:dyDescent="0.25">
      <c r="B100" s="16"/>
      <c r="C100" s="16"/>
      <c r="D100" s="16"/>
      <c r="E100" s="16"/>
      <c r="F100" s="20"/>
      <c r="G100" s="20"/>
      <c r="H100" s="20"/>
      <c r="I100" s="16"/>
      <c r="J100" s="16"/>
      <c r="K100" s="16"/>
      <c r="L100" s="16"/>
      <c r="M100" s="59" t="s">
        <v>79</v>
      </c>
      <c r="N100" s="41"/>
      <c r="O100" s="170">
        <v>59</v>
      </c>
      <c r="P100" s="170"/>
      <c r="Q100" s="171">
        <f>O100/$O$103</f>
        <v>0.44696969696969696</v>
      </c>
      <c r="R100" s="171"/>
      <c r="S100" s="16"/>
    </row>
    <row r="101" spans="2:19" x14ac:dyDescent="0.25">
      <c r="B101" s="16"/>
      <c r="C101" s="16"/>
      <c r="D101" s="16"/>
      <c r="E101" s="16"/>
      <c r="F101" s="20"/>
      <c r="G101" s="20"/>
      <c r="H101" s="20"/>
      <c r="I101" s="16"/>
      <c r="J101" s="16"/>
      <c r="K101" s="16"/>
      <c r="L101" s="16"/>
      <c r="M101" s="59" t="s">
        <v>80</v>
      </c>
      <c r="N101" s="41"/>
      <c r="O101" s="170">
        <v>21</v>
      </c>
      <c r="P101" s="170"/>
      <c r="Q101" s="171">
        <f>O101/$O$103</f>
        <v>0.15909090909090909</v>
      </c>
      <c r="R101" s="171"/>
      <c r="S101" s="16"/>
    </row>
    <row r="102" spans="2:19" ht="15.75" thickBot="1" x14ac:dyDescent="0.3">
      <c r="C102" s="10"/>
      <c r="D102" s="10"/>
      <c r="E102" s="10"/>
      <c r="F102" s="10"/>
      <c r="G102" s="10"/>
      <c r="H102" s="10"/>
      <c r="I102" s="16"/>
      <c r="J102" s="16"/>
      <c r="K102" s="16"/>
      <c r="L102" s="16"/>
      <c r="M102" s="59" t="s">
        <v>21</v>
      </c>
      <c r="N102" s="41"/>
      <c r="O102" s="176">
        <v>5</v>
      </c>
      <c r="P102" s="176"/>
      <c r="Q102" s="171">
        <f>O102/$O$103</f>
        <v>3.787878787878788E-2</v>
      </c>
      <c r="R102" s="171"/>
      <c r="S102" s="16"/>
    </row>
    <row r="103" spans="2:19" x14ac:dyDescent="0.25">
      <c r="B103" s="155" t="s">
        <v>145</v>
      </c>
      <c r="C103" s="155"/>
      <c r="D103" s="155"/>
      <c r="E103" s="155"/>
      <c r="F103" s="155"/>
      <c r="G103" s="155"/>
      <c r="H103" s="155"/>
      <c r="I103" s="16"/>
      <c r="J103" s="16"/>
      <c r="K103" s="16"/>
      <c r="L103" s="16"/>
      <c r="M103" s="24" t="s">
        <v>0</v>
      </c>
      <c r="N103" s="120"/>
      <c r="O103" s="172">
        <f>SUM(O99:P102)</f>
        <v>132</v>
      </c>
      <c r="P103" s="172"/>
      <c r="Q103" s="173">
        <f>SUM(Q99:R102)</f>
        <v>0.99999999999999989</v>
      </c>
      <c r="R103" s="173"/>
      <c r="S103" s="16"/>
    </row>
    <row r="104" spans="2:19" x14ac:dyDescent="0.25">
      <c r="B104" s="165" t="s">
        <v>81</v>
      </c>
      <c r="C104" s="165"/>
      <c r="D104" s="165"/>
      <c r="E104" s="5"/>
      <c r="F104" s="18" t="s">
        <v>24</v>
      </c>
      <c r="G104" s="174" t="s">
        <v>1</v>
      </c>
      <c r="H104" s="174"/>
      <c r="I104" s="175"/>
      <c r="J104" s="175"/>
      <c r="K104" s="175"/>
      <c r="L104" s="16"/>
      <c r="M104" s="118"/>
      <c r="N104" s="16"/>
      <c r="O104" s="16"/>
      <c r="P104" s="16"/>
      <c r="Q104" s="16"/>
      <c r="R104" s="16"/>
      <c r="S104" s="16"/>
    </row>
    <row r="105" spans="2:19" x14ac:dyDescent="0.25">
      <c r="B105" s="65" t="s">
        <v>82</v>
      </c>
      <c r="C105" s="66"/>
      <c r="D105" s="66"/>
      <c r="E105" s="66"/>
      <c r="F105" s="67">
        <v>11</v>
      </c>
      <c r="G105" s="121"/>
      <c r="H105" s="122">
        <f t="shared" ref="H105:H127" si="5">F105/$F$128</f>
        <v>8.3333333333333329E-2</v>
      </c>
      <c r="I105" s="31"/>
      <c r="J105" s="31"/>
      <c r="K105" s="31"/>
      <c r="L105" s="16"/>
      <c r="M105" s="16"/>
      <c r="N105" s="16"/>
      <c r="O105" s="16"/>
      <c r="P105" s="16"/>
      <c r="Q105" s="16"/>
      <c r="R105" s="16"/>
      <c r="S105" s="16"/>
    </row>
    <row r="106" spans="2:19" x14ac:dyDescent="0.25">
      <c r="B106" s="65" t="s">
        <v>2</v>
      </c>
      <c r="C106" s="66"/>
      <c r="D106" s="66"/>
      <c r="E106" s="66"/>
      <c r="F106" s="67">
        <v>33</v>
      </c>
      <c r="G106" s="121"/>
      <c r="H106" s="122">
        <f t="shared" si="5"/>
        <v>0.25</v>
      </c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</row>
    <row r="107" spans="2:19" x14ac:dyDescent="0.25">
      <c r="B107" s="65" t="s">
        <v>83</v>
      </c>
      <c r="C107" s="66"/>
      <c r="D107" s="66"/>
      <c r="E107" s="66"/>
      <c r="F107" s="67">
        <v>14</v>
      </c>
      <c r="G107" s="121"/>
      <c r="H107" s="122">
        <f t="shared" si="5"/>
        <v>0.10606060606060606</v>
      </c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</row>
    <row r="108" spans="2:19" x14ac:dyDescent="0.25">
      <c r="B108" s="65" t="s">
        <v>84</v>
      </c>
      <c r="C108" s="66"/>
      <c r="D108" s="66"/>
      <c r="E108" s="66"/>
      <c r="F108" s="67">
        <v>10</v>
      </c>
      <c r="G108" s="121"/>
      <c r="H108" s="122">
        <f t="shared" si="5"/>
        <v>7.575757575757576E-2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</row>
    <row r="109" spans="2:19" x14ac:dyDescent="0.25">
      <c r="B109" s="68" t="s">
        <v>85</v>
      </c>
      <c r="C109" s="69"/>
      <c r="D109" s="69"/>
      <c r="E109" s="69"/>
      <c r="F109" s="70">
        <v>4</v>
      </c>
      <c r="G109" s="123"/>
      <c r="H109" s="124">
        <f t="shared" si="5"/>
        <v>3.0303030303030304E-2</v>
      </c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</row>
    <row r="110" spans="2:19" x14ac:dyDescent="0.25">
      <c r="B110" s="68" t="s">
        <v>3</v>
      </c>
      <c r="C110" s="69"/>
      <c r="D110" s="69"/>
      <c r="E110" s="69"/>
      <c r="F110" s="70">
        <v>19</v>
      </c>
      <c r="G110" s="123"/>
      <c r="H110" s="124">
        <f t="shared" si="5"/>
        <v>0.14393939393939395</v>
      </c>
      <c r="I110" s="16"/>
      <c r="J110" s="16"/>
      <c r="K110" s="125"/>
      <c r="L110" s="16"/>
      <c r="M110" s="16"/>
      <c r="N110" s="16"/>
      <c r="O110" s="16"/>
      <c r="P110" s="16"/>
      <c r="Q110" s="16"/>
      <c r="R110" s="16"/>
      <c r="S110" s="16"/>
    </row>
    <row r="111" spans="2:19" x14ac:dyDescent="0.25">
      <c r="B111" s="71" t="s">
        <v>86</v>
      </c>
      <c r="C111" s="72"/>
      <c r="D111" s="72"/>
      <c r="E111" s="72"/>
      <c r="F111" s="70">
        <v>2</v>
      </c>
      <c r="G111" s="123"/>
      <c r="H111" s="124">
        <f t="shared" si="5"/>
        <v>1.5151515151515152E-2</v>
      </c>
      <c r="I111" s="16"/>
      <c r="J111" s="16"/>
      <c r="K111" s="125"/>
      <c r="L111" s="16"/>
      <c r="M111" s="16"/>
      <c r="N111" s="16"/>
      <c r="O111" s="16"/>
      <c r="P111" s="16"/>
      <c r="Q111" s="16"/>
      <c r="R111" s="16"/>
      <c r="S111" s="16"/>
    </row>
    <row r="112" spans="2:19" x14ac:dyDescent="0.25">
      <c r="B112" s="68" t="s">
        <v>87</v>
      </c>
      <c r="C112" s="69"/>
      <c r="D112" s="69"/>
      <c r="E112" s="69"/>
      <c r="F112" s="70">
        <v>0</v>
      </c>
      <c r="G112" s="123"/>
      <c r="H112" s="124">
        <f t="shared" si="5"/>
        <v>0</v>
      </c>
      <c r="I112" s="16"/>
      <c r="J112" s="16"/>
      <c r="K112" s="125"/>
      <c r="L112" s="16"/>
      <c r="M112" s="16"/>
      <c r="N112" s="16"/>
      <c r="O112" s="16"/>
      <c r="P112" s="16"/>
      <c r="Q112" s="16"/>
      <c r="R112" s="16"/>
      <c r="S112" s="16"/>
    </row>
    <row r="113" spans="2:19" x14ac:dyDescent="0.25">
      <c r="B113" s="73" t="s">
        <v>88</v>
      </c>
      <c r="C113" s="74"/>
      <c r="D113" s="74"/>
      <c r="E113" s="74"/>
      <c r="F113" s="75">
        <v>0</v>
      </c>
      <c r="G113" s="126"/>
      <c r="H113" s="127">
        <f t="shared" si="5"/>
        <v>0</v>
      </c>
      <c r="I113" s="16"/>
      <c r="J113" s="16"/>
      <c r="K113" s="125"/>
      <c r="L113" s="16"/>
      <c r="M113" s="16"/>
      <c r="N113" s="16"/>
      <c r="O113" s="16"/>
      <c r="P113" s="16"/>
      <c r="Q113" s="16"/>
      <c r="R113" s="16"/>
      <c r="S113" s="16"/>
    </row>
    <row r="114" spans="2:19" x14ac:dyDescent="0.25">
      <c r="B114" s="73" t="s">
        <v>89</v>
      </c>
      <c r="C114" s="74"/>
      <c r="D114" s="74"/>
      <c r="E114" s="74"/>
      <c r="F114" s="75">
        <v>1</v>
      </c>
      <c r="G114" s="126"/>
      <c r="H114" s="127">
        <f t="shared" si="5"/>
        <v>7.575757575757576E-3</v>
      </c>
      <c r="I114" s="16"/>
      <c r="J114" s="16"/>
      <c r="K114" s="125"/>
      <c r="L114" s="16"/>
      <c r="M114" s="16"/>
      <c r="N114" s="16"/>
      <c r="O114" s="16"/>
      <c r="P114" s="16"/>
      <c r="Q114" s="16"/>
      <c r="R114" s="16"/>
      <c r="S114" s="16"/>
    </row>
    <row r="115" spans="2:19" x14ac:dyDescent="0.25">
      <c r="B115" s="73" t="s">
        <v>90</v>
      </c>
      <c r="C115" s="74"/>
      <c r="D115" s="74"/>
      <c r="E115" s="74"/>
      <c r="F115" s="75">
        <v>0</v>
      </c>
      <c r="G115" s="126"/>
      <c r="H115" s="127">
        <f t="shared" si="5"/>
        <v>0</v>
      </c>
      <c r="I115" s="16"/>
      <c r="J115" s="16"/>
      <c r="K115" s="125"/>
      <c r="L115" s="16"/>
      <c r="M115" s="16"/>
      <c r="N115" s="16"/>
      <c r="O115" s="16"/>
      <c r="P115" s="16"/>
      <c r="Q115" s="16"/>
      <c r="R115" s="16"/>
      <c r="S115" s="16"/>
    </row>
    <row r="116" spans="2:19" x14ac:dyDescent="0.25">
      <c r="B116" s="73" t="s">
        <v>91</v>
      </c>
      <c r="C116" s="74"/>
      <c r="D116" s="74"/>
      <c r="E116" s="74"/>
      <c r="F116" s="75">
        <v>0</v>
      </c>
      <c r="G116" s="126"/>
      <c r="H116" s="127">
        <f t="shared" si="5"/>
        <v>0</v>
      </c>
      <c r="I116" s="16"/>
      <c r="J116" s="16"/>
      <c r="K116" s="125"/>
      <c r="L116" s="16"/>
      <c r="M116" s="16"/>
      <c r="N116" s="16"/>
      <c r="O116" s="16"/>
      <c r="P116" s="16"/>
      <c r="Q116" s="16"/>
      <c r="R116" s="16"/>
      <c r="S116" s="16"/>
    </row>
    <row r="117" spans="2:19" x14ac:dyDescent="0.25">
      <c r="B117" s="73" t="s">
        <v>92</v>
      </c>
      <c r="C117" s="74"/>
      <c r="D117" s="74"/>
      <c r="E117" s="74"/>
      <c r="F117" s="75">
        <v>0</v>
      </c>
      <c r="G117" s="126"/>
      <c r="H117" s="127">
        <f t="shared" si="5"/>
        <v>0</v>
      </c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2:19" x14ac:dyDescent="0.25">
      <c r="B118" s="73" t="s">
        <v>93</v>
      </c>
      <c r="C118" s="74"/>
      <c r="D118" s="74"/>
      <c r="E118" s="74"/>
      <c r="F118" s="75">
        <v>0</v>
      </c>
      <c r="G118" s="126"/>
      <c r="H118" s="127">
        <f t="shared" si="5"/>
        <v>0</v>
      </c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2:19" x14ac:dyDescent="0.25">
      <c r="B119" s="73" t="s">
        <v>94</v>
      </c>
      <c r="C119" s="74"/>
      <c r="D119" s="74"/>
      <c r="E119" s="74"/>
      <c r="F119" s="75">
        <v>1</v>
      </c>
      <c r="G119" s="126"/>
      <c r="H119" s="127">
        <f t="shared" si="5"/>
        <v>7.575757575757576E-3</v>
      </c>
      <c r="I119" s="16"/>
      <c r="J119" s="16"/>
      <c r="K119" s="155" t="s">
        <v>146</v>
      </c>
      <c r="L119" s="155"/>
      <c r="M119" s="155"/>
      <c r="N119" s="58"/>
      <c r="O119" s="10"/>
      <c r="P119" s="10"/>
      <c r="Q119" s="16"/>
      <c r="R119" s="16"/>
      <c r="S119" s="16"/>
    </row>
    <row r="120" spans="2:19" x14ac:dyDescent="0.25">
      <c r="B120" s="73" t="s">
        <v>95</v>
      </c>
      <c r="C120" s="74"/>
      <c r="D120" s="74"/>
      <c r="E120" s="74"/>
      <c r="F120" s="75">
        <v>0</v>
      </c>
      <c r="G120" s="126"/>
      <c r="H120" s="127">
        <f t="shared" si="5"/>
        <v>0</v>
      </c>
      <c r="I120" s="16"/>
      <c r="J120" s="16"/>
      <c r="K120" s="155"/>
      <c r="L120" s="155"/>
      <c r="M120" s="155"/>
      <c r="N120" s="58"/>
      <c r="O120" s="10"/>
      <c r="P120" s="10"/>
      <c r="Q120" s="16"/>
      <c r="R120" s="16"/>
      <c r="S120" s="16"/>
    </row>
    <row r="121" spans="2:19" x14ac:dyDescent="0.25">
      <c r="B121" s="73" t="s">
        <v>96</v>
      </c>
      <c r="C121" s="74"/>
      <c r="D121" s="74"/>
      <c r="E121" s="74"/>
      <c r="F121" s="75">
        <v>1</v>
      </c>
      <c r="G121" s="126"/>
      <c r="H121" s="127">
        <f t="shared" si="5"/>
        <v>7.575757575757576E-3</v>
      </c>
      <c r="I121" s="16"/>
      <c r="J121" s="16"/>
      <c r="K121" s="5" t="s">
        <v>51</v>
      </c>
      <c r="L121" s="18" t="s">
        <v>24</v>
      </c>
      <c r="M121" s="18" t="s">
        <v>1</v>
      </c>
      <c r="N121" s="37"/>
      <c r="O121" s="32"/>
      <c r="P121" s="39"/>
      <c r="Q121" s="16"/>
      <c r="R121" s="16"/>
      <c r="S121" s="16"/>
    </row>
    <row r="122" spans="2:19" x14ac:dyDescent="0.25">
      <c r="B122" s="73" t="s">
        <v>25</v>
      </c>
      <c r="C122" s="74"/>
      <c r="D122" s="74"/>
      <c r="E122" s="74"/>
      <c r="F122" s="75">
        <v>4</v>
      </c>
      <c r="G122" s="126"/>
      <c r="H122" s="127">
        <f t="shared" si="5"/>
        <v>3.0303030303030304E-2</v>
      </c>
      <c r="I122" s="16"/>
      <c r="J122" s="16"/>
      <c r="K122" s="65" t="s">
        <v>54</v>
      </c>
      <c r="L122" s="67">
        <f>+F105+F106+F107+F108</f>
        <v>68</v>
      </c>
      <c r="M122" s="76">
        <f t="shared" ref="M122:M127" si="6">L122/$L$128</f>
        <v>0.51515151515151514</v>
      </c>
      <c r="N122" s="37"/>
      <c r="O122" s="32"/>
      <c r="P122" s="39"/>
      <c r="Q122" s="16"/>
      <c r="R122" s="16"/>
      <c r="S122" s="16"/>
    </row>
    <row r="123" spans="2:19" x14ac:dyDescent="0.25">
      <c r="B123" s="77" t="s">
        <v>97</v>
      </c>
      <c r="C123" s="78"/>
      <c r="D123" s="78"/>
      <c r="E123" s="78"/>
      <c r="F123" s="79">
        <v>1</v>
      </c>
      <c r="G123" s="128"/>
      <c r="H123" s="129">
        <f t="shared" si="5"/>
        <v>7.575757575757576E-3</v>
      </c>
      <c r="I123" s="16"/>
      <c r="J123" s="16"/>
      <c r="K123" s="68" t="s">
        <v>98</v>
      </c>
      <c r="L123" s="70">
        <f>+F109+F110+F111+F112</f>
        <v>25</v>
      </c>
      <c r="M123" s="80">
        <f t="shared" si="6"/>
        <v>0.18939393939393939</v>
      </c>
      <c r="N123" s="37"/>
      <c r="O123" s="32"/>
      <c r="P123" s="39"/>
      <c r="Q123" s="16"/>
      <c r="R123" s="16"/>
      <c r="S123" s="16"/>
    </row>
    <row r="124" spans="2:19" x14ac:dyDescent="0.25">
      <c r="B124" s="77" t="s">
        <v>99</v>
      </c>
      <c r="C124" s="78"/>
      <c r="D124" s="78"/>
      <c r="E124" s="78"/>
      <c r="F124" s="79">
        <v>4</v>
      </c>
      <c r="G124" s="128"/>
      <c r="H124" s="129">
        <f t="shared" si="5"/>
        <v>3.0303030303030304E-2</v>
      </c>
      <c r="I124" s="16"/>
      <c r="J124" s="16"/>
      <c r="K124" s="73" t="s">
        <v>53</v>
      </c>
      <c r="L124" s="75">
        <f>+SUM(F113:F122)</f>
        <v>7</v>
      </c>
      <c r="M124" s="81">
        <f t="shared" si="6"/>
        <v>5.3030303030303032E-2</v>
      </c>
      <c r="N124" s="130"/>
      <c r="O124" s="31"/>
      <c r="P124" s="31"/>
      <c r="Q124" s="16"/>
      <c r="R124" s="16"/>
      <c r="S124" s="16"/>
    </row>
    <row r="125" spans="2:19" x14ac:dyDescent="0.25">
      <c r="B125" s="77" t="s">
        <v>100</v>
      </c>
      <c r="C125" s="78"/>
      <c r="D125" s="78"/>
      <c r="E125" s="78"/>
      <c r="F125" s="79">
        <v>0</v>
      </c>
      <c r="G125" s="128"/>
      <c r="H125" s="129">
        <f t="shared" si="5"/>
        <v>0</v>
      </c>
      <c r="I125" s="16"/>
      <c r="J125" s="16"/>
      <c r="K125" s="77" t="s">
        <v>52</v>
      </c>
      <c r="L125" s="79">
        <f>+F123+F124+F125</f>
        <v>5</v>
      </c>
      <c r="M125" s="82">
        <f t="shared" si="6"/>
        <v>3.787878787878788E-2</v>
      </c>
      <c r="N125" s="130"/>
      <c r="O125" s="31"/>
      <c r="P125" s="31"/>
      <c r="Q125" s="16"/>
      <c r="R125" s="16"/>
      <c r="S125" s="16"/>
    </row>
    <row r="126" spans="2:19" x14ac:dyDescent="0.25">
      <c r="B126" s="131" t="s">
        <v>5</v>
      </c>
      <c r="C126" s="132"/>
      <c r="D126" s="132"/>
      <c r="E126" s="132"/>
      <c r="F126" s="133">
        <v>11</v>
      </c>
      <c r="G126" s="133"/>
      <c r="H126" s="134">
        <f t="shared" si="5"/>
        <v>8.3333333333333329E-2</v>
      </c>
      <c r="I126" s="16"/>
      <c r="J126" s="16"/>
      <c r="K126" s="84" t="s">
        <v>55</v>
      </c>
      <c r="L126" s="135">
        <f>F127</f>
        <v>16</v>
      </c>
      <c r="M126" s="136">
        <f t="shared" si="6"/>
        <v>0.12121212121212122</v>
      </c>
      <c r="N126" s="137"/>
      <c r="O126" s="31"/>
      <c r="P126" s="31"/>
      <c r="Q126" s="16"/>
      <c r="R126" s="16"/>
      <c r="S126" s="16"/>
    </row>
    <row r="127" spans="2:19" ht="15.75" thickBot="1" x14ac:dyDescent="0.3">
      <c r="B127" s="84" t="s">
        <v>55</v>
      </c>
      <c r="C127" s="85"/>
      <c r="D127" s="85"/>
      <c r="E127" s="85"/>
      <c r="F127" s="86">
        <v>16</v>
      </c>
      <c r="G127" s="135"/>
      <c r="H127" s="138">
        <f t="shared" si="5"/>
        <v>0.12121212121212122</v>
      </c>
      <c r="I127" s="16"/>
      <c r="J127" s="16"/>
      <c r="K127" s="87" t="s">
        <v>5</v>
      </c>
      <c r="L127" s="32">
        <f>+F126</f>
        <v>11</v>
      </c>
      <c r="M127" s="139">
        <f t="shared" si="6"/>
        <v>8.3333333333333329E-2</v>
      </c>
      <c r="N127" s="16"/>
      <c r="O127" s="16"/>
      <c r="P127" s="16"/>
      <c r="Q127" s="16"/>
      <c r="R127" s="16"/>
      <c r="S127" s="16"/>
    </row>
    <row r="128" spans="2:19" x14ac:dyDescent="0.25">
      <c r="B128" s="177" t="s">
        <v>0</v>
      </c>
      <c r="C128" s="177"/>
      <c r="D128" s="177"/>
      <c r="E128" s="24"/>
      <c r="F128" s="24">
        <f>SUM(F105:F127)</f>
        <v>132</v>
      </c>
      <c r="G128" s="140"/>
      <c r="H128" s="25">
        <f>SUM(H105:H127)</f>
        <v>0.99999999999999989</v>
      </c>
      <c r="I128" s="16"/>
      <c r="J128" s="16"/>
      <c r="K128" s="29" t="s">
        <v>0</v>
      </c>
      <c r="L128" s="24">
        <f>SUM(L122:L127)</f>
        <v>132</v>
      </c>
      <c r="M128" s="38">
        <f>SUM(M122:M127)</f>
        <v>1</v>
      </c>
      <c r="N128" s="16"/>
      <c r="O128" s="16"/>
      <c r="P128" s="16"/>
      <c r="Q128" s="16"/>
      <c r="R128" s="16"/>
      <c r="S128" s="16"/>
    </row>
    <row r="129" spans="2:19" ht="22.5" customHeight="1" x14ac:dyDescent="0.25"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</row>
    <row r="130" spans="2:19" x14ac:dyDescent="0.25">
      <c r="B130" s="178" t="s">
        <v>147</v>
      </c>
      <c r="C130" s="178"/>
      <c r="D130" s="178"/>
      <c r="E130" s="178"/>
      <c r="F130" s="178"/>
      <c r="G130" s="178"/>
      <c r="H130" s="178"/>
      <c r="I130" s="141"/>
      <c r="J130" s="141"/>
      <c r="K130" s="179" t="s">
        <v>148</v>
      </c>
      <c r="L130" s="179"/>
      <c r="M130" s="179"/>
      <c r="N130" s="179"/>
      <c r="O130" s="179"/>
      <c r="P130" s="142"/>
      <c r="Q130" s="142"/>
      <c r="R130" s="16"/>
      <c r="S130" s="16"/>
    </row>
    <row r="131" spans="2:19" x14ac:dyDescent="0.25">
      <c r="B131" s="178"/>
      <c r="C131" s="178"/>
      <c r="D131" s="178"/>
      <c r="E131" s="178"/>
      <c r="F131" s="178"/>
      <c r="G131" s="178"/>
      <c r="H131" s="178"/>
      <c r="I131" s="141"/>
      <c r="J131" s="141"/>
      <c r="K131" s="179"/>
      <c r="L131" s="179"/>
      <c r="M131" s="179"/>
      <c r="N131" s="179"/>
      <c r="O131" s="179"/>
      <c r="P131" s="142"/>
      <c r="Q131" s="142"/>
      <c r="R131" s="16"/>
      <c r="S131" s="16"/>
    </row>
    <row r="132" spans="2:19" ht="15.75" thickBot="1" x14ac:dyDescent="0.3">
      <c r="B132" s="165" t="s">
        <v>149</v>
      </c>
      <c r="C132" s="163" t="s">
        <v>60</v>
      </c>
      <c r="D132" s="163"/>
      <c r="E132" s="46"/>
      <c r="F132" s="163">
        <v>2017</v>
      </c>
      <c r="G132" s="163"/>
      <c r="H132" s="163"/>
      <c r="I132" s="16"/>
      <c r="J132" s="16"/>
      <c r="K132" s="165" t="s">
        <v>150</v>
      </c>
      <c r="L132" s="165"/>
      <c r="M132" s="44" t="s">
        <v>24</v>
      </c>
      <c r="N132" s="44"/>
      <c r="O132" s="44" t="s">
        <v>1</v>
      </c>
      <c r="P132" s="28"/>
      <c r="Q132" s="28"/>
      <c r="R132" s="16"/>
      <c r="S132" s="16"/>
    </row>
    <row r="133" spans="2:19" x14ac:dyDescent="0.25">
      <c r="B133" s="165"/>
      <c r="C133" s="5" t="s">
        <v>24</v>
      </c>
      <c r="D133" s="5" t="s">
        <v>1</v>
      </c>
      <c r="E133" s="5"/>
      <c r="F133" s="5" t="s">
        <v>24</v>
      </c>
      <c r="G133" s="165" t="s">
        <v>1</v>
      </c>
      <c r="H133" s="165"/>
      <c r="I133" s="16"/>
      <c r="J133" s="16"/>
      <c r="K133" s="87" t="s">
        <v>56</v>
      </c>
      <c r="L133" s="143"/>
      <c r="M133" s="144">
        <v>97</v>
      </c>
      <c r="N133" s="22"/>
      <c r="O133" s="34">
        <f t="shared" ref="O133:O138" si="7">M133/$M$139</f>
        <v>0.73484848484848486</v>
      </c>
      <c r="P133" s="28"/>
      <c r="Q133" s="28"/>
      <c r="R133" s="16"/>
      <c r="S133" s="16"/>
    </row>
    <row r="134" spans="2:19" x14ac:dyDescent="0.25">
      <c r="B134" s="87" t="s">
        <v>151</v>
      </c>
      <c r="C134" s="42">
        <f>L122+L123</f>
        <v>93</v>
      </c>
      <c r="D134" s="37">
        <f>C134/$L$128</f>
        <v>0.70454545454545459</v>
      </c>
      <c r="E134" s="37"/>
      <c r="F134" s="42">
        <v>99</v>
      </c>
      <c r="G134" s="180">
        <f>F134/$F$137</f>
        <v>0.81818181818181823</v>
      </c>
      <c r="H134" s="180"/>
      <c r="I134" s="16"/>
      <c r="J134" s="16"/>
      <c r="K134" s="87" t="s">
        <v>152</v>
      </c>
      <c r="L134" s="42"/>
      <c r="M134" s="145">
        <v>13</v>
      </c>
      <c r="N134" s="37"/>
      <c r="O134" s="34">
        <f t="shared" si="7"/>
        <v>9.8484848484848481E-2</v>
      </c>
      <c r="P134" s="146"/>
      <c r="Q134" s="146"/>
      <c r="R134" s="16"/>
      <c r="S134" s="16"/>
    </row>
    <row r="135" spans="2:19" x14ac:dyDescent="0.25">
      <c r="B135" s="87" t="s">
        <v>153</v>
      </c>
      <c r="C135" s="42">
        <f>L125+L126+L127</f>
        <v>32</v>
      </c>
      <c r="D135" s="37">
        <f>C135/$L$128</f>
        <v>0.24242424242424243</v>
      </c>
      <c r="E135" s="37"/>
      <c r="F135" s="42">
        <v>15</v>
      </c>
      <c r="G135" s="180">
        <f>F135/$F$137</f>
        <v>0.12396694214876033</v>
      </c>
      <c r="H135" s="180"/>
      <c r="I135" s="16"/>
      <c r="J135" s="16"/>
      <c r="K135" s="87" t="s">
        <v>154</v>
      </c>
      <c r="L135" s="42"/>
      <c r="M135" s="145">
        <v>9</v>
      </c>
      <c r="N135" s="37"/>
      <c r="O135" s="34">
        <f t="shared" si="7"/>
        <v>6.8181818181818177E-2</v>
      </c>
      <c r="P135" s="146"/>
      <c r="Q135" s="146"/>
      <c r="R135" s="16"/>
      <c r="S135" s="16"/>
    </row>
    <row r="136" spans="2:19" ht="15.75" thickBot="1" x14ac:dyDescent="0.3">
      <c r="B136" s="87" t="s">
        <v>53</v>
      </c>
      <c r="C136" s="42">
        <f>L124</f>
        <v>7</v>
      </c>
      <c r="D136" s="37">
        <f>C136/$L$128</f>
        <v>5.3030303030303032E-2</v>
      </c>
      <c r="E136" s="37"/>
      <c r="F136" s="42">
        <v>7</v>
      </c>
      <c r="G136" s="180">
        <f>F136/$F$137</f>
        <v>5.7851239669421489E-2</v>
      </c>
      <c r="H136" s="180"/>
      <c r="I136" s="16"/>
      <c r="J136" s="16"/>
      <c r="K136" s="87" t="s">
        <v>155</v>
      </c>
      <c r="L136" s="42"/>
      <c r="M136" s="145">
        <v>1</v>
      </c>
      <c r="N136" s="37"/>
      <c r="O136" s="34">
        <f t="shared" si="7"/>
        <v>7.575757575757576E-3</v>
      </c>
      <c r="P136" s="146"/>
      <c r="Q136" s="146"/>
      <c r="R136" s="16"/>
      <c r="S136" s="16"/>
    </row>
    <row r="137" spans="2:19" x14ac:dyDescent="0.25">
      <c r="B137" s="29" t="s">
        <v>0</v>
      </c>
      <c r="C137" s="24">
        <f>SUM(C134:C136)</f>
        <v>132</v>
      </c>
      <c r="D137" s="38">
        <f>SUM(D134:D136)</f>
        <v>1</v>
      </c>
      <c r="E137" s="38"/>
      <c r="F137" s="24">
        <f>SUM(F134:F136)</f>
        <v>121</v>
      </c>
      <c r="G137" s="24"/>
      <c r="H137" s="25">
        <f>SUM(G134:H136)</f>
        <v>1</v>
      </c>
      <c r="I137" s="16"/>
      <c r="J137" s="16"/>
      <c r="K137" s="87" t="s">
        <v>156</v>
      </c>
      <c r="L137" s="42"/>
      <c r="M137" s="145">
        <v>4</v>
      </c>
      <c r="N137" s="37"/>
      <c r="O137" s="34">
        <f t="shared" si="7"/>
        <v>3.0303030303030304E-2</v>
      </c>
      <c r="P137" s="146"/>
      <c r="Q137" s="146"/>
      <c r="R137" s="16"/>
      <c r="S137" s="16"/>
    </row>
    <row r="138" spans="2:19" ht="15.75" thickBot="1" x14ac:dyDescent="0.3">
      <c r="B138" s="111" t="s">
        <v>112</v>
      </c>
      <c r="I138" s="16"/>
      <c r="J138" s="16"/>
      <c r="K138" s="87" t="s">
        <v>4</v>
      </c>
      <c r="L138" s="32"/>
      <c r="M138" s="147">
        <v>8</v>
      </c>
      <c r="N138" s="139"/>
      <c r="O138" s="34">
        <f t="shared" si="7"/>
        <v>6.0606060606060608E-2</v>
      </c>
      <c r="P138" s="146"/>
      <c r="Q138" s="146"/>
      <c r="R138" s="16"/>
      <c r="S138" s="16"/>
    </row>
    <row r="139" spans="2:19" x14ac:dyDescent="0.25">
      <c r="C139" s="16"/>
      <c r="D139" s="16"/>
      <c r="E139" s="16"/>
      <c r="F139" s="20"/>
      <c r="G139" s="20"/>
      <c r="H139" s="20"/>
      <c r="I139" s="16"/>
      <c r="J139" s="16"/>
      <c r="K139" s="181" t="s">
        <v>0</v>
      </c>
      <c r="L139" s="181"/>
      <c r="M139" s="148">
        <f>SUM(M133:M138)</f>
        <v>132</v>
      </c>
      <c r="N139" s="38"/>
      <c r="O139" s="25">
        <f>SUM(O133:O138)</f>
        <v>1</v>
      </c>
      <c r="P139" s="6"/>
      <c r="Q139" s="6"/>
      <c r="R139" s="16"/>
      <c r="S139" s="16"/>
    </row>
    <row r="140" spans="2:19" x14ac:dyDescent="0.25">
      <c r="B140" s="16"/>
      <c r="C140" s="16"/>
      <c r="D140" s="16"/>
      <c r="E140" s="16"/>
      <c r="F140" s="20"/>
      <c r="G140" s="20"/>
      <c r="H140" s="20"/>
      <c r="I140" s="16"/>
      <c r="J140" s="16"/>
      <c r="K140" s="118"/>
      <c r="L140" s="16"/>
      <c r="M140" s="16"/>
      <c r="N140" s="16"/>
      <c r="O140" s="20"/>
      <c r="P140" s="20"/>
      <c r="Q140" s="20"/>
      <c r="R140" s="16"/>
      <c r="S140" s="16"/>
    </row>
    <row r="141" spans="2:19" x14ac:dyDescent="0.25">
      <c r="B141" s="2" t="s">
        <v>157</v>
      </c>
      <c r="C141" s="112"/>
      <c r="D141" s="112"/>
      <c r="E141" s="112"/>
      <c r="F141" s="113"/>
      <c r="G141" s="113"/>
      <c r="H141" s="113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</row>
    <row r="142" spans="2:19" x14ac:dyDescent="0.25">
      <c r="B142" s="159" t="s">
        <v>158</v>
      </c>
      <c r="C142" s="159"/>
      <c r="D142" s="159"/>
      <c r="E142" s="58"/>
      <c r="F142" s="58"/>
      <c r="G142" s="20"/>
      <c r="H142" s="20"/>
      <c r="I142" s="16"/>
      <c r="J142" s="16"/>
      <c r="K142" s="159" t="s">
        <v>159</v>
      </c>
      <c r="L142" s="159"/>
      <c r="M142" s="159"/>
      <c r="N142" s="58"/>
      <c r="O142" s="58"/>
      <c r="P142" s="16"/>
      <c r="Q142" s="16"/>
      <c r="R142" s="16"/>
      <c r="S142" s="16"/>
    </row>
    <row r="143" spans="2:19" x14ac:dyDescent="0.25">
      <c r="B143" s="159"/>
      <c r="C143" s="159"/>
      <c r="D143" s="159"/>
      <c r="E143" s="58"/>
      <c r="F143" s="58"/>
      <c r="G143" s="20"/>
      <c r="H143" s="20"/>
      <c r="I143" s="16"/>
      <c r="J143" s="16"/>
      <c r="K143" s="159"/>
      <c r="L143" s="159"/>
      <c r="M143" s="159"/>
      <c r="N143" s="58"/>
      <c r="O143" s="58"/>
      <c r="P143" s="16"/>
      <c r="Q143" s="16"/>
      <c r="R143" s="16"/>
      <c r="S143" s="16"/>
    </row>
    <row r="144" spans="2:19" x14ac:dyDescent="0.25">
      <c r="B144" s="17" t="s">
        <v>6</v>
      </c>
      <c r="C144" s="18" t="s">
        <v>24</v>
      </c>
      <c r="D144" s="18" t="s">
        <v>1</v>
      </c>
      <c r="E144" s="16"/>
      <c r="F144" s="20"/>
      <c r="G144" s="20"/>
      <c r="H144" s="20"/>
      <c r="I144" s="16"/>
      <c r="J144" s="16"/>
      <c r="K144" s="17" t="s">
        <v>160</v>
      </c>
      <c r="L144" s="18" t="s">
        <v>24</v>
      </c>
      <c r="M144" s="18" t="s">
        <v>1</v>
      </c>
      <c r="N144" s="16"/>
      <c r="O144" s="20"/>
      <c r="P144" s="16"/>
      <c r="Q144" s="16"/>
      <c r="R144" s="16"/>
      <c r="S144" s="16"/>
    </row>
    <row r="145" spans="2:19" x14ac:dyDescent="0.25">
      <c r="B145" s="64" t="s">
        <v>73</v>
      </c>
      <c r="C145" s="48">
        <v>2</v>
      </c>
      <c r="D145" s="83">
        <f>C145/$C$150</f>
        <v>1.5151515151515152E-2</v>
      </c>
      <c r="E145" s="16"/>
      <c r="F145" s="20"/>
      <c r="G145" s="20"/>
      <c r="H145" s="20"/>
      <c r="I145" s="16"/>
      <c r="J145" s="16"/>
      <c r="K145" s="64" t="s">
        <v>19</v>
      </c>
      <c r="L145" s="48">
        <v>23</v>
      </c>
      <c r="M145" s="149">
        <f>L145/$C$99</f>
        <v>0.17424242424242425</v>
      </c>
      <c r="N145" s="16"/>
      <c r="O145" s="20"/>
      <c r="P145" s="16"/>
      <c r="Q145" s="16"/>
      <c r="R145" s="16"/>
      <c r="S145" s="16"/>
    </row>
    <row r="146" spans="2:19" x14ac:dyDescent="0.25">
      <c r="B146" s="64" t="s">
        <v>74</v>
      </c>
      <c r="C146" s="48">
        <v>43</v>
      </c>
      <c r="D146" s="83">
        <f>C146/$C$150</f>
        <v>0.32575757575757575</v>
      </c>
      <c r="E146" s="16"/>
      <c r="F146" s="20"/>
      <c r="G146" s="20"/>
      <c r="H146" s="20"/>
      <c r="I146" s="16"/>
      <c r="J146" s="16"/>
      <c r="K146" s="64" t="s">
        <v>20</v>
      </c>
      <c r="L146" s="48">
        <v>54</v>
      </c>
      <c r="M146" s="149">
        <f>L146/$C$99</f>
        <v>0.40909090909090912</v>
      </c>
      <c r="N146" s="16"/>
      <c r="O146" s="20"/>
      <c r="P146" s="16"/>
      <c r="Q146" s="16"/>
      <c r="R146" s="16"/>
      <c r="S146" s="16"/>
    </row>
    <row r="147" spans="2:19" ht="15.75" thickBot="1" x14ac:dyDescent="0.3">
      <c r="B147" s="64" t="s">
        <v>75</v>
      </c>
      <c r="C147" s="48">
        <v>65</v>
      </c>
      <c r="D147" s="83">
        <f>C147/$C$150</f>
        <v>0.49242424242424243</v>
      </c>
      <c r="E147" s="16"/>
      <c r="F147" s="20"/>
      <c r="G147" s="20"/>
      <c r="H147" s="150" t="s">
        <v>101</v>
      </c>
      <c r="I147" s="16"/>
      <c r="J147" s="16"/>
      <c r="K147" s="64" t="s">
        <v>21</v>
      </c>
      <c r="L147" s="48">
        <v>55</v>
      </c>
      <c r="M147" s="149">
        <f>L147/$C$99</f>
        <v>0.41666666666666669</v>
      </c>
      <c r="N147" s="16"/>
      <c r="O147" s="20"/>
      <c r="P147" s="16"/>
      <c r="Q147" s="16"/>
      <c r="R147" s="16"/>
      <c r="S147" s="16"/>
    </row>
    <row r="148" spans="2:19" x14ac:dyDescent="0.25">
      <c r="B148" s="64" t="s">
        <v>77</v>
      </c>
      <c r="C148" s="48">
        <v>1</v>
      </c>
      <c r="D148" s="83">
        <f>C148/$C$150</f>
        <v>7.575757575757576E-3</v>
      </c>
      <c r="E148" s="16"/>
      <c r="F148" s="20"/>
      <c r="G148" s="20"/>
      <c r="H148" s="151">
        <f>D146+D147</f>
        <v>0.81818181818181812</v>
      </c>
      <c r="I148" s="16"/>
      <c r="J148" s="16"/>
      <c r="K148" s="24" t="s">
        <v>0</v>
      </c>
      <c r="L148" s="24">
        <f>SUM(L145:L147)</f>
        <v>132</v>
      </c>
      <c r="M148" s="110">
        <f>SUM(M145:M147)</f>
        <v>1</v>
      </c>
      <c r="N148" s="16"/>
      <c r="O148" s="20"/>
      <c r="P148" s="16"/>
      <c r="Q148" s="16"/>
      <c r="R148" s="16"/>
      <c r="S148" s="16"/>
    </row>
    <row r="149" spans="2:19" ht="15.75" thickBot="1" x14ac:dyDescent="0.3">
      <c r="B149" s="64" t="s">
        <v>21</v>
      </c>
      <c r="C149" s="48">
        <v>21</v>
      </c>
      <c r="D149" s="83">
        <f>C149/$C$150</f>
        <v>0.15909090909090909</v>
      </c>
      <c r="E149" s="16"/>
      <c r="F149" s="20"/>
      <c r="G149" s="20"/>
      <c r="H149" s="20"/>
      <c r="I149" s="16"/>
      <c r="J149" s="16"/>
      <c r="K149" s="19"/>
      <c r="L149" s="20"/>
      <c r="M149" s="21"/>
      <c r="N149" s="16"/>
      <c r="O149" s="20"/>
      <c r="P149" s="16"/>
      <c r="Q149" s="16"/>
      <c r="R149" s="16"/>
      <c r="S149" s="16"/>
    </row>
    <row r="150" spans="2:19" x14ac:dyDescent="0.25">
      <c r="B150" s="24" t="s">
        <v>0</v>
      </c>
      <c r="C150" s="24">
        <f>SUM(C145:C149)</f>
        <v>132</v>
      </c>
      <c r="D150" s="25">
        <f>SUM(D145:D149)</f>
        <v>0.99999999999999989</v>
      </c>
      <c r="E150" s="16"/>
      <c r="F150" s="20"/>
      <c r="G150" s="20"/>
      <c r="H150" s="20"/>
      <c r="I150" s="16"/>
      <c r="J150" s="16"/>
      <c r="N150" s="16"/>
      <c r="O150" s="20"/>
      <c r="P150" s="16"/>
      <c r="Q150" s="16"/>
      <c r="R150" s="16"/>
      <c r="S150" s="16"/>
    </row>
    <row r="151" spans="2:19" x14ac:dyDescent="0.25">
      <c r="C151" s="10"/>
      <c r="D151" s="10"/>
      <c r="K151" s="155" t="s">
        <v>161</v>
      </c>
      <c r="L151" s="155"/>
      <c r="M151" s="155"/>
      <c r="N151" s="155"/>
      <c r="O151" s="155"/>
    </row>
    <row r="152" spans="2:19" x14ac:dyDescent="0.25">
      <c r="K152" s="174" t="s">
        <v>102</v>
      </c>
      <c r="L152" s="174"/>
      <c r="M152" s="18" t="s">
        <v>24</v>
      </c>
      <c r="N152" s="18"/>
      <c r="O152" s="18" t="s">
        <v>1</v>
      </c>
    </row>
    <row r="153" spans="2:19" x14ac:dyDescent="0.25">
      <c r="B153" s="155" t="s">
        <v>162</v>
      </c>
      <c r="C153" s="155"/>
      <c r="D153" s="155"/>
      <c r="E153" s="155"/>
      <c r="F153" s="155"/>
      <c r="K153" s="182" t="s">
        <v>103</v>
      </c>
      <c r="L153" s="182"/>
      <c r="M153" s="48">
        <v>59</v>
      </c>
      <c r="N153" s="83"/>
      <c r="O153" s="83">
        <f>M153/$M$160</f>
        <v>0.44696969696969696</v>
      </c>
    </row>
    <row r="154" spans="2:19" x14ac:dyDescent="0.25">
      <c r="B154" s="174" t="s">
        <v>163</v>
      </c>
      <c r="C154" s="174"/>
      <c r="D154" s="18" t="s">
        <v>24</v>
      </c>
      <c r="E154" s="174" t="s">
        <v>1</v>
      </c>
      <c r="F154" s="174"/>
      <c r="K154" s="182" t="s">
        <v>164</v>
      </c>
      <c r="L154" s="182"/>
      <c r="M154" s="48">
        <v>8</v>
      </c>
      <c r="N154" s="83"/>
      <c r="O154" s="83">
        <f t="shared" ref="O154:O159" si="8">M154/$M$160</f>
        <v>6.0606060606060608E-2</v>
      </c>
    </row>
    <row r="155" spans="2:19" x14ac:dyDescent="0.25">
      <c r="B155" s="182" t="s">
        <v>165</v>
      </c>
      <c r="C155" s="182"/>
      <c r="D155" s="88">
        <v>110</v>
      </c>
      <c r="E155" s="183">
        <f>D155/$D$157</f>
        <v>0.83333333333333337</v>
      </c>
      <c r="F155" s="183"/>
      <c r="K155" s="182" t="s">
        <v>166</v>
      </c>
      <c r="L155" s="182"/>
      <c r="M155" s="48">
        <v>5</v>
      </c>
      <c r="N155" s="83"/>
      <c r="O155" s="83">
        <f>M155/$M$160</f>
        <v>3.787878787878788E-2</v>
      </c>
    </row>
    <row r="156" spans="2:19" ht="15.75" thickBot="1" x14ac:dyDescent="0.3">
      <c r="B156" s="182" t="s">
        <v>167</v>
      </c>
      <c r="C156" s="182"/>
      <c r="D156" s="88">
        <v>22</v>
      </c>
      <c r="E156" s="183">
        <f>D156/$D$157</f>
        <v>0.16666666666666666</v>
      </c>
      <c r="F156" s="183"/>
      <c r="K156" s="182" t="s">
        <v>168</v>
      </c>
      <c r="L156" s="182"/>
      <c r="M156" s="48">
        <v>23</v>
      </c>
      <c r="N156" s="83"/>
      <c r="O156" s="83">
        <f t="shared" si="8"/>
        <v>0.17424242424242425</v>
      </c>
    </row>
    <row r="157" spans="2:19" x14ac:dyDescent="0.25">
      <c r="B157" s="177" t="s">
        <v>0</v>
      </c>
      <c r="C157" s="177"/>
      <c r="D157" s="152">
        <f>SUM(D155:D156)</f>
        <v>132</v>
      </c>
      <c r="E157" s="185">
        <f>SUM(E155:F156)</f>
        <v>1</v>
      </c>
      <c r="F157" s="185"/>
      <c r="K157" s="182" t="s">
        <v>169</v>
      </c>
      <c r="L157" s="182"/>
      <c r="M157" s="48">
        <v>10</v>
      </c>
      <c r="N157" s="83"/>
      <c r="O157" s="83">
        <f t="shared" si="8"/>
        <v>7.575757575757576E-2</v>
      </c>
    </row>
    <row r="158" spans="2:19" x14ac:dyDescent="0.25">
      <c r="K158" s="182" t="s">
        <v>170</v>
      </c>
      <c r="L158" s="182"/>
      <c r="M158" s="48">
        <v>2</v>
      </c>
      <c r="N158" s="83"/>
      <c r="O158" s="83">
        <f t="shared" si="8"/>
        <v>1.5151515151515152E-2</v>
      </c>
    </row>
    <row r="159" spans="2:19" ht="15.75" thickBot="1" x14ac:dyDescent="0.3">
      <c r="K159" s="182" t="s">
        <v>4</v>
      </c>
      <c r="L159" s="182"/>
      <c r="M159" s="48">
        <v>25</v>
      </c>
      <c r="N159" s="83"/>
      <c r="O159" s="83">
        <f t="shared" si="8"/>
        <v>0.18939393939393939</v>
      </c>
    </row>
    <row r="160" spans="2:19" x14ac:dyDescent="0.25">
      <c r="B160" s="186" t="s">
        <v>171</v>
      </c>
      <c r="C160" s="186"/>
      <c r="D160" s="186"/>
      <c r="E160" s="186"/>
      <c r="F160" s="186"/>
      <c r="G160" s="186"/>
      <c r="H160" s="186"/>
      <c r="I160" s="153"/>
      <c r="K160" s="177" t="s">
        <v>0</v>
      </c>
      <c r="L160" s="177"/>
      <c r="M160" s="152">
        <f>SUM(M153:M159)</f>
        <v>132</v>
      </c>
      <c r="N160" s="25"/>
      <c r="O160" s="25">
        <f>SUM(O153:O159)</f>
        <v>1</v>
      </c>
    </row>
    <row r="161" spans="2:11" ht="22.5" customHeight="1" x14ac:dyDescent="0.25">
      <c r="B161" s="186"/>
      <c r="C161" s="186"/>
      <c r="D161" s="186"/>
      <c r="E161" s="186"/>
      <c r="F161" s="186"/>
      <c r="G161" s="186"/>
      <c r="H161" s="186"/>
      <c r="I161" s="153"/>
    </row>
    <row r="162" spans="2:11" x14ac:dyDescent="0.25">
      <c r="B162" s="184" t="s">
        <v>172</v>
      </c>
      <c r="C162" s="184"/>
      <c r="D162" s="184"/>
      <c r="E162" s="184"/>
      <c r="F162" s="184"/>
      <c r="G162" s="184"/>
      <c r="H162" s="184"/>
    </row>
    <row r="163" spans="2:11" ht="67.5" customHeight="1" x14ac:dyDescent="0.25"/>
    <row r="164" spans="2:11" x14ac:dyDescent="0.25">
      <c r="B164" s="154" t="s">
        <v>173</v>
      </c>
      <c r="K164" s="154"/>
    </row>
    <row r="165" spans="2:11" x14ac:dyDescent="0.25">
      <c r="B165" s="154" t="s">
        <v>174</v>
      </c>
      <c r="K165" s="154"/>
    </row>
  </sheetData>
  <mergeCells count="88">
    <mergeCell ref="B162:H162"/>
    <mergeCell ref="B157:C157"/>
    <mergeCell ref="E157:F157"/>
    <mergeCell ref="K157:L157"/>
    <mergeCell ref="K158:L158"/>
    <mergeCell ref="K159:L159"/>
    <mergeCell ref="B160:H161"/>
    <mergeCell ref="K160:L160"/>
    <mergeCell ref="B155:C155"/>
    <mergeCell ref="E155:F155"/>
    <mergeCell ref="K155:L155"/>
    <mergeCell ref="B156:C156"/>
    <mergeCell ref="E156:F156"/>
    <mergeCell ref="K156:L156"/>
    <mergeCell ref="K151:O151"/>
    <mergeCell ref="K152:L152"/>
    <mergeCell ref="B153:F153"/>
    <mergeCell ref="K153:L153"/>
    <mergeCell ref="B154:C154"/>
    <mergeCell ref="E154:F154"/>
    <mergeCell ref="K154:L154"/>
    <mergeCell ref="G134:H134"/>
    <mergeCell ref="G135:H135"/>
    <mergeCell ref="G136:H136"/>
    <mergeCell ref="K139:L139"/>
    <mergeCell ref="B142:D143"/>
    <mergeCell ref="K142:M143"/>
    <mergeCell ref="K119:M120"/>
    <mergeCell ref="B128:D128"/>
    <mergeCell ref="B130:H131"/>
    <mergeCell ref="K130:O131"/>
    <mergeCell ref="B132:B133"/>
    <mergeCell ref="C132:D132"/>
    <mergeCell ref="F132:H132"/>
    <mergeCell ref="K132:L132"/>
    <mergeCell ref="G133:H133"/>
    <mergeCell ref="B104:D104"/>
    <mergeCell ref="G104:H104"/>
    <mergeCell ref="I104:K104"/>
    <mergeCell ref="O99:P99"/>
    <mergeCell ref="Q99:R99"/>
    <mergeCell ref="O100:P100"/>
    <mergeCell ref="Q100:R100"/>
    <mergeCell ref="O101:P101"/>
    <mergeCell ref="Q101:R101"/>
    <mergeCell ref="O102:P102"/>
    <mergeCell ref="Q102:R102"/>
    <mergeCell ref="B103:H103"/>
    <mergeCell ref="O103:P103"/>
    <mergeCell ref="Q103:R103"/>
    <mergeCell ref="O94:P94"/>
    <mergeCell ref="Q94:R94"/>
    <mergeCell ref="O95:P95"/>
    <mergeCell ref="Q95:R95"/>
    <mergeCell ref="O98:P98"/>
    <mergeCell ref="Q98:R98"/>
    <mergeCell ref="O91:P91"/>
    <mergeCell ref="Q91:R91"/>
    <mergeCell ref="O92:P92"/>
    <mergeCell ref="Q92:R92"/>
    <mergeCell ref="O93:P93"/>
    <mergeCell ref="Q93:R93"/>
    <mergeCell ref="K73:O73"/>
    <mergeCell ref="K74:L75"/>
    <mergeCell ref="M74:O74"/>
    <mergeCell ref="M75:N75"/>
    <mergeCell ref="B89:D90"/>
    <mergeCell ref="M89:R90"/>
    <mergeCell ref="B57:C58"/>
    <mergeCell ref="D57:D58"/>
    <mergeCell ref="F57:F58"/>
    <mergeCell ref="H57:H58"/>
    <mergeCell ref="K59:O59"/>
    <mergeCell ref="K60:L61"/>
    <mergeCell ref="M60:O60"/>
    <mergeCell ref="L47:P47"/>
    <mergeCell ref="K49:Q49"/>
    <mergeCell ref="K50:K51"/>
    <mergeCell ref="L50:M50"/>
    <mergeCell ref="O50:Q50"/>
    <mergeCell ref="B55:H56"/>
    <mergeCell ref="B5:S6"/>
    <mergeCell ref="B8:S8"/>
    <mergeCell ref="B10:S11"/>
    <mergeCell ref="I15:M16"/>
    <mergeCell ref="I31:K32"/>
    <mergeCell ref="B44:G46"/>
    <mergeCell ref="I45:K46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4" orientation="portrait" r:id="rId1"/>
  <rowBreaks count="1" manualBreakCount="1">
    <brk id="8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2018-12-14T22:24:43Z</cp:lastPrinted>
  <dcterms:created xsi:type="dcterms:W3CDTF">2014-04-07T17:49:13Z</dcterms:created>
  <dcterms:modified xsi:type="dcterms:W3CDTF">2018-12-14T23:08:12Z</dcterms:modified>
</cp:coreProperties>
</file>