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. CELESTE VILLAGOMEZ\7. BOLETINES\BV Noviembre 2018\paginas\"/>
    </mc:Choice>
  </mc:AlternateContent>
  <bookViews>
    <workbookView xWindow="0" yWindow="0" windowWidth="17970" windowHeight="7425" tabRatio="749"/>
  </bookViews>
  <sheets>
    <sheet name="Linea 100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'Linea 100'!$A$1:$Q$230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'Linea 100'!$1:$4</definedName>
    <definedName name="VINCULO">#REF!</definedName>
    <definedName name="VINCULO_A">#REF!</definedName>
    <definedName name="XX">[10]Casos!#REF!</definedName>
    <definedName name="ZONA">[3]Casos!#REF!</definedName>
  </definedNames>
  <calcPr calcId="181029"/>
</workbook>
</file>

<file path=xl/calcChain.xml><?xml version="1.0" encoding="utf-8"?>
<calcChain xmlns="http://schemas.openxmlformats.org/spreadsheetml/2006/main">
  <c r="C226" i="5" l="1"/>
  <c r="E224" i="5"/>
  <c r="E223" i="5"/>
  <c r="E222" i="5"/>
  <c r="E221" i="5"/>
  <c r="E220" i="5"/>
  <c r="E219" i="5"/>
  <c r="E218" i="5"/>
  <c r="E217" i="5"/>
  <c r="E216" i="5"/>
  <c r="D215" i="5"/>
  <c r="E215" i="5" s="1"/>
  <c r="D214" i="5"/>
  <c r="D226" i="5" s="1"/>
  <c r="E226" i="5" s="1"/>
  <c r="D205" i="5"/>
  <c r="M187" i="5"/>
  <c r="L187" i="5"/>
  <c r="K187" i="5"/>
  <c r="J187" i="5"/>
  <c r="I187" i="5"/>
  <c r="H187" i="5"/>
  <c r="G187" i="5"/>
  <c r="F187" i="5"/>
  <c r="E187" i="5"/>
  <c r="D187" i="5"/>
  <c r="C187" i="5"/>
  <c r="N186" i="5"/>
  <c r="N185" i="5"/>
  <c r="O185" i="5" s="1"/>
  <c r="N184" i="5"/>
  <c r="O184" i="5" s="1"/>
  <c r="N183" i="5"/>
  <c r="O183" i="5" s="1"/>
  <c r="N182" i="5"/>
  <c r="N181" i="5"/>
  <c r="O181" i="5" s="1"/>
  <c r="N180" i="5"/>
  <c r="N179" i="5"/>
  <c r="N178" i="5"/>
  <c r="N177" i="5"/>
  <c r="O177" i="5" s="1"/>
  <c r="N176" i="5"/>
  <c r="O176" i="5" s="1"/>
  <c r="N175" i="5"/>
  <c r="O175" i="5" s="1"/>
  <c r="N174" i="5"/>
  <c r="N173" i="5"/>
  <c r="O173" i="5" s="1"/>
  <c r="N172" i="5"/>
  <c r="N171" i="5"/>
  <c r="N170" i="5"/>
  <c r="N169" i="5"/>
  <c r="O169" i="5" s="1"/>
  <c r="N168" i="5"/>
  <c r="O168" i="5" s="1"/>
  <c r="N167" i="5"/>
  <c r="O167" i="5" s="1"/>
  <c r="N166" i="5"/>
  <c r="N165" i="5"/>
  <c r="O165" i="5" s="1"/>
  <c r="N164" i="5"/>
  <c r="N163" i="5"/>
  <c r="N162" i="5"/>
  <c r="N187" i="5" s="1"/>
  <c r="J157" i="5"/>
  <c r="J158" i="5" s="1"/>
  <c r="I157" i="5"/>
  <c r="H157" i="5"/>
  <c r="H158" i="5" s="1"/>
  <c r="G157" i="5"/>
  <c r="G158" i="5" s="1"/>
  <c r="F157" i="5"/>
  <c r="F158" i="5" s="1"/>
  <c r="E157" i="5"/>
  <c r="D157" i="5"/>
  <c r="C157" i="5"/>
  <c r="K156" i="5"/>
  <c r="K155" i="5"/>
  <c r="K154" i="5"/>
  <c r="K153" i="5"/>
  <c r="K152" i="5"/>
  <c r="K151" i="5"/>
  <c r="K150" i="5"/>
  <c r="K149" i="5"/>
  <c r="K148" i="5"/>
  <c r="K147" i="5"/>
  <c r="K146" i="5"/>
  <c r="K145" i="5"/>
  <c r="K157" i="5" s="1"/>
  <c r="K158" i="5" s="1"/>
  <c r="E139" i="5"/>
  <c r="E140" i="5" s="1"/>
  <c r="D139" i="5"/>
  <c r="C139" i="5"/>
  <c r="G137" i="5"/>
  <c r="F137" i="5"/>
  <c r="F136" i="5"/>
  <c r="G136" i="5" s="1"/>
  <c r="F135" i="5"/>
  <c r="G135" i="5" s="1"/>
  <c r="F134" i="5"/>
  <c r="G134" i="5" s="1"/>
  <c r="F133" i="5"/>
  <c r="G133" i="5" s="1"/>
  <c r="F132" i="5"/>
  <c r="G132" i="5" s="1"/>
  <c r="F131" i="5"/>
  <c r="G131" i="5" s="1"/>
  <c r="G130" i="5"/>
  <c r="F130" i="5"/>
  <c r="F129" i="5"/>
  <c r="G129" i="5" s="1"/>
  <c r="F128" i="5"/>
  <c r="G128" i="5" s="1"/>
  <c r="F127" i="5"/>
  <c r="F139" i="5" s="1"/>
  <c r="F140" i="5" s="1"/>
  <c r="N121" i="5"/>
  <c r="M121" i="5"/>
  <c r="L121" i="5"/>
  <c r="K121" i="5"/>
  <c r="J121" i="5"/>
  <c r="I121" i="5"/>
  <c r="H121" i="5"/>
  <c r="G121" i="5"/>
  <c r="F121" i="5"/>
  <c r="E121" i="5"/>
  <c r="D121" i="5"/>
  <c r="C121" i="5"/>
  <c r="O120" i="5"/>
  <c r="P120" i="5" s="1"/>
  <c r="O119" i="5"/>
  <c r="O121" i="5" s="1"/>
  <c r="P121" i="5" s="1"/>
  <c r="O118" i="5"/>
  <c r="P118" i="5" s="1"/>
  <c r="O117" i="5"/>
  <c r="P117" i="5" s="1"/>
  <c r="O116" i="5"/>
  <c r="P116" i="5" s="1"/>
  <c r="J111" i="5"/>
  <c r="I111" i="5"/>
  <c r="H111" i="5"/>
  <c r="G111" i="5"/>
  <c r="G112" i="5" s="1"/>
  <c r="F111" i="5"/>
  <c r="F112" i="5" s="1"/>
  <c r="E111" i="5"/>
  <c r="E112" i="5" s="1"/>
  <c r="D111" i="5"/>
  <c r="D112" i="5" s="1"/>
  <c r="C111" i="5"/>
  <c r="C112" i="5" s="1"/>
  <c r="K110" i="5"/>
  <c r="K109" i="5"/>
  <c r="K108" i="5"/>
  <c r="K107" i="5"/>
  <c r="K106" i="5"/>
  <c r="K105" i="5"/>
  <c r="K104" i="5"/>
  <c r="K103" i="5"/>
  <c r="K111" i="5" s="1"/>
  <c r="K112" i="5" s="1"/>
  <c r="K102" i="5"/>
  <c r="K101" i="5"/>
  <c r="K100" i="5"/>
  <c r="K99" i="5"/>
  <c r="E93" i="5"/>
  <c r="E94" i="5" s="1"/>
  <c r="D93" i="5"/>
  <c r="C93" i="5"/>
  <c r="E91" i="5"/>
  <c r="F91" i="5" s="1"/>
  <c r="E90" i="5"/>
  <c r="F90" i="5" s="1"/>
  <c r="E89" i="5"/>
  <c r="F89" i="5" s="1"/>
  <c r="E88" i="5"/>
  <c r="F88" i="5" s="1"/>
  <c r="E87" i="5"/>
  <c r="F87" i="5" s="1"/>
  <c r="E86" i="5"/>
  <c r="F86" i="5" s="1"/>
  <c r="E85" i="5"/>
  <c r="F85" i="5" s="1"/>
  <c r="E84" i="5"/>
  <c r="F84" i="5" s="1"/>
  <c r="E83" i="5"/>
  <c r="F83" i="5" s="1"/>
  <c r="E82" i="5"/>
  <c r="F82" i="5" s="1"/>
  <c r="E81" i="5"/>
  <c r="D75" i="5"/>
  <c r="E69" i="5" s="1"/>
  <c r="E73" i="5"/>
  <c r="E72" i="5"/>
  <c r="E71" i="5"/>
  <c r="E70" i="5"/>
  <c r="J64" i="5"/>
  <c r="J65" i="5" s="1"/>
  <c r="I64" i="5"/>
  <c r="H64" i="5"/>
  <c r="G64" i="5"/>
  <c r="F64" i="5"/>
  <c r="F65" i="5" s="1"/>
  <c r="E64" i="5"/>
  <c r="D64" i="5"/>
  <c r="D65" i="5" s="1"/>
  <c r="C64" i="5"/>
  <c r="C65" i="5" s="1"/>
  <c r="K63" i="5"/>
  <c r="K62" i="5"/>
  <c r="K61" i="5"/>
  <c r="K60" i="5"/>
  <c r="K59" i="5"/>
  <c r="K58" i="5"/>
  <c r="K57" i="5"/>
  <c r="K56" i="5"/>
  <c r="K55" i="5"/>
  <c r="K54" i="5"/>
  <c r="K53" i="5"/>
  <c r="K52" i="5"/>
  <c r="K64" i="5" s="1"/>
  <c r="E46" i="5"/>
  <c r="E47" i="5" s="1"/>
  <c r="D46" i="5"/>
  <c r="D47" i="5" s="1"/>
  <c r="P40" i="5" s="1"/>
  <c r="C46" i="5"/>
  <c r="F44" i="5"/>
  <c r="G44" i="5" s="1"/>
  <c r="F43" i="5"/>
  <c r="G43" i="5" s="1"/>
  <c r="F42" i="5"/>
  <c r="G42" i="5" s="1"/>
  <c r="F41" i="5"/>
  <c r="G41" i="5" s="1"/>
  <c r="O40" i="5"/>
  <c r="F40" i="5"/>
  <c r="G40" i="5" s="1"/>
  <c r="F39" i="5"/>
  <c r="G39" i="5" s="1"/>
  <c r="F38" i="5"/>
  <c r="G38" i="5" s="1"/>
  <c r="F37" i="5"/>
  <c r="G37" i="5" s="1"/>
  <c r="F36" i="5"/>
  <c r="G36" i="5" s="1"/>
  <c r="F35" i="5"/>
  <c r="G35" i="5" s="1"/>
  <c r="F34" i="5"/>
  <c r="F46" i="5" s="1"/>
  <c r="F47" i="5" s="1"/>
  <c r="G22" i="5"/>
  <c r="E22" i="5"/>
  <c r="D22" i="5"/>
  <c r="F21" i="5"/>
  <c r="C21" i="5" s="1"/>
  <c r="F20" i="5"/>
  <c r="C20" i="5"/>
  <c r="F19" i="5"/>
  <c r="C19" i="5"/>
  <c r="F18" i="5"/>
  <c r="C18" i="5"/>
  <c r="F17" i="5"/>
  <c r="C17" i="5" s="1"/>
  <c r="F16" i="5"/>
  <c r="C16" i="5"/>
  <c r="O15" i="5"/>
  <c r="P15" i="5" s="1"/>
  <c r="F15" i="5"/>
  <c r="C15" i="5"/>
  <c r="P14" i="5"/>
  <c r="F14" i="5"/>
  <c r="C14" i="5"/>
  <c r="O13" i="5"/>
  <c r="P13" i="5" s="1"/>
  <c r="N13" i="5"/>
  <c r="N15" i="5" s="1"/>
  <c r="F13" i="5"/>
  <c r="C13" i="5"/>
  <c r="P12" i="5"/>
  <c r="C12" i="5"/>
  <c r="P11" i="5"/>
  <c r="C11" i="5"/>
  <c r="F10" i="5"/>
  <c r="F22" i="5" s="1"/>
  <c r="C10" i="5"/>
  <c r="J112" i="5" l="1"/>
  <c r="K65" i="5"/>
  <c r="E158" i="5"/>
  <c r="E65" i="5"/>
  <c r="G65" i="5"/>
  <c r="H112" i="5"/>
  <c r="C158" i="5"/>
  <c r="E205" i="5"/>
  <c r="O186" i="5"/>
  <c r="O174" i="5"/>
  <c r="O166" i="5"/>
  <c r="O178" i="5"/>
  <c r="O182" i="5"/>
  <c r="O170" i="5"/>
  <c r="O162" i="5"/>
  <c r="H65" i="5"/>
  <c r="I112" i="5"/>
  <c r="C140" i="5"/>
  <c r="O133" i="5" s="1"/>
  <c r="D158" i="5"/>
  <c r="O163" i="5"/>
  <c r="O171" i="5"/>
  <c r="O179" i="5"/>
  <c r="C22" i="5"/>
  <c r="G23" i="5" s="1"/>
  <c r="I65" i="5"/>
  <c r="D140" i="5"/>
  <c r="P133" i="5" s="1"/>
  <c r="O164" i="5"/>
  <c r="O172" i="5"/>
  <c r="O180" i="5"/>
  <c r="E23" i="5"/>
  <c r="D23" i="5"/>
  <c r="I158" i="5"/>
  <c r="P119" i="5"/>
  <c r="E214" i="5"/>
  <c r="E74" i="5"/>
  <c r="E75" i="5" s="1"/>
  <c r="C94" i="5"/>
  <c r="O87" i="5" s="1"/>
  <c r="D94" i="5"/>
  <c r="P87" i="5" s="1"/>
  <c r="O187" i="5" l="1"/>
  <c r="F23" i="5"/>
  <c r="C23" i="5" s="1"/>
</calcChain>
</file>

<file path=xl/sharedStrings.xml><?xml version="1.0" encoding="utf-8"?>
<sst xmlns="http://schemas.openxmlformats.org/spreadsheetml/2006/main" count="322" uniqueCount="135">
  <si>
    <t>Mes</t>
  </si>
  <si>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</si>
  <si>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</si>
  <si>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</si>
  <si>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</si>
  <si>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</si>
  <si>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</si>
  <si>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</si>
  <si>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</si>
  <si>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</si>
  <si>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</si>
  <si>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</si>
  <si>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</si>
  <si>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</si>
  <si>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</si>
  <si>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</si>
  <si>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Mujer</t>
  </si>
  <si>
    <t>Hombre</t>
  </si>
  <si>
    <t>Adolescentes</t>
  </si>
  <si>
    <t>Lima</t>
  </si>
  <si>
    <t>Arequipa</t>
  </si>
  <si>
    <t>Elaboración: Unidad de Generación de Información y Gestión del Conocimiento - PNCVFS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</si>
  <si>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</si>
  <si>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</si>
  <si>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</si>
  <si>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</si>
  <si>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</si>
  <si>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</si>
  <si>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</si>
  <si>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</si>
  <si>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</si>
  <si>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</si>
  <si>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</si>
  <si>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</si>
  <si>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Porcentaje (%)</t>
  </si>
  <si>
    <t>Setiembre</t>
  </si>
  <si>
    <t>REPORTE ESTADÍSTICO DE CONSULTAS TELEFÓNICAS ATENDIDAS EN LINEA100</t>
  </si>
  <si>
    <t>Periodo:  Enero - Noviembre  2018</t>
  </si>
  <si>
    <t>SECCIÓN I: CARACTERÍSTICA DE LAS LLAMADAS QUE INGRESA A TRAVÉS DE LA LÍNEA 100</t>
  </si>
  <si>
    <r>
      <t xml:space="preserve">Cuadro N° 1: </t>
    </r>
    <r>
      <rPr>
        <sz val="9"/>
        <color theme="1"/>
        <rFont val="Arial"/>
        <family val="2"/>
      </rPr>
      <t>Número de llamadas según tipo de llamada</t>
    </r>
  </si>
  <si>
    <r>
      <t xml:space="preserve">Cuadro N° 2: </t>
    </r>
    <r>
      <rPr>
        <sz val="9"/>
        <color theme="1"/>
        <rFont val="Arial"/>
        <family val="2"/>
      </rPr>
      <t>Variación porcentual del número de llamadas según tipo de llamada</t>
    </r>
  </si>
  <si>
    <t>Llamada recibida (Total)</t>
  </si>
  <si>
    <t>Llamada atendidas</t>
  </si>
  <si>
    <t>Llamada abandonada</t>
  </si>
  <si>
    <t>Tipo de Llamadas</t>
  </si>
  <si>
    <t>2017
(ene - nov)</t>
  </si>
  <si>
    <t>2018
(ene - nov)</t>
  </si>
  <si>
    <r>
      <t xml:space="preserve">Variación porcentual
</t>
    </r>
    <r>
      <rPr>
        <b/>
        <sz val="8"/>
        <color rgb="FFFFFFFF"/>
        <rFont val="Arial"/>
        <family val="2"/>
      </rPr>
      <t>(2018 / 2017)</t>
    </r>
  </si>
  <si>
    <t>Efectiva</t>
  </si>
  <si>
    <t>No efectiva</t>
  </si>
  <si>
    <t>Sub total</t>
  </si>
  <si>
    <t>Llamadas Recibidas</t>
  </si>
  <si>
    <t>Llamadas Atendidas</t>
  </si>
  <si>
    <t>Llamadas Efectivas</t>
  </si>
  <si>
    <t>Llamadas No Efectivas</t>
  </si>
  <si>
    <t>Sub Total</t>
  </si>
  <si>
    <t>Llamadas abandonadas</t>
  </si>
  <si>
    <t>Fuente: CISCO</t>
  </si>
  <si>
    <t>SECCIÓN II: CARACTERÍSTICA DE LA PERSONA CONSULTANTE</t>
  </si>
  <si>
    <r>
      <t xml:space="preserve">Cuadro N° 3: </t>
    </r>
    <r>
      <rPr>
        <sz val="9"/>
        <color theme="1"/>
        <rFont val="Arial"/>
        <family val="2"/>
      </rPr>
      <t>Consultas atendidas por sexo del consultante según mes</t>
    </r>
  </si>
  <si>
    <t>Sin dato</t>
  </si>
  <si>
    <t>Var. %</t>
  </si>
  <si>
    <t>-</t>
  </si>
  <si>
    <r>
      <t xml:space="preserve">Cuadro N° 4: </t>
    </r>
    <r>
      <rPr>
        <sz val="9"/>
        <color theme="1"/>
        <rFont val="Arial"/>
        <family val="2"/>
      </rPr>
      <t>Consultas atendidas por grupo de edad del consultante según mes</t>
    </r>
  </si>
  <si>
    <t>Infancia</t>
  </si>
  <si>
    <t>Niñez</t>
  </si>
  <si>
    <t>Adolescentes tardios</t>
  </si>
  <si>
    <t>Jóvenes</t>
  </si>
  <si>
    <t>Adultos</t>
  </si>
  <si>
    <t>Adulto Mayor</t>
  </si>
  <si>
    <t>Sin datos</t>
  </si>
  <si>
    <t>(0-5 sños)</t>
  </si>
  <si>
    <t>(6-11 años)</t>
  </si>
  <si>
    <t>(12-14 años)</t>
  </si>
  <si>
    <t>(15-17 años)</t>
  </si>
  <si>
    <t>(18-29 años)</t>
  </si>
  <si>
    <t>(30-59 años)</t>
  </si>
  <si>
    <t>(60 a más años)</t>
  </si>
  <si>
    <r>
      <t xml:space="preserve">Cuadro N° 5: </t>
    </r>
    <r>
      <rPr>
        <sz val="9"/>
        <color theme="1"/>
        <rFont val="Arial"/>
        <family val="2"/>
      </rPr>
      <t>Relación de la persona consultas con la victima</t>
    </r>
  </si>
  <si>
    <t>Relación</t>
  </si>
  <si>
    <t>N°</t>
  </si>
  <si>
    <t>El / ella misma</t>
  </si>
  <si>
    <t>Anónimo</t>
  </si>
  <si>
    <t>Madre/padre/apoderado(a)</t>
  </si>
  <si>
    <t>Otro familiar</t>
  </si>
  <si>
    <t>Otra persona</t>
  </si>
  <si>
    <t>Seudónimo</t>
  </si>
  <si>
    <t>SECCIÓN III: CARACTERÍSTICA DE LA VICTIMA</t>
  </si>
  <si>
    <r>
      <t xml:space="preserve">Cuadro N° 6: </t>
    </r>
    <r>
      <rPr>
        <sz val="9"/>
        <color theme="1"/>
        <rFont val="Arial"/>
        <family val="2"/>
      </rPr>
      <t>Consultas atendidas por sexo de la víctima según mes</t>
    </r>
  </si>
  <si>
    <r>
      <t xml:space="preserve">Cuadro N° 7: </t>
    </r>
    <r>
      <rPr>
        <sz val="9"/>
        <color theme="1"/>
        <rFont val="Arial"/>
        <family val="2"/>
      </rPr>
      <t>Consultas atendidas por grupo de edad de la victima según mes</t>
    </r>
  </si>
  <si>
    <r>
      <t xml:space="preserve">Cuadro N° 8: </t>
    </r>
    <r>
      <rPr>
        <sz val="9"/>
        <color theme="1"/>
        <rFont val="Arial"/>
        <family val="2"/>
      </rPr>
      <t>Consultas atendidas por tipo de violencia según mes</t>
    </r>
  </si>
  <si>
    <t>Motivo</t>
  </si>
  <si>
    <t>Vio. Psicológica</t>
  </si>
  <si>
    <t>Vio. Física</t>
  </si>
  <si>
    <t>Vio. Sexual</t>
  </si>
  <si>
    <t>Vio. Econ/Patr.</t>
  </si>
  <si>
    <t>Otra consulta</t>
  </si>
  <si>
    <t>SECCIÓN IV: CARACTERÍSTICA DE LA PRESUNTA PERSONA AGRESORA</t>
  </si>
  <si>
    <r>
      <t xml:space="preserve">Cuadro N° 9: </t>
    </r>
    <r>
      <rPr>
        <sz val="9"/>
        <color theme="1"/>
        <rFont val="Arial"/>
        <family val="2"/>
      </rPr>
      <t>Consultas atendidas por sexo de la presunta persona agresora según mes</t>
    </r>
  </si>
  <si>
    <r>
      <t xml:space="preserve">Cuadro N° 10: </t>
    </r>
    <r>
      <rPr>
        <sz val="9"/>
        <color theme="1"/>
        <rFont val="Arial"/>
        <family val="2"/>
      </rPr>
      <t>Consultas atendidas por grupo de edad de la presunta persona agresora según mes</t>
    </r>
  </si>
  <si>
    <r>
      <rPr>
        <b/>
        <sz val="11"/>
        <color theme="1"/>
        <rFont val="Calibri"/>
        <family val="2"/>
        <scheme val="minor"/>
      </rPr>
      <t>Cuadro 11:</t>
    </r>
    <r>
      <rPr>
        <sz val="11"/>
        <color theme="1"/>
        <rFont val="Calibri"/>
        <family val="2"/>
        <scheme val="minor"/>
      </rPr>
      <t xml:space="preserve"> Número de consultas según departamento</t>
    </r>
  </si>
  <si>
    <t>Departamento</t>
  </si>
  <si>
    <t>Callao</t>
  </si>
  <si>
    <t>La Libertad</t>
  </si>
  <si>
    <t>Piura</t>
  </si>
  <si>
    <t>Junín</t>
  </si>
  <si>
    <t>Cusco</t>
  </si>
  <si>
    <t>Puno</t>
  </si>
  <si>
    <t>Cajamarca</t>
  </si>
  <si>
    <t>Ica</t>
  </si>
  <si>
    <t>San Martin</t>
  </si>
  <si>
    <t>Lambayeque</t>
  </si>
  <si>
    <t>Huánuco</t>
  </si>
  <si>
    <t>Ancash</t>
  </si>
  <si>
    <t>Ayacucho</t>
  </si>
  <si>
    <t>Loreto</t>
  </si>
  <si>
    <t>Apurímac</t>
  </si>
  <si>
    <t>Ucayali</t>
  </si>
  <si>
    <t>Amazonas</t>
  </si>
  <si>
    <t>Tacna</t>
  </si>
  <si>
    <t>Huancavelica</t>
  </si>
  <si>
    <t>Madre De Dios</t>
  </si>
  <si>
    <t>Moquegua</t>
  </si>
  <si>
    <t>Pasco</t>
  </si>
  <si>
    <t>Tumbes</t>
  </si>
  <si>
    <t>SECCIÓN V: CONSULTAS DERIVADAS A LOS CENTROS EMERGENCIA MUJER</t>
  </si>
  <si>
    <r>
      <t>Cuadro 12:</t>
    </r>
    <r>
      <rPr>
        <sz val="11"/>
        <color theme="1"/>
        <rFont val="Calibri"/>
        <family val="2"/>
        <scheme val="minor"/>
      </rPr>
      <t xml:space="preserve"> Número de Consultas que fueron Derivados</t>
    </r>
  </si>
  <si>
    <t>Consultas derivadas al CEM</t>
  </si>
  <si>
    <t>Derivados CEM</t>
  </si>
  <si>
    <t>Otras Acciones</t>
  </si>
  <si>
    <t>SECCIÓN VI: VARIACION PORCENTUAL</t>
  </si>
  <si>
    <t>Cuadro 13: Variación porcentual de las consultas atendidas en la Linea100</t>
  </si>
  <si>
    <t>Años</t>
  </si>
  <si>
    <t>Variación
 %</t>
  </si>
  <si>
    <t>Fuente: Sistema de Registro de Consultas de Linea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</si>
</sst>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8"/>
      <color theme="0"/>
      <name val="Arial"/>
      <family val="2"/>
    </font>
    <font>
      <sz val="9"/>
      <color rgb="FFFF0000"/>
      <name val="Arial"/>
      <family val="2"/>
    </font>
    <font>
      <b/>
      <sz val="9"/>
      <color theme="0"/>
      <name val="Arial"/>
      <family val="2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4" tint="-0.499984740745262"/>
      <name val="Arial"/>
      <family val="2"/>
    </font>
    <font>
      <i/>
      <sz val="10"/>
      <color theme="1"/>
      <name val="Arial"/>
      <family val="2"/>
    </font>
    <font>
      <b/>
      <sz val="12"/>
      <color theme="3" tint="-0.499984740745262"/>
      <name val="Arial"/>
      <family val="2"/>
    </font>
    <font>
      <b/>
      <sz val="9"/>
      <color rgb="FFFFFFFF"/>
      <name val="Arial"/>
      <family val="2"/>
    </font>
    <font>
      <b/>
      <sz val="8"/>
      <color rgb="FFFFFFFF"/>
      <name val="Arial"/>
      <family val="2"/>
    </font>
    <font>
      <sz val="9"/>
      <color rgb="FFFFFFFF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b/>
      <sz val="16"/>
      <color rgb="FF00206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4" tint="-0.499984740745262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59999389629810485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thin">
        <color indexed="64"/>
      </right>
      <top style="medium">
        <color rgb="FFFFFFFF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 style="thin">
        <color indexed="64"/>
      </right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rgb="FF002060"/>
      </left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 style="thick">
        <color rgb="FF002060"/>
      </right>
      <top/>
      <bottom/>
      <diagonal/>
    </border>
    <border>
      <left style="thick">
        <color rgb="FF002060"/>
      </left>
      <right style="thick">
        <color rgb="FF002060"/>
      </right>
      <top/>
      <bottom style="thick">
        <color rgb="FF002060"/>
      </bottom>
      <diagonal/>
    </border>
    <border>
      <left style="thin">
        <color rgb="FFABABAB"/>
      </left>
      <right/>
      <top/>
      <bottom/>
      <diagonal/>
    </border>
    <border>
      <left/>
      <right/>
      <top style="thick">
        <color theme="1"/>
      </top>
      <bottom/>
      <diagonal/>
    </border>
    <border>
      <left/>
      <right style="medium">
        <color theme="1"/>
      </right>
      <top/>
      <bottom style="thin">
        <color theme="0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/>
      <right/>
      <top style="thin">
        <color theme="0"/>
      </top>
      <bottom/>
      <diagonal/>
    </border>
    <border>
      <left/>
      <right style="medium">
        <color theme="1"/>
      </right>
      <top style="thin">
        <color theme="0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/>
      <right/>
      <top/>
      <bottom style="hair">
        <color theme="1"/>
      </bottom>
      <diagonal/>
    </border>
    <border>
      <left/>
      <right style="medium">
        <color theme="1"/>
      </right>
      <top/>
      <bottom style="hair">
        <color theme="1"/>
      </bottom>
      <diagonal/>
    </border>
    <border>
      <left style="medium">
        <color theme="1"/>
      </left>
      <right style="medium">
        <color theme="1"/>
      </right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medium">
        <color theme="1"/>
      </left>
      <right style="medium">
        <color theme="1"/>
      </right>
      <top style="hair">
        <color theme="1"/>
      </top>
      <bottom style="hair">
        <color theme="1"/>
      </bottom>
      <diagonal/>
    </border>
    <border>
      <left/>
      <right style="medium">
        <color theme="1"/>
      </right>
      <top style="hair">
        <color theme="1"/>
      </top>
      <bottom style="hair">
        <color theme="1"/>
      </bottom>
      <diagonal/>
    </border>
    <border>
      <left style="thick">
        <color theme="3" tint="-0.499984740745262"/>
      </left>
      <right/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</borders>
  <cellStyleXfs count="13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1" fillId="0" borderId="0"/>
    <xf numFmtId="0" fontId="1" fillId="0" borderId="0"/>
  </cellStyleXfs>
  <cellXfs count="168">
    <xf numFmtId="0" fontId="0" fillId="0" borderId="0" xfId="0"/>
    <xf numFmtId="0" fontId="1" fillId="4" borderId="0" xfId="1" applyFill="1" applyAlignment="1">
      <alignment vertical="center"/>
    </xf>
    <xf numFmtId="0" fontId="8" fillId="3" borderId="0" xfId="0" applyFont="1" applyFill="1" applyAlignment="1">
      <alignment vertical="center"/>
    </xf>
    <xf numFmtId="0" fontId="0" fillId="3" borderId="0" xfId="0" applyFill="1"/>
    <xf numFmtId="0" fontId="0" fillId="0" borderId="0" xfId="0" applyFill="1"/>
    <xf numFmtId="0" fontId="14" fillId="0" borderId="0" xfId="0" applyFont="1" applyFill="1" applyBorder="1" applyAlignment="1" applyProtection="1">
      <protection hidden="1"/>
    </xf>
    <xf numFmtId="0" fontId="13" fillId="0" borderId="0" xfId="0" applyFont="1" applyFill="1" applyBorder="1" applyAlignment="1" applyProtection="1">
      <alignment vertical="center"/>
      <protection hidden="1"/>
    </xf>
    <xf numFmtId="0" fontId="4" fillId="7" borderId="0" xfId="0" applyFont="1" applyFill="1" applyAlignment="1">
      <alignment vertical="center"/>
    </xf>
    <xf numFmtId="0" fontId="4" fillId="7" borderId="0" xfId="0" applyFont="1" applyFill="1"/>
    <xf numFmtId="0" fontId="4" fillId="7" borderId="0" xfId="0" applyFont="1" applyFill="1" applyAlignment="1">
      <alignment horizontal="center"/>
    </xf>
    <xf numFmtId="0" fontId="4" fillId="0" borderId="0" xfId="0" applyFont="1" applyFill="1"/>
    <xf numFmtId="0" fontId="16" fillId="0" borderId="0" xfId="0" applyFont="1"/>
    <xf numFmtId="0" fontId="16" fillId="3" borderId="0" xfId="0" applyFont="1" applyFill="1"/>
    <xf numFmtId="0" fontId="7" fillId="3" borderId="0" xfId="0" applyFont="1" applyFill="1" applyBorder="1" applyAlignment="1" applyProtection="1">
      <alignment vertical="center" wrapText="1"/>
      <protection hidden="1"/>
    </xf>
    <xf numFmtId="0" fontId="7" fillId="3" borderId="0" xfId="0" applyFont="1" applyFill="1" applyBorder="1" applyAlignment="1" applyProtection="1">
      <alignment horizontal="center" vertical="center"/>
      <protection hidden="1"/>
    </xf>
    <xf numFmtId="0" fontId="16" fillId="0" borderId="0" xfId="0" applyFont="1" applyFill="1"/>
    <xf numFmtId="0" fontId="8" fillId="3" borderId="0" xfId="0" applyFont="1" applyFill="1" applyBorder="1" applyAlignment="1" applyProtection="1">
      <alignment vertical="center" wrapText="1"/>
      <protection hidden="1"/>
    </xf>
    <xf numFmtId="0" fontId="17" fillId="0" borderId="0" xfId="1" applyFont="1" applyFill="1" applyBorder="1" applyAlignment="1" applyProtection="1">
      <alignment horizontal="left" vertical="center"/>
      <protection hidden="1"/>
    </xf>
    <xf numFmtId="3" fontId="17" fillId="0" borderId="0" xfId="1" applyNumberFormat="1" applyFont="1" applyFill="1" applyBorder="1" applyAlignment="1" applyProtection="1">
      <alignment horizontal="center" vertical="center"/>
      <protection hidden="1"/>
    </xf>
    <xf numFmtId="3" fontId="18" fillId="0" borderId="0" xfId="1" applyNumberFormat="1" applyFont="1" applyFill="1" applyBorder="1" applyAlignment="1" applyProtection="1">
      <alignment horizontal="center" vertical="center"/>
      <protection hidden="1"/>
    </xf>
    <xf numFmtId="0" fontId="7" fillId="3" borderId="0" xfId="0" applyFont="1" applyFill="1" applyBorder="1" applyAlignment="1" applyProtection="1">
      <alignment horizontal="left" vertical="center"/>
      <protection hidden="1"/>
    </xf>
    <xf numFmtId="3" fontId="17" fillId="0" borderId="0" xfId="1" applyNumberFormat="1" applyFont="1" applyFill="1" applyBorder="1" applyAlignment="1">
      <alignment horizontal="center" vertical="center"/>
    </xf>
    <xf numFmtId="164" fontId="3" fillId="0" borderId="0" xfId="4" applyNumberFormat="1" applyFont="1" applyFill="1" applyBorder="1" applyAlignment="1">
      <alignment horizontal="center" vertical="center"/>
    </xf>
    <xf numFmtId="0" fontId="21" fillId="0" borderId="0" xfId="1" applyFont="1" applyFill="1" applyBorder="1" applyAlignment="1" applyProtection="1">
      <alignment vertical="center"/>
      <protection hidden="1"/>
    </xf>
    <xf numFmtId="3" fontId="16" fillId="3" borderId="0" xfId="0" applyNumberFormat="1" applyFont="1" applyFill="1"/>
    <xf numFmtId="0" fontId="12" fillId="5" borderId="0" xfId="0" applyFont="1" applyFill="1" applyBorder="1" applyAlignment="1" applyProtection="1">
      <alignment horizontal="center" vertical="center" wrapText="1"/>
      <protection hidden="1"/>
    </xf>
    <xf numFmtId="0" fontId="18" fillId="0" borderId="0" xfId="1" applyFont="1" applyFill="1" applyBorder="1" applyAlignment="1" applyProtection="1">
      <alignment horizontal="left" vertical="center"/>
      <protection hidden="1"/>
    </xf>
    <xf numFmtId="0" fontId="21" fillId="0" borderId="0" xfId="1" applyFont="1" applyFill="1" applyBorder="1" applyAlignment="1" applyProtection="1">
      <alignment horizontal="left" vertical="center"/>
      <protection hidden="1"/>
    </xf>
    <xf numFmtId="0" fontId="5" fillId="0" borderId="0" xfId="1" applyFont="1" applyFill="1" applyBorder="1" applyAlignment="1" applyProtection="1">
      <alignment horizontal="left" vertical="center"/>
      <protection hidden="1"/>
    </xf>
    <xf numFmtId="0" fontId="12" fillId="5" borderId="0" xfId="1" applyFont="1" applyFill="1" applyBorder="1" applyAlignment="1" applyProtection="1">
      <alignment horizontal="left" vertical="center"/>
      <protection hidden="1"/>
    </xf>
    <xf numFmtId="9" fontId="8" fillId="0" borderId="0" xfId="3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7" fillId="3" borderId="0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Fill="1" applyBorder="1" applyAlignment="1" applyProtection="1">
      <alignment vertical="center" wrapText="1"/>
      <protection hidden="1"/>
    </xf>
    <xf numFmtId="0" fontId="9" fillId="5" borderId="0" xfId="0" applyFont="1" applyFill="1" applyBorder="1" applyAlignment="1" applyProtection="1">
      <alignment horizontal="center" vertical="center" wrapText="1"/>
      <protection hidden="1"/>
    </xf>
    <xf numFmtId="3" fontId="7" fillId="0" borderId="0" xfId="1" applyNumberFormat="1" applyFont="1" applyFill="1" applyBorder="1" applyAlignment="1" applyProtection="1">
      <alignment horizontal="center" vertical="center"/>
      <protection hidden="1"/>
    </xf>
    <xf numFmtId="3" fontId="25" fillId="8" borderId="1" xfId="0" applyNumberFormat="1" applyFont="1" applyFill="1" applyBorder="1" applyAlignment="1">
      <alignment horizontal="right" vertical="center" wrapText="1"/>
    </xf>
    <xf numFmtId="9" fontId="25" fillId="8" borderId="1" xfId="0" applyNumberFormat="1" applyFont="1" applyFill="1" applyBorder="1" applyAlignment="1">
      <alignment horizontal="right" vertical="center" wrapText="1"/>
    </xf>
    <xf numFmtId="3" fontId="26" fillId="10" borderId="1" xfId="0" applyNumberFormat="1" applyFont="1" applyFill="1" applyBorder="1" applyAlignment="1">
      <alignment horizontal="right" vertical="center" wrapText="1"/>
    </xf>
    <xf numFmtId="9" fontId="26" fillId="10" borderId="1" xfId="0" applyNumberFormat="1" applyFont="1" applyFill="1" applyBorder="1" applyAlignment="1">
      <alignment horizontal="right" vertical="center" wrapText="1"/>
    </xf>
    <xf numFmtId="3" fontId="12" fillId="5" borderId="22" xfId="0" applyNumberFormat="1" applyFont="1" applyFill="1" applyBorder="1" applyAlignment="1">
      <alignment horizontal="right" vertical="center" wrapText="1"/>
    </xf>
    <xf numFmtId="9" fontId="12" fillId="5" borderId="22" xfId="0" applyNumberFormat="1" applyFont="1" applyFill="1" applyBorder="1" applyAlignment="1">
      <alignment horizontal="right" vertical="center" wrapText="1"/>
    </xf>
    <xf numFmtId="3" fontId="7" fillId="3" borderId="0" xfId="0" applyNumberFormat="1" applyFont="1" applyFill="1" applyBorder="1" applyAlignment="1" applyProtection="1">
      <alignment vertical="center" wrapText="1"/>
      <protection hidden="1"/>
    </xf>
    <xf numFmtId="3" fontId="12" fillId="5" borderId="0" xfId="1" applyNumberFormat="1" applyFont="1" applyFill="1" applyBorder="1" applyAlignment="1" applyProtection="1">
      <alignment horizontal="center" vertical="center"/>
      <protection hidden="1"/>
    </xf>
    <xf numFmtId="3" fontId="12" fillId="5" borderId="23" xfId="1" applyNumberFormat="1" applyFont="1" applyFill="1" applyBorder="1" applyAlignment="1" applyProtection="1">
      <alignment horizontal="center" vertical="center"/>
      <protection hidden="1"/>
    </xf>
    <xf numFmtId="3" fontId="12" fillId="5" borderId="24" xfId="1" applyNumberFormat="1" applyFont="1" applyFill="1" applyBorder="1" applyAlignment="1" applyProtection="1">
      <alignment horizontal="center" vertical="center"/>
      <protection hidden="1"/>
    </xf>
    <xf numFmtId="3" fontId="12" fillId="5" borderId="25" xfId="1" applyNumberFormat="1" applyFont="1" applyFill="1" applyBorder="1" applyAlignment="1" applyProtection="1">
      <alignment horizontal="center" vertical="center"/>
      <protection hidden="1"/>
    </xf>
    <xf numFmtId="0" fontId="18" fillId="11" borderId="0" xfId="1" applyFont="1" applyFill="1" applyBorder="1" applyAlignment="1" applyProtection="1">
      <alignment horizontal="left" vertical="center"/>
      <protection hidden="1"/>
    </xf>
    <xf numFmtId="9" fontId="17" fillId="11" borderId="0" xfId="3" applyFont="1" applyFill="1" applyBorder="1" applyAlignment="1" applyProtection="1">
      <alignment horizontal="center" vertical="center"/>
      <protection hidden="1"/>
    </xf>
    <xf numFmtId="9" fontId="17" fillId="11" borderId="26" xfId="3" applyFont="1" applyFill="1" applyBorder="1" applyAlignment="1" applyProtection="1">
      <alignment horizontal="center" vertical="center"/>
      <protection hidden="1"/>
    </xf>
    <xf numFmtId="9" fontId="17" fillId="11" borderId="2" xfId="3" applyFont="1" applyFill="1" applyBorder="1" applyAlignment="1" applyProtection="1">
      <alignment horizontal="center" vertical="center"/>
      <protection hidden="1"/>
    </xf>
    <xf numFmtId="9" fontId="18" fillId="11" borderId="27" xfId="3" applyFont="1" applyFill="1" applyBorder="1" applyAlignment="1" applyProtection="1">
      <alignment horizontal="center" vertical="center"/>
      <protection hidden="1"/>
    </xf>
    <xf numFmtId="9" fontId="18" fillId="11" borderId="0" xfId="3" applyFont="1" applyFill="1" applyBorder="1" applyAlignment="1" applyProtection="1">
      <alignment horizontal="center" vertical="center"/>
      <protection hidden="1"/>
    </xf>
    <xf numFmtId="164" fontId="17" fillId="0" borderId="0" xfId="3" applyNumberFormat="1" applyFont="1" applyFill="1" applyBorder="1" applyAlignment="1" applyProtection="1">
      <alignment horizontal="center" vertical="center"/>
      <protection hidden="1"/>
    </xf>
    <xf numFmtId="164" fontId="18" fillId="0" borderId="0" xfId="3" applyNumberFormat="1" applyFont="1" applyFill="1" applyBorder="1" applyAlignment="1" applyProtection="1">
      <alignment horizontal="center" vertical="center"/>
      <protection hidden="1"/>
    </xf>
    <xf numFmtId="0" fontId="16" fillId="3" borderId="0" xfId="0" applyFont="1" applyFill="1" applyAlignment="1">
      <alignment horizontal="center"/>
    </xf>
    <xf numFmtId="0" fontId="3" fillId="4" borderId="0" xfId="1" applyFont="1" applyFill="1" applyAlignment="1">
      <alignment vertical="center"/>
    </xf>
    <xf numFmtId="0" fontId="7" fillId="0" borderId="0" xfId="0" applyFont="1" applyFill="1" applyBorder="1" applyAlignment="1" applyProtection="1">
      <alignment vertical="center" wrapText="1"/>
      <protection hidden="1"/>
    </xf>
    <xf numFmtId="0" fontId="8" fillId="0" borderId="0" xfId="0" applyFont="1" applyFill="1" applyBorder="1" applyAlignment="1">
      <alignment horizontal="left" vertical="center"/>
    </xf>
    <xf numFmtId="0" fontId="16" fillId="0" borderId="0" xfId="0" applyFont="1" applyFill="1" applyBorder="1"/>
    <xf numFmtId="0" fontId="12" fillId="5" borderId="28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Fill="1" applyBorder="1" applyAlignment="1" applyProtection="1">
      <alignment horizontal="center" vertical="center" wrapText="1"/>
      <protection hidden="1"/>
    </xf>
    <xf numFmtId="3" fontId="8" fillId="0" borderId="0" xfId="1" applyNumberFormat="1" applyFont="1" applyFill="1" applyBorder="1" applyAlignment="1" applyProtection="1">
      <alignment horizontal="center" vertical="center"/>
      <protection hidden="1"/>
    </xf>
    <xf numFmtId="3" fontId="18" fillId="0" borderId="29" xfId="1" applyNumberFormat="1" applyFont="1" applyFill="1" applyBorder="1" applyAlignment="1" applyProtection="1">
      <alignment horizontal="center" vertical="center"/>
      <protection hidden="1"/>
    </xf>
    <xf numFmtId="164" fontId="18" fillId="0" borderId="29" xfId="3" applyNumberFormat="1" applyFont="1" applyFill="1" applyBorder="1" applyAlignment="1" applyProtection="1">
      <alignment horizontal="center" vertical="center"/>
      <protection hidden="1"/>
    </xf>
    <xf numFmtId="0" fontId="27" fillId="0" borderId="0" xfId="0" applyFont="1" applyFill="1" applyBorder="1" applyAlignment="1">
      <alignment horizontal="center" vertical="center"/>
    </xf>
    <xf numFmtId="164" fontId="12" fillId="0" borderId="0" xfId="3" applyNumberFormat="1" applyFont="1" applyFill="1" applyBorder="1" applyAlignment="1" applyProtection="1">
      <alignment horizontal="center" vertical="center"/>
      <protection hidden="1"/>
    </xf>
    <xf numFmtId="3" fontId="18" fillId="0" borderId="30" xfId="1" applyNumberFormat="1" applyFont="1" applyFill="1" applyBorder="1" applyAlignment="1" applyProtection="1">
      <alignment horizontal="center" vertical="center"/>
      <protection hidden="1"/>
    </xf>
    <xf numFmtId="3" fontId="12" fillId="0" borderId="0" xfId="1" applyNumberFormat="1" applyFont="1" applyFill="1" applyBorder="1" applyAlignment="1" applyProtection="1">
      <alignment horizontal="center" vertical="center"/>
      <protection hidden="1"/>
    </xf>
    <xf numFmtId="0" fontId="19" fillId="0" borderId="0" xfId="0" applyFont="1" applyFill="1" applyBorder="1"/>
    <xf numFmtId="9" fontId="17" fillId="11" borderId="0" xfId="3" applyNumberFormat="1" applyFont="1" applyFill="1" applyBorder="1" applyAlignment="1" applyProtection="1">
      <alignment horizontal="center" vertical="center"/>
      <protection hidden="1"/>
    </xf>
    <xf numFmtId="9" fontId="18" fillId="0" borderId="0" xfId="3" applyFont="1" applyFill="1" applyBorder="1" applyAlignment="1" applyProtection="1">
      <alignment horizontal="center" vertical="center"/>
      <protection hidden="1"/>
    </xf>
    <xf numFmtId="3" fontId="11" fillId="0" borderId="0" xfId="1" applyNumberFormat="1" applyFont="1" applyFill="1" applyBorder="1" applyAlignment="1" applyProtection="1">
      <alignment horizontal="left" vertical="center"/>
      <protection hidden="1"/>
    </xf>
    <xf numFmtId="0" fontId="7" fillId="0" borderId="0" xfId="0" applyFont="1" applyFill="1" applyBorder="1" applyAlignment="1" applyProtection="1">
      <alignment vertical="center"/>
      <protection hidden="1"/>
    </xf>
    <xf numFmtId="0" fontId="10" fillId="5" borderId="0" xfId="0" applyFont="1" applyFill="1" applyBorder="1" applyAlignment="1" applyProtection="1">
      <alignment horizontal="center" vertical="center" wrapText="1"/>
      <protection hidden="1"/>
    </xf>
    <xf numFmtId="0" fontId="17" fillId="0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4" fontId="17" fillId="11" borderId="0" xfId="3" applyNumberFormat="1" applyFont="1" applyFill="1" applyBorder="1" applyAlignment="1" applyProtection="1">
      <alignment horizontal="center" vertical="center"/>
      <protection hidden="1"/>
    </xf>
    <xf numFmtId="0" fontId="16" fillId="0" borderId="0" xfId="0" applyFont="1" applyFill="1" applyBorder="1" applyAlignment="1">
      <alignment horizontal="center"/>
    </xf>
    <xf numFmtId="0" fontId="0" fillId="0" borderId="31" xfId="0" applyNumberFormat="1" applyFill="1" applyBorder="1"/>
    <xf numFmtId="3" fontId="16" fillId="0" borderId="0" xfId="0" applyNumberFormat="1" applyFont="1" applyFill="1" applyBorder="1"/>
    <xf numFmtId="3" fontId="18" fillId="0" borderId="0" xfId="1" applyNumberFormat="1" applyFont="1" applyFill="1" applyBorder="1" applyAlignment="1">
      <alignment horizontal="left" vertical="center"/>
    </xf>
    <xf numFmtId="3" fontId="12" fillId="0" borderId="0" xfId="1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/>
    <xf numFmtId="9" fontId="12" fillId="5" borderId="0" xfId="3" applyFont="1" applyFill="1" applyBorder="1" applyAlignment="1" applyProtection="1">
      <alignment horizontal="center" vertical="center"/>
      <protection hidden="1"/>
    </xf>
    <xf numFmtId="0" fontId="20" fillId="0" borderId="0" xfId="0" applyFont="1" applyFill="1" applyBorder="1"/>
    <xf numFmtId="0" fontId="20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18" fillId="0" borderId="0" xfId="1" applyFont="1" applyFill="1" applyBorder="1" applyAlignment="1" applyProtection="1">
      <alignment horizontal="center" vertical="center"/>
      <protection hidden="1"/>
    </xf>
    <xf numFmtId="164" fontId="12" fillId="5" borderId="0" xfId="3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4" fillId="7" borderId="32" xfId="0" applyFont="1" applyFill="1" applyBorder="1" applyAlignment="1">
      <alignment vertical="center"/>
    </xf>
    <xf numFmtId="0" fontId="1" fillId="4" borderId="0" xfId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0" xfId="1" applyFont="1" applyFill="1" applyAlignment="1">
      <alignment vertical="center"/>
    </xf>
    <xf numFmtId="0" fontId="29" fillId="0" borderId="0" xfId="1" applyFont="1" applyFill="1" applyBorder="1" applyAlignment="1">
      <alignment vertical="center"/>
    </xf>
    <xf numFmtId="0" fontId="30" fillId="0" borderId="0" xfId="1" applyFont="1" applyFill="1" applyBorder="1" applyAlignment="1">
      <alignment vertical="center"/>
    </xf>
    <xf numFmtId="0" fontId="6" fillId="5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left" vertical="center"/>
    </xf>
    <xf numFmtId="3" fontId="1" fillId="0" borderId="0" xfId="1" applyNumberFormat="1" applyFont="1" applyFill="1" applyBorder="1" applyAlignment="1">
      <alignment horizontal="left" vertical="center"/>
    </xf>
    <xf numFmtId="3" fontId="1" fillId="0" borderId="0" xfId="1" applyNumberFormat="1" applyFont="1" applyFill="1" applyBorder="1" applyAlignment="1">
      <alignment horizontal="right" vertical="center" indent="1"/>
    </xf>
    <xf numFmtId="0" fontId="1" fillId="0" borderId="0" xfId="1" applyFont="1" applyFill="1" applyBorder="1" applyAlignment="1">
      <alignment vertical="center" wrapText="1"/>
    </xf>
    <xf numFmtId="0" fontId="1" fillId="0" borderId="0" xfId="1" applyFont="1" applyFill="1" applyBorder="1" applyAlignment="1">
      <alignment vertical="center"/>
    </xf>
    <xf numFmtId="0" fontId="31" fillId="0" borderId="0" xfId="1" applyFont="1" applyFill="1" applyAlignment="1">
      <alignment vertical="center"/>
    </xf>
    <xf numFmtId="3" fontId="6" fillId="5" borderId="4" xfId="1" applyNumberFormat="1" applyFont="1" applyFill="1" applyBorder="1" applyAlignment="1">
      <alignment horizontal="right" vertical="center" indent="1"/>
    </xf>
    <xf numFmtId="3" fontId="6" fillId="0" borderId="0" xfId="1" applyNumberFormat="1" applyFont="1" applyFill="1" applyBorder="1" applyAlignment="1">
      <alignment vertical="center"/>
    </xf>
    <xf numFmtId="0" fontId="32" fillId="0" borderId="0" xfId="1" applyFont="1" applyFill="1" applyBorder="1" applyAlignment="1">
      <alignment vertical="center"/>
    </xf>
    <xf numFmtId="0" fontId="1" fillId="2" borderId="0" xfId="1" applyFont="1" applyFill="1" applyAlignment="1">
      <alignment horizontal="left" vertical="top"/>
    </xf>
    <xf numFmtId="0" fontId="31" fillId="4" borderId="0" xfId="1" applyFont="1" applyFill="1" applyAlignment="1">
      <alignment vertical="center"/>
    </xf>
    <xf numFmtId="0" fontId="29" fillId="4" borderId="0" xfId="1" applyFont="1" applyFill="1" applyAlignment="1">
      <alignment vertical="center"/>
    </xf>
    <xf numFmtId="0" fontId="2" fillId="0" borderId="0" xfId="1" applyFont="1" applyFill="1" applyBorder="1" applyAlignment="1">
      <alignment vertical="center"/>
    </xf>
    <xf numFmtId="0" fontId="30" fillId="0" borderId="0" xfId="1" applyFont="1" applyFill="1" applyBorder="1" applyAlignment="1">
      <alignment vertical="center" wrapText="1"/>
    </xf>
    <xf numFmtId="0" fontId="6" fillId="5" borderId="35" xfId="1" applyFont="1" applyFill="1" applyBorder="1" applyAlignment="1">
      <alignment horizontal="center" vertical="center"/>
    </xf>
    <xf numFmtId="0" fontId="6" fillId="5" borderId="36" xfId="1" applyFont="1" applyFill="1" applyBorder="1" applyAlignment="1">
      <alignment horizontal="center" vertical="center"/>
    </xf>
    <xf numFmtId="0" fontId="1" fillId="8" borderId="38" xfId="1" applyFont="1" applyFill="1" applyBorder="1" applyAlignment="1">
      <alignment vertical="center"/>
    </xf>
    <xf numFmtId="3" fontId="1" fillId="8" borderId="38" xfId="1" applyNumberFormat="1" applyFont="1" applyFill="1" applyBorder="1" applyAlignment="1">
      <alignment horizontal="center" vertical="center"/>
    </xf>
    <xf numFmtId="3" fontId="1" fillId="8" borderId="39" xfId="1" applyNumberFormat="1" applyFont="1" applyFill="1" applyBorder="1" applyAlignment="1">
      <alignment horizontal="center" vertical="center"/>
    </xf>
    <xf numFmtId="9" fontId="3" fillId="13" borderId="40" xfId="4" applyFont="1" applyFill="1" applyBorder="1" applyAlignment="1">
      <alignment horizontal="center" vertical="center"/>
    </xf>
    <xf numFmtId="0" fontId="1" fillId="8" borderId="41" xfId="1" applyFont="1" applyFill="1" applyBorder="1" applyAlignment="1">
      <alignment vertical="center"/>
    </xf>
    <xf numFmtId="3" fontId="1" fillId="8" borderId="41" xfId="1" applyNumberFormat="1" applyFont="1" applyFill="1" applyBorder="1" applyAlignment="1">
      <alignment horizontal="center" vertical="center"/>
    </xf>
    <xf numFmtId="9" fontId="3" fillId="13" borderId="42" xfId="4" applyFont="1" applyFill="1" applyBorder="1" applyAlignment="1">
      <alignment horizontal="center" vertical="center"/>
    </xf>
    <xf numFmtId="9" fontId="3" fillId="13" borderId="43" xfId="4" applyFont="1" applyFill="1" applyBorder="1" applyAlignment="1">
      <alignment horizontal="center" vertical="center"/>
    </xf>
    <xf numFmtId="0" fontId="6" fillId="5" borderId="44" xfId="1" applyFont="1" applyFill="1" applyBorder="1" applyAlignment="1">
      <alignment vertical="center"/>
    </xf>
    <xf numFmtId="3" fontId="6" fillId="5" borderId="0" xfId="1" applyNumberFormat="1" applyFont="1" applyFill="1" applyBorder="1" applyAlignment="1">
      <alignment horizontal="center" vertical="center"/>
    </xf>
    <xf numFmtId="9" fontId="6" fillId="12" borderId="45" xfId="4" applyFont="1" applyFill="1" applyBorder="1" applyAlignment="1">
      <alignment horizontal="center" vertical="center"/>
    </xf>
    <xf numFmtId="9" fontId="28" fillId="0" borderId="0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6" fillId="12" borderId="34" xfId="1" applyFont="1" applyFill="1" applyBorder="1" applyAlignment="1">
      <alignment horizontal="center" vertical="center" wrapText="1"/>
    </xf>
    <xf numFmtId="0" fontId="6" fillId="12" borderId="37" xfId="1" applyFont="1" applyFill="1" applyBorder="1" applyAlignment="1">
      <alignment horizontal="center" vertical="center"/>
    </xf>
    <xf numFmtId="0" fontId="12" fillId="5" borderId="0" xfId="0" applyFont="1" applyFill="1" applyBorder="1" applyAlignment="1" applyProtection="1">
      <alignment horizontal="center" vertical="center" wrapText="1"/>
      <protection hidden="1"/>
    </xf>
    <xf numFmtId="0" fontId="6" fillId="5" borderId="0" xfId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left" vertical="center" wrapText="1"/>
    </xf>
    <xf numFmtId="0" fontId="6" fillId="5" borderId="4" xfId="1" applyFont="1" applyFill="1" applyBorder="1" applyAlignment="1">
      <alignment horizontal="center" vertical="center"/>
    </xf>
    <xf numFmtId="0" fontId="6" fillId="5" borderId="0" xfId="1" applyFont="1" applyFill="1" applyBorder="1" applyAlignment="1">
      <alignment horizontal="center" vertical="center"/>
    </xf>
    <xf numFmtId="0" fontId="6" fillId="5" borderId="3" xfId="1" applyFont="1" applyFill="1" applyBorder="1" applyAlignment="1">
      <alignment horizontal="center" vertical="center"/>
    </xf>
    <xf numFmtId="0" fontId="6" fillId="5" borderId="33" xfId="1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left" vertical="center" wrapText="1"/>
      <protection hidden="1"/>
    </xf>
    <xf numFmtId="0" fontId="12" fillId="5" borderId="0" xfId="1" applyFont="1" applyFill="1" applyBorder="1" applyAlignment="1" applyProtection="1">
      <alignment horizontal="center" vertical="center"/>
      <protection hidden="1"/>
    </xf>
    <xf numFmtId="0" fontId="22" fillId="5" borderId="9" xfId="0" applyFont="1" applyFill="1" applyBorder="1" applyAlignment="1">
      <alignment horizontal="center" vertical="center" wrapText="1"/>
    </xf>
    <xf numFmtId="0" fontId="22" fillId="5" borderId="12" xfId="0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22" fillId="5" borderId="10" xfId="0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 wrapText="1"/>
    </xf>
    <xf numFmtId="0" fontId="22" fillId="5" borderId="14" xfId="0" applyFont="1" applyFill="1" applyBorder="1" applyAlignment="1">
      <alignment horizontal="center" vertical="center" wrapText="1"/>
    </xf>
    <xf numFmtId="0" fontId="22" fillId="9" borderId="8" xfId="0" applyFont="1" applyFill="1" applyBorder="1" applyAlignment="1">
      <alignment horizontal="center" vertical="center" wrapText="1"/>
    </xf>
    <xf numFmtId="0" fontId="22" fillId="9" borderId="11" xfId="0" applyFont="1" applyFill="1" applyBorder="1" applyAlignment="1">
      <alignment horizontal="center" vertical="center" wrapText="1"/>
    </xf>
    <xf numFmtId="0" fontId="22" fillId="9" borderId="17" xfId="0" applyFont="1" applyFill="1" applyBorder="1" applyAlignment="1">
      <alignment horizontal="center" vertical="center" wrapText="1"/>
    </xf>
    <xf numFmtId="0" fontId="24" fillId="9" borderId="9" xfId="0" applyFont="1" applyFill="1" applyBorder="1" applyAlignment="1">
      <alignment horizontal="center" vertical="center" wrapText="1"/>
    </xf>
    <xf numFmtId="0" fontId="24" fillId="9" borderId="15" xfId="0" applyFont="1" applyFill="1" applyBorder="1" applyAlignment="1">
      <alignment horizontal="center" vertical="center" wrapText="1"/>
    </xf>
    <xf numFmtId="0" fontId="24" fillId="9" borderId="12" xfId="0" applyFont="1" applyFill="1" applyBorder="1" applyAlignment="1">
      <alignment horizontal="center" vertical="center" wrapText="1"/>
    </xf>
    <xf numFmtId="0" fontId="24" fillId="9" borderId="16" xfId="0" applyFont="1" applyFill="1" applyBorder="1" applyAlignment="1">
      <alignment horizontal="center" vertical="center" wrapText="1"/>
    </xf>
    <xf numFmtId="0" fontId="22" fillId="9" borderId="18" xfId="0" applyFont="1" applyFill="1" applyBorder="1" applyAlignment="1">
      <alignment horizontal="center" vertical="center" wrapText="1"/>
    </xf>
    <xf numFmtId="0" fontId="22" fillId="9" borderId="19" xfId="0" applyFont="1" applyFill="1" applyBorder="1" applyAlignment="1">
      <alignment horizontal="center" vertical="center" wrapText="1"/>
    </xf>
    <xf numFmtId="0" fontId="22" fillId="9" borderId="20" xfId="0" applyFont="1" applyFill="1" applyBorder="1" applyAlignment="1">
      <alignment horizontal="center" vertical="center" wrapText="1"/>
    </xf>
    <xf numFmtId="0" fontId="22" fillId="9" borderId="21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 wrapText="1"/>
    </xf>
    <xf numFmtId="0" fontId="22" fillId="5" borderId="21" xfId="0" applyFont="1" applyFill="1" applyBorder="1" applyAlignment="1">
      <alignment horizontal="center" vertical="center" wrapText="1"/>
    </xf>
    <xf numFmtId="0" fontId="13" fillId="6" borderId="0" xfId="0" applyFont="1" applyFill="1" applyBorder="1" applyAlignment="1" applyProtection="1">
      <alignment horizontal="center" vertical="center" wrapText="1"/>
      <protection hidden="1"/>
    </xf>
    <xf numFmtId="0" fontId="15" fillId="0" borderId="0" xfId="0" applyFont="1" applyFill="1" applyBorder="1" applyAlignment="1" applyProtection="1">
      <alignment horizontal="center" vertical="center"/>
      <protection hidden="1"/>
    </xf>
    <xf numFmtId="0" fontId="7" fillId="3" borderId="0" xfId="0" applyFont="1" applyFill="1" applyBorder="1" applyAlignment="1" applyProtection="1">
      <alignment horizontal="left" vertical="center" wrapText="1"/>
      <protection hidden="1"/>
    </xf>
    <xf numFmtId="0" fontId="12" fillId="5" borderId="5" xfId="0" applyFont="1" applyFill="1" applyBorder="1" applyAlignment="1" applyProtection="1">
      <alignment horizontal="center" vertical="center" wrapText="1"/>
      <protection hidden="1"/>
    </xf>
    <xf numFmtId="0" fontId="22" fillId="5" borderId="6" xfId="0" applyFont="1" applyFill="1" applyBorder="1" applyAlignment="1">
      <alignment horizontal="center" vertical="center" wrapText="1"/>
    </xf>
    <xf numFmtId="0" fontId="22" fillId="5" borderId="0" xfId="0" applyFont="1" applyFill="1" applyBorder="1" applyAlignment="1">
      <alignment horizontal="center" vertical="center" wrapText="1"/>
    </xf>
    <xf numFmtId="0" fontId="22" fillId="5" borderId="13" xfId="0" applyFont="1" applyFill="1" applyBorder="1" applyAlignment="1">
      <alignment horizontal="center" vertical="center" wrapText="1"/>
    </xf>
    <xf numFmtId="0" fontId="22" fillId="5" borderId="8" xfId="0" applyFont="1" applyFill="1" applyBorder="1" applyAlignment="1">
      <alignment horizontal="center" vertical="center" wrapText="1"/>
    </xf>
    <xf numFmtId="0" fontId="22" fillId="5" borderId="11" xfId="0" applyFont="1" applyFill="1" applyBorder="1" applyAlignment="1">
      <alignment horizontal="center" vertical="center" wrapText="1"/>
    </xf>
  </cellXfs>
  <cellStyles count="13">
    <cellStyle name="Normal" xfId="0" builtinId="0"/>
    <cellStyle name="Normal 2" xfId="1"/>
    <cellStyle name="Normal 2 2" xfId="2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del consultante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100'!$C$33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100'!$C$34:$C$45</c:f>
              <c:numCache>
                <c:formatCode>#,##0</c:formatCode>
                <c:ptCount val="12"/>
                <c:pt idx="0">
                  <c:v>3884</c:v>
                </c:pt>
                <c:pt idx="1">
                  <c:v>3053</c:v>
                </c:pt>
                <c:pt idx="2">
                  <c:v>3531</c:v>
                </c:pt>
                <c:pt idx="3">
                  <c:v>3587</c:v>
                </c:pt>
                <c:pt idx="4">
                  <c:v>5103</c:v>
                </c:pt>
                <c:pt idx="5">
                  <c:v>5353</c:v>
                </c:pt>
                <c:pt idx="6">
                  <c:v>4831</c:v>
                </c:pt>
                <c:pt idx="7">
                  <c:v>4496</c:v>
                </c:pt>
                <c:pt idx="8">
                  <c:v>4329</c:v>
                </c:pt>
                <c:pt idx="9">
                  <c:v>4702</c:v>
                </c:pt>
                <c:pt idx="10">
                  <c:v>4631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04-4879-9FB8-E1B5EB44B69E}"/>
            </c:ext>
          </c:extLst>
        </c:ser>
        <c:ser>
          <c:idx val="1"/>
          <c:order val="1"/>
          <c:tx>
            <c:strRef>
              <c:f>'Linea 100'!$D$33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100'!$D$34:$D$45</c:f>
              <c:numCache>
                <c:formatCode>#,##0</c:formatCode>
                <c:ptCount val="12"/>
                <c:pt idx="0">
                  <c:v>659</c:v>
                </c:pt>
                <c:pt idx="1">
                  <c:v>581</c:v>
                </c:pt>
                <c:pt idx="2">
                  <c:v>698</c:v>
                </c:pt>
                <c:pt idx="3">
                  <c:v>690</c:v>
                </c:pt>
                <c:pt idx="4">
                  <c:v>1087</c:v>
                </c:pt>
                <c:pt idx="5">
                  <c:v>1080</c:v>
                </c:pt>
                <c:pt idx="6">
                  <c:v>1002</c:v>
                </c:pt>
                <c:pt idx="7">
                  <c:v>929</c:v>
                </c:pt>
                <c:pt idx="8">
                  <c:v>960</c:v>
                </c:pt>
                <c:pt idx="9">
                  <c:v>977</c:v>
                </c:pt>
                <c:pt idx="10">
                  <c:v>936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04-4879-9FB8-E1B5EB44B69E}"/>
            </c:ext>
          </c:extLst>
        </c:ser>
        <c:ser>
          <c:idx val="2"/>
          <c:order val="2"/>
          <c:tx>
            <c:strRef>
              <c:f>'Linea 100'!$E$33</c:f>
              <c:strCache>
                <c:ptCount val="1"/>
                <c:pt idx="0">
                  <c:v>Sin dato</c:v>
                </c:pt>
              </c:strCache>
            </c:strRef>
          </c:tx>
          <c:spPr>
            <a:solidFill>
              <a:srgbClr val="FF8181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2904-4879-9FB8-E1B5EB44B69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100'!$E$34:$E$45</c:f>
              <c:numCache>
                <c:formatCode>#,##0</c:formatCode>
                <c:ptCount val="12"/>
                <c:pt idx="0">
                  <c:v>0</c:v>
                </c:pt>
                <c:pt idx="1">
                  <c:v>727</c:v>
                </c:pt>
                <c:pt idx="2">
                  <c:v>755</c:v>
                </c:pt>
                <c:pt idx="3">
                  <c:v>958</c:v>
                </c:pt>
                <c:pt idx="4">
                  <c:v>1044</c:v>
                </c:pt>
                <c:pt idx="5">
                  <c:v>829</c:v>
                </c:pt>
                <c:pt idx="6">
                  <c:v>1002</c:v>
                </c:pt>
                <c:pt idx="7">
                  <c:v>965</c:v>
                </c:pt>
                <c:pt idx="8">
                  <c:v>1273</c:v>
                </c:pt>
                <c:pt idx="9">
                  <c:v>1427</c:v>
                </c:pt>
                <c:pt idx="10">
                  <c:v>1315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904-4879-9FB8-E1B5EB44B6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50610656"/>
        <c:axId val="1050612336"/>
      </c:barChart>
      <c:catAx>
        <c:axId val="1050610656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50612336"/>
        <c:crosses val="autoZero"/>
        <c:auto val="1"/>
        <c:lblAlgn val="ctr"/>
        <c:lblOffset val="100"/>
        <c:noMultiLvlLbl val="0"/>
      </c:catAx>
      <c:valAx>
        <c:axId val="1050612336"/>
        <c:scaling>
          <c:orientation val="minMax"/>
          <c:min val="1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50610656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A93-4E7E-8480-7B55EF248776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A93-4E7E-8480-7B55EF248776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A93-4E7E-8480-7B55EF24877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100'!$C$50:$J$50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100'!$C$64:$J$64</c:f>
              <c:numCache>
                <c:formatCode>#,##0</c:formatCode>
                <c:ptCount val="8"/>
                <c:pt idx="0">
                  <c:v>0</c:v>
                </c:pt>
                <c:pt idx="1">
                  <c:v>125</c:v>
                </c:pt>
                <c:pt idx="2">
                  <c:v>387</c:v>
                </c:pt>
                <c:pt idx="3">
                  <c:v>911</c:v>
                </c:pt>
                <c:pt idx="4">
                  <c:v>12940</c:v>
                </c:pt>
                <c:pt idx="5">
                  <c:v>37442</c:v>
                </c:pt>
                <c:pt idx="6">
                  <c:v>2273</c:v>
                </c:pt>
                <c:pt idx="7">
                  <c:v>13316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A93-4E7E-8480-7B55EF248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76957008"/>
        <c:axId val="1276956448"/>
      </c:barChart>
      <c:catAx>
        <c:axId val="12769570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276956448"/>
        <c:crosses val="autoZero"/>
        <c:auto val="1"/>
        <c:lblAlgn val="ctr"/>
        <c:lblOffset val="100"/>
        <c:noMultiLvlLbl val="0"/>
      </c:catAx>
      <c:valAx>
        <c:axId val="127695644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276957008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víctima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100'!$C$80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100'!$B$81:$B$92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100'!$C$81:$C$92</c:f>
              <c:numCache>
                <c:formatCode>#,##0</c:formatCode>
                <c:ptCount val="12"/>
                <c:pt idx="0">
                  <c:v>3492</c:v>
                </c:pt>
                <c:pt idx="1">
                  <c:v>3344</c:v>
                </c:pt>
                <c:pt idx="2">
                  <c:v>3816</c:v>
                </c:pt>
                <c:pt idx="3">
                  <c:v>4002</c:v>
                </c:pt>
                <c:pt idx="4">
                  <c:v>5568</c:v>
                </c:pt>
                <c:pt idx="5">
                  <c:v>5558</c:v>
                </c:pt>
                <c:pt idx="6">
                  <c:v>5256</c:v>
                </c:pt>
                <c:pt idx="7">
                  <c:v>4920</c:v>
                </c:pt>
                <c:pt idx="8">
                  <c:v>4934</c:v>
                </c:pt>
                <c:pt idx="9">
                  <c:v>5429</c:v>
                </c:pt>
                <c:pt idx="10">
                  <c:v>5291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CA-4E58-98C0-724B18B70F89}"/>
            </c:ext>
          </c:extLst>
        </c:ser>
        <c:ser>
          <c:idx val="1"/>
          <c:order val="1"/>
          <c:tx>
            <c:strRef>
              <c:f>'Linea 100'!$D$80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100'!$B$81:$B$92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100'!$D$81:$D$92</c:f>
              <c:numCache>
                <c:formatCode>#,##0</c:formatCode>
                <c:ptCount val="12"/>
                <c:pt idx="0">
                  <c:v>1051</c:v>
                </c:pt>
                <c:pt idx="1">
                  <c:v>1017</c:v>
                </c:pt>
                <c:pt idx="2">
                  <c:v>1168</c:v>
                </c:pt>
                <c:pt idx="3">
                  <c:v>1233</c:v>
                </c:pt>
                <c:pt idx="4">
                  <c:v>1666</c:v>
                </c:pt>
                <c:pt idx="5">
                  <c:v>1704</c:v>
                </c:pt>
                <c:pt idx="6">
                  <c:v>1579</c:v>
                </c:pt>
                <c:pt idx="7">
                  <c:v>1470</c:v>
                </c:pt>
                <c:pt idx="8">
                  <c:v>1628</c:v>
                </c:pt>
                <c:pt idx="9">
                  <c:v>1677</c:v>
                </c:pt>
                <c:pt idx="10">
                  <c:v>1591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BCA-4E58-98C0-724B18B70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76959248"/>
        <c:axId val="1276958688"/>
      </c:barChart>
      <c:catAx>
        <c:axId val="1276959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276958688"/>
        <c:crosses val="autoZero"/>
        <c:auto val="1"/>
        <c:lblAlgn val="ctr"/>
        <c:lblOffset val="100"/>
        <c:noMultiLvlLbl val="0"/>
      </c:catAx>
      <c:valAx>
        <c:axId val="1276958688"/>
        <c:scaling>
          <c:orientation val="minMax"/>
          <c:min val="1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276959248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victima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869-4015-9D62-721D830918A5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869-4015-9D62-721D830918A5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869-4015-9D62-721D830918A5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869-4015-9D62-721D830918A5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869-4015-9D62-721D830918A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100'!$C$97:$J$97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100'!$C$111:$J$111</c:f>
              <c:numCache>
                <c:formatCode>#,##0</c:formatCode>
                <c:ptCount val="8"/>
                <c:pt idx="0">
                  <c:v>7946</c:v>
                </c:pt>
                <c:pt idx="1">
                  <c:v>10424</c:v>
                </c:pt>
                <c:pt idx="2">
                  <c:v>5776</c:v>
                </c:pt>
                <c:pt idx="3">
                  <c:v>4277</c:v>
                </c:pt>
                <c:pt idx="4">
                  <c:v>12651</c:v>
                </c:pt>
                <c:pt idx="5">
                  <c:v>22365</c:v>
                </c:pt>
                <c:pt idx="6">
                  <c:v>3280</c:v>
                </c:pt>
                <c:pt idx="7">
                  <c:v>675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8869-4015-9D62-721D83091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76946368"/>
        <c:axId val="1276939648"/>
      </c:barChart>
      <c:catAx>
        <c:axId val="12769463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276939648"/>
        <c:crosses val="autoZero"/>
        <c:auto val="1"/>
        <c:lblAlgn val="ctr"/>
        <c:lblOffset val="100"/>
        <c:noMultiLvlLbl val="0"/>
      </c:catAx>
      <c:valAx>
        <c:axId val="127693964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276946368"/>
        <c:crosses val="autoZero"/>
        <c:crossBetween val="between"/>
      </c:valAx>
      <c:spPr>
        <a:solidFill>
          <a:schemeClr val="bg2"/>
        </a:solidFill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Relación de la consultante</a:t>
            </a:r>
          </a:p>
        </c:rich>
      </c:tx>
      <c:layout>
        <c:manualLayout>
          <c:xMode val="edge"/>
          <c:yMode val="edge"/>
          <c:x val="0.27097607836241311"/>
          <c:y val="7.9602014996518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645-4620-8EFF-B54AED4D0EF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645-4620-8EFF-B54AED4D0EF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645-4620-8EFF-B54AED4D0EF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645-4620-8EFF-B54AED4D0EF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645-4620-8EFF-B54AED4D0EF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3645-4620-8EFF-B54AED4D0EFD}"/>
              </c:ext>
            </c:extLst>
          </c:dPt>
          <c:dLbls>
            <c:dLbl>
              <c:idx val="0"/>
              <c:layout>
                <c:manualLayout>
                  <c:x val="4.7638251173938245E-2"/>
                  <c:y val="3.981417003617190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645-4620-8EFF-B54AED4D0EF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1685417114423972"/>
                  <c:y val="-1.870333958658348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645-4620-8EFF-B54AED4D0EF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328240297506235"/>
                  <c:y val="-1.623818427177005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645-4620-8EFF-B54AED4D0EF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3670242212279296E-2"/>
                  <c:y val="7.786894750466485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645-4620-8EFF-B54AED4D0EF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2122962297206645"/>
                  <c:y val="6.448013929725836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3645-4620-8EFF-B54AED4D0EF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21202790097887889"/>
                  <c:y val="1.26987151482634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3645-4620-8EFF-B54AED4D0EF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'Linea 100'!$B$69:$B$74</c:f>
              <c:strCache>
                <c:ptCount val="6"/>
                <c:pt idx="0">
                  <c:v>El / ella misma</c:v>
                </c:pt>
                <c:pt idx="1">
                  <c:v>Anónimo</c:v>
                </c:pt>
                <c:pt idx="2">
                  <c:v>Madre/padre/apoderado(a)</c:v>
                </c:pt>
                <c:pt idx="3">
                  <c:v>Otro familiar</c:v>
                </c:pt>
                <c:pt idx="4">
                  <c:v>Otra persona</c:v>
                </c:pt>
                <c:pt idx="5">
                  <c:v>Seudónimo</c:v>
                </c:pt>
              </c:strCache>
            </c:strRef>
          </c:cat>
          <c:val>
            <c:numRef>
              <c:f>'Linea 100'!$E$69:$E$74</c:f>
              <c:numCache>
                <c:formatCode>0%</c:formatCode>
                <c:ptCount val="6"/>
                <c:pt idx="0">
                  <c:v>0.39499065198682376</c:v>
                </c:pt>
                <c:pt idx="1">
                  <c:v>0.15176425201056473</c:v>
                </c:pt>
                <c:pt idx="2">
                  <c:v>0.13237083419889012</c:v>
                </c:pt>
                <c:pt idx="3">
                  <c:v>0.17077187880226727</c:v>
                </c:pt>
                <c:pt idx="4">
                  <c:v>0.14020535952755439</c:v>
                </c:pt>
                <c:pt idx="5">
                  <c:v>9.8970234738997541E-3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3645-4620-8EFF-B54AED4D0E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presunta persona agresora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653178927855801"/>
          <c:y val="8.865434373894752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100'!$C$80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100'!$B$127:$B$138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100'!$C$127:$C$138</c:f>
              <c:numCache>
                <c:formatCode>#,##0</c:formatCode>
                <c:ptCount val="12"/>
                <c:pt idx="0">
                  <c:v>977</c:v>
                </c:pt>
                <c:pt idx="1">
                  <c:v>861</c:v>
                </c:pt>
                <c:pt idx="2">
                  <c:v>1156</c:v>
                </c:pt>
                <c:pt idx="3">
                  <c:v>1289</c:v>
                </c:pt>
                <c:pt idx="4">
                  <c:v>1656</c:v>
                </c:pt>
                <c:pt idx="5">
                  <c:v>1492</c:v>
                </c:pt>
                <c:pt idx="6">
                  <c:v>1364</c:v>
                </c:pt>
                <c:pt idx="7">
                  <c:v>1368</c:v>
                </c:pt>
                <c:pt idx="8">
                  <c:v>1499</c:v>
                </c:pt>
                <c:pt idx="9">
                  <c:v>1610</c:v>
                </c:pt>
                <c:pt idx="10">
                  <c:v>1454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35-4B8A-98CC-9975EB687A14}"/>
            </c:ext>
          </c:extLst>
        </c:ser>
        <c:ser>
          <c:idx val="1"/>
          <c:order val="1"/>
          <c:tx>
            <c:strRef>
              <c:f>'Linea 100'!$D$126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100'!$B$127:$B$138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100'!$D$127:$D$138</c:f>
              <c:numCache>
                <c:formatCode>#,##0</c:formatCode>
                <c:ptCount val="12"/>
                <c:pt idx="0">
                  <c:v>3566</c:v>
                </c:pt>
                <c:pt idx="1">
                  <c:v>2442</c:v>
                </c:pt>
                <c:pt idx="2">
                  <c:v>2836</c:v>
                </c:pt>
                <c:pt idx="3">
                  <c:v>2987</c:v>
                </c:pt>
                <c:pt idx="4">
                  <c:v>3967</c:v>
                </c:pt>
                <c:pt idx="5">
                  <c:v>4201</c:v>
                </c:pt>
                <c:pt idx="6">
                  <c:v>3730</c:v>
                </c:pt>
                <c:pt idx="7">
                  <c:v>3498</c:v>
                </c:pt>
                <c:pt idx="8">
                  <c:v>3443</c:v>
                </c:pt>
                <c:pt idx="9">
                  <c:v>3670</c:v>
                </c:pt>
                <c:pt idx="10">
                  <c:v>3631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A35-4B8A-98CC-9975EB687A14}"/>
            </c:ext>
          </c:extLst>
        </c:ser>
        <c:ser>
          <c:idx val="2"/>
          <c:order val="2"/>
          <c:tx>
            <c:strRef>
              <c:f>'Linea 100'!$E$126</c:f>
              <c:strCache>
                <c:ptCount val="1"/>
                <c:pt idx="0">
                  <c:v>Sin dato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A35-4B8A-98CC-9975EB687A1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'Linea 100'!$E$127:$E$138</c:f>
              <c:numCache>
                <c:formatCode>#,##0</c:formatCode>
                <c:ptCount val="12"/>
                <c:pt idx="0">
                  <c:v>0</c:v>
                </c:pt>
                <c:pt idx="1">
                  <c:v>1058</c:v>
                </c:pt>
                <c:pt idx="2">
                  <c:v>992</c:v>
                </c:pt>
                <c:pt idx="3">
                  <c:v>959</c:v>
                </c:pt>
                <c:pt idx="4">
                  <c:v>1611</c:v>
                </c:pt>
                <c:pt idx="5">
                  <c:v>1569</c:v>
                </c:pt>
                <c:pt idx="6">
                  <c:v>1741</c:v>
                </c:pt>
                <c:pt idx="7">
                  <c:v>1524</c:v>
                </c:pt>
                <c:pt idx="8">
                  <c:v>1620</c:v>
                </c:pt>
                <c:pt idx="9">
                  <c:v>1826</c:v>
                </c:pt>
                <c:pt idx="10">
                  <c:v>1797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A35-4B8A-98CC-9975EB687A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13768816"/>
        <c:axId val="1013750896"/>
      </c:barChart>
      <c:catAx>
        <c:axId val="101376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13750896"/>
        <c:crosses val="autoZero"/>
        <c:auto val="1"/>
        <c:lblAlgn val="ctr"/>
        <c:lblOffset val="100"/>
        <c:noMultiLvlLbl val="0"/>
      </c:catAx>
      <c:valAx>
        <c:axId val="1013750896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13768816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 w="9525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721-4B5D-A2F3-40F49479B6F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721-4B5D-A2F3-40F49479B6F0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721-4B5D-A2F3-40F49479B6F0}"/>
              </c:ext>
            </c:extLst>
          </c:dPt>
          <c:dPt>
            <c:idx val="6"/>
            <c:invertIfNegative val="0"/>
            <c:bubble3D val="0"/>
            <c:spPr>
              <a:solidFill>
                <a:srgbClr val="FF818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721-4B5D-A2F3-40F49479B6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100'!$C$143:$J$143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100'!$C$157:$J$157</c:f>
              <c:numCache>
                <c:formatCode>#,##0</c:formatCode>
                <c:ptCount val="8"/>
                <c:pt idx="0">
                  <c:v>4</c:v>
                </c:pt>
                <c:pt idx="1">
                  <c:v>103</c:v>
                </c:pt>
                <c:pt idx="2">
                  <c:v>229</c:v>
                </c:pt>
                <c:pt idx="3">
                  <c:v>520</c:v>
                </c:pt>
                <c:pt idx="4">
                  <c:v>11551</c:v>
                </c:pt>
                <c:pt idx="5">
                  <c:v>36012</c:v>
                </c:pt>
                <c:pt idx="6">
                  <c:v>2183</c:v>
                </c:pt>
                <c:pt idx="7">
                  <c:v>16792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721-4B5D-A2F3-40F49479B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13757616"/>
        <c:axId val="1013769936"/>
      </c:barChart>
      <c:catAx>
        <c:axId val="10137576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013769936"/>
        <c:crosses val="autoZero"/>
        <c:auto val="1"/>
        <c:lblAlgn val="ctr"/>
        <c:lblOffset val="100"/>
        <c:noMultiLvlLbl val="0"/>
      </c:catAx>
      <c:valAx>
        <c:axId val="101376993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013757616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sng" strike="noStrike" kern="1200" cap="all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Acciones realizadas de las consultas atendidas </a:t>
            </a:r>
          </a:p>
        </c:rich>
      </c:tx>
      <c:layout>
        <c:manualLayout>
          <c:xMode val="edge"/>
          <c:yMode val="edge"/>
          <c:x val="0.15134045847748134"/>
          <c:y val="3.0654199344006129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sng" strike="noStrike" kern="1200" cap="all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7676695940480031"/>
          <c:y val="0.27966570017970993"/>
          <c:w val="0.65501130084910442"/>
          <c:h val="0.6517481338263529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F0C-4A79-8D4B-BA323A11F48F}"/>
              </c:ext>
            </c:extLst>
          </c:dPt>
          <c:dPt>
            <c:idx val="1"/>
            <c:bubble3D val="0"/>
            <c:explosion val="5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F0C-4A79-8D4B-BA323A11F48F}"/>
              </c:ext>
            </c:extLst>
          </c:dPt>
          <c:dLbls>
            <c:dLbl>
              <c:idx val="0"/>
              <c:layout>
                <c:manualLayout>
                  <c:x val="1.0219961138263828E-16"/>
                  <c:y val="-0.1261166370353256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F0C-4A79-8D4B-BA323A11F48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3618829819220915E-3"/>
                  <c:y val="-0.1008933096282604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F0C-4A79-8D4B-BA323A11F48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Derivados CEM</c:v>
              </c:pt>
              <c:pt idx="1">
                <c:v>Otras Acciones</c:v>
              </c:pt>
            </c:strLit>
          </c:cat>
          <c:val>
            <c:numRef>
              <c:f>'Linea 100'!$D$205:$E$205</c:f>
              <c:numCache>
                <c:formatCode>#,##0</c:formatCode>
                <c:ptCount val="2"/>
                <c:pt idx="0">
                  <c:v>29156</c:v>
                </c:pt>
                <c:pt idx="1">
                  <c:v>38238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F0C-4A79-8D4B-BA323A11F48F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s-PE"/>
    </a:p>
  </c:txPr>
  <c:printSettings>
    <c:headerFooter alignWithMargins="0"/>
    <c:pageMargins b="1" l="0.75000000000000167" r="0.75000000000000167" t="1" header="0" footer="0"/>
    <c:pageSetup orientation="portrait"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487797408747367E-2"/>
          <c:y val="0.27111196466295373"/>
          <c:w val="0.77571886071144336"/>
          <c:h val="0.61925182884374552"/>
        </c:manualLayout>
      </c:layout>
      <c:lineChart>
        <c:grouping val="standard"/>
        <c:varyColors val="0"/>
        <c:ser>
          <c:idx val="0"/>
          <c:order val="0"/>
          <c:tx>
            <c:strRef>
              <c:f>'Linea 100'!$D$213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dLbl>
              <c:idx val="2"/>
              <c:layout>
                <c:manualLayout>
                  <c:x val="-7.9593752557287109E-2"/>
                  <c:y val="2.50862413620366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284-4240-87DF-83A3BA21A38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9300603070102754E-2"/>
                  <c:y val="4.14865919908010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284-4240-87DF-83A3BA21A38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'Linea 100'!$B$214:$B$224</c:f>
              <c:strCache>
                <c:ptCount val="11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</c:strCache>
            </c:strRef>
          </c:cat>
          <c:val>
            <c:numRef>
              <c:f>'Linea 100'!$D$214:$D$224</c:f>
              <c:numCache>
                <c:formatCode>#,##0</c:formatCode>
                <c:ptCount val="11"/>
                <c:pt idx="0">
                  <c:v>4543</c:v>
                </c:pt>
                <c:pt idx="1">
                  <c:v>4361</c:v>
                </c:pt>
                <c:pt idx="2">
                  <c:v>4984</c:v>
                </c:pt>
                <c:pt idx="3">
                  <c:v>5235</c:v>
                </c:pt>
                <c:pt idx="4">
                  <c:v>7234</c:v>
                </c:pt>
                <c:pt idx="5">
                  <c:v>7262</c:v>
                </c:pt>
                <c:pt idx="6">
                  <c:v>6835</c:v>
                </c:pt>
                <c:pt idx="7">
                  <c:v>6390</c:v>
                </c:pt>
                <c:pt idx="8">
                  <c:v>6562</c:v>
                </c:pt>
                <c:pt idx="9">
                  <c:v>7106</c:v>
                </c:pt>
                <c:pt idx="10">
                  <c:v>6882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284-4240-87DF-83A3BA21A385}"/>
            </c:ext>
          </c:extLst>
        </c:ser>
        <c:ser>
          <c:idx val="1"/>
          <c:order val="1"/>
          <c:tx>
            <c:strRef>
              <c:f>'Linea 100'!$C$213</c:f>
              <c:strCache>
                <c:ptCount val="1"/>
                <c:pt idx="0">
                  <c:v>2017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dLbl>
              <c:idx val="5"/>
              <c:layout>
                <c:manualLayout>
                  <c:x val="-8.21067107512813E-2"/>
                  <c:y val="3.873153314046788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284-4240-87DF-83A3BA21A38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'Linea 100'!$B$214:$B$224</c:f>
              <c:strCache>
                <c:ptCount val="11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</c:strCache>
            </c:strRef>
          </c:cat>
          <c:val>
            <c:numRef>
              <c:f>'Linea 100'!$C$214:$C$224</c:f>
              <c:numCache>
                <c:formatCode>#,##0</c:formatCode>
                <c:ptCount val="11"/>
                <c:pt idx="0">
                  <c:v>5742</c:v>
                </c:pt>
                <c:pt idx="1">
                  <c:v>5109</c:v>
                </c:pt>
                <c:pt idx="2">
                  <c:v>5466</c:v>
                </c:pt>
                <c:pt idx="3">
                  <c:v>5550</c:v>
                </c:pt>
                <c:pt idx="4">
                  <c:v>5541</c:v>
                </c:pt>
                <c:pt idx="5">
                  <c:v>5104</c:v>
                </c:pt>
                <c:pt idx="6">
                  <c:v>5264</c:v>
                </c:pt>
                <c:pt idx="7">
                  <c:v>5470</c:v>
                </c:pt>
                <c:pt idx="8">
                  <c:v>4740</c:v>
                </c:pt>
                <c:pt idx="9">
                  <c:v>5572</c:v>
                </c:pt>
                <c:pt idx="10">
                  <c:v>5738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C284-4240-87DF-83A3BA21A38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13759296"/>
        <c:axId val="1013747536"/>
      </c:lineChart>
      <c:catAx>
        <c:axId val="1013759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13747536"/>
        <c:crosses val="autoZero"/>
        <c:auto val="1"/>
        <c:lblAlgn val="ctr"/>
        <c:lblOffset val="100"/>
        <c:noMultiLvlLbl val="0"/>
      </c:catAx>
      <c:valAx>
        <c:axId val="1013747536"/>
        <c:scaling>
          <c:orientation val="minMax"/>
          <c:max val="80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13759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4924595246586165"/>
          <c:y val="0.36094232123423597"/>
          <c:w val="0.14827892798732259"/>
          <c:h val="0.1619250148475966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image" Target="../media/image6.emf"/><Relationship Id="rId3" Type="http://schemas.openxmlformats.org/officeDocument/2006/relationships/image" Target="../media/image2.png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0" Type="http://schemas.openxmlformats.org/officeDocument/2006/relationships/chart" Target="../charts/chart7.xml"/><Relationship Id="rId4" Type="http://schemas.openxmlformats.org/officeDocument/2006/relationships/image" Target="../media/image3.png"/><Relationship Id="rId9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9526</xdr:colOff>
      <xdr:row>0</xdr:row>
      <xdr:rowOff>95250</xdr:rowOff>
    </xdr:from>
    <xdr:ext cx="2603826" cy="486575"/>
    <xdr:pic>
      <xdr:nvPicPr>
        <xdr:cNvPr id="2" name="Imagen 21" descr="C:\Users\OANGUL~1.PNC\AppData\Local\Temp\Logo MIMP Altas JPG-1.jpg">
          <a:extLst>
            <a:ext uri="{FF2B5EF4-FFF2-40B4-BE49-F238E27FC236}">
              <a16:creationId xmlns="" xmlns:a16="http://schemas.microsoft.com/office/drawing/2014/main" id="{E4FEB75E-CE34-4071-AFCB-A526B50C5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6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628648</xdr:colOff>
      <xdr:row>1</xdr:row>
      <xdr:rowOff>19051</xdr:rowOff>
    </xdr:from>
    <xdr:to>
      <xdr:col>15</xdr:col>
      <xdr:colOff>247650</xdr:colOff>
      <xdr:row>1</xdr:row>
      <xdr:rowOff>285751</xdr:rowOff>
    </xdr:to>
    <xdr:sp macro="" textlink="">
      <xdr:nvSpPr>
        <xdr:cNvPr id="3" name="Rectángulo 2">
          <a:extLst>
            <a:ext uri="{FF2B5EF4-FFF2-40B4-BE49-F238E27FC236}">
              <a16:creationId xmlns="" xmlns:a16="http://schemas.microsoft.com/office/drawing/2014/main" id="{C5F54106-752D-45CD-9962-07BEFEFFC716}"/>
            </a:ext>
          </a:extLst>
        </xdr:cNvPr>
        <xdr:cNvSpPr/>
      </xdr:nvSpPr>
      <xdr:spPr>
        <a:xfrm>
          <a:off x="3684268" y="201931"/>
          <a:ext cx="6553202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57149</xdr:colOff>
      <xdr:row>32</xdr:row>
      <xdr:rowOff>4762</xdr:rowOff>
    </xdr:from>
    <xdr:to>
      <xdr:col>14</xdr:col>
      <xdr:colOff>57149</xdr:colOff>
      <xdr:row>46</xdr:row>
      <xdr:rowOff>23812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F3093904-9C62-40AD-9372-BB13B543BA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14</xdr:col>
      <xdr:colOff>123825</xdr:colOff>
      <xdr:row>33</xdr:row>
      <xdr:rowOff>95250</xdr:rowOff>
    </xdr:from>
    <xdr:to>
      <xdr:col>14</xdr:col>
      <xdr:colOff>483870</xdr:colOff>
      <xdr:row>37</xdr:row>
      <xdr:rowOff>170180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3090CD73-5521-4D15-ABE5-2F8955F9398E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50705" y="6777990"/>
          <a:ext cx="360045" cy="8369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227330</xdr:colOff>
      <xdr:row>34</xdr:row>
      <xdr:rowOff>66675</xdr:rowOff>
    </xdr:from>
    <xdr:to>
      <xdr:col>15</xdr:col>
      <xdr:colOff>542925</xdr:colOff>
      <xdr:row>37</xdr:row>
      <xdr:rowOff>160655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B9C76EDA-D77F-46B8-8C8D-EA7FEDC0A57B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7150" y="6939915"/>
          <a:ext cx="315595" cy="66548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57150</xdr:colOff>
      <xdr:row>49</xdr:row>
      <xdr:rowOff>4761</xdr:rowOff>
    </xdr:from>
    <xdr:to>
      <xdr:col>15</xdr:col>
      <xdr:colOff>571500</xdr:colOff>
      <xdr:row>64</xdr:row>
      <xdr:rowOff>133349</xdr:rowOff>
    </xdr:to>
    <xdr:graphicFrame macro="">
      <xdr:nvGraphicFramePr>
        <xdr:cNvPr id="7" name="Gráfico 6">
          <a:extLst>
            <a:ext uri="{FF2B5EF4-FFF2-40B4-BE49-F238E27FC236}">
              <a16:creationId xmlns="" xmlns:a16="http://schemas.microsoft.com/office/drawing/2014/main" id="{0A2C7C3B-12F3-40E0-9444-A02DFAC4BE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66674</xdr:colOff>
      <xdr:row>78</xdr:row>
      <xdr:rowOff>271462</xdr:rowOff>
    </xdr:from>
    <xdr:to>
      <xdr:col>13</xdr:col>
      <xdr:colOff>733425</xdr:colOff>
      <xdr:row>93</xdr:row>
      <xdr:rowOff>23812</xdr:rowOff>
    </xdr:to>
    <xdr:graphicFrame macro="">
      <xdr:nvGraphicFramePr>
        <xdr:cNvPr id="8" name="Gráfico 7">
          <a:extLst>
            <a:ext uri="{FF2B5EF4-FFF2-40B4-BE49-F238E27FC236}">
              <a16:creationId xmlns="" xmlns:a16="http://schemas.microsoft.com/office/drawing/2014/main" id="{6D813AB5-94CC-411D-9CBE-6E8AB04D86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14</xdr:col>
      <xdr:colOff>133350</xdr:colOff>
      <xdr:row>80</xdr:row>
      <xdr:rowOff>76200</xdr:rowOff>
    </xdr:from>
    <xdr:ext cx="360045" cy="836930"/>
    <xdr:pic>
      <xdr:nvPicPr>
        <xdr:cNvPr id="9" name="Imagen 8">
          <a:extLst>
            <a:ext uri="{FF2B5EF4-FFF2-40B4-BE49-F238E27FC236}">
              <a16:creationId xmlns="" xmlns:a16="http://schemas.microsoft.com/office/drawing/2014/main" id="{2CF8BF1B-36A6-4875-90F5-042054F44FDB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60230" y="1552956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81</xdr:row>
      <xdr:rowOff>57150</xdr:rowOff>
    </xdr:from>
    <xdr:ext cx="315595" cy="665480"/>
    <xdr:pic>
      <xdr:nvPicPr>
        <xdr:cNvPr id="10" name="Imagen 9">
          <a:extLst>
            <a:ext uri="{FF2B5EF4-FFF2-40B4-BE49-F238E27FC236}">
              <a16:creationId xmlns="" xmlns:a16="http://schemas.microsoft.com/office/drawing/2014/main" id="{68C8E1C3-D120-4C86-B291-8E1D2666844E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7150" y="1570101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47626</xdr:colOff>
      <xdr:row>96</xdr:row>
      <xdr:rowOff>42862</xdr:rowOff>
    </xdr:from>
    <xdr:to>
      <xdr:col>15</xdr:col>
      <xdr:colOff>638175</xdr:colOff>
      <xdr:row>111</xdr:row>
      <xdr:rowOff>180975</xdr:rowOff>
    </xdr:to>
    <xdr:graphicFrame macro="">
      <xdr:nvGraphicFramePr>
        <xdr:cNvPr id="11" name="Gráfico 10">
          <a:extLst>
            <a:ext uri="{FF2B5EF4-FFF2-40B4-BE49-F238E27FC236}">
              <a16:creationId xmlns="" xmlns:a16="http://schemas.microsoft.com/office/drawing/2014/main" id="{BA27F770-A339-43D4-AE6B-C134CAD4C9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457199</xdr:colOff>
      <xdr:row>65</xdr:row>
      <xdr:rowOff>66673</xdr:rowOff>
    </xdr:from>
    <xdr:to>
      <xdr:col>11</xdr:col>
      <xdr:colOff>504824</xdr:colOff>
      <xdr:row>74</xdr:row>
      <xdr:rowOff>85724</xdr:rowOff>
    </xdr:to>
    <xdr:graphicFrame macro="">
      <xdr:nvGraphicFramePr>
        <xdr:cNvPr id="12" name="Gráfico 11">
          <a:extLst>
            <a:ext uri="{FF2B5EF4-FFF2-40B4-BE49-F238E27FC236}">
              <a16:creationId xmlns="" xmlns:a16="http://schemas.microsoft.com/office/drawing/2014/main" id="{401E0F56-C622-483B-915F-AFA3723B73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200025</xdr:colOff>
      <xdr:row>124</xdr:row>
      <xdr:rowOff>185737</xdr:rowOff>
    </xdr:from>
    <xdr:to>
      <xdr:col>13</xdr:col>
      <xdr:colOff>628650</xdr:colOff>
      <xdr:row>138</xdr:row>
      <xdr:rowOff>133350</xdr:rowOff>
    </xdr:to>
    <xdr:graphicFrame macro="">
      <xdr:nvGraphicFramePr>
        <xdr:cNvPr id="13" name="Gráfico 12">
          <a:extLst>
            <a:ext uri="{FF2B5EF4-FFF2-40B4-BE49-F238E27FC236}">
              <a16:creationId xmlns="" xmlns:a16="http://schemas.microsoft.com/office/drawing/2014/main" id="{B3D2C4BD-9A51-48AA-82F5-3948E59A2D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14</xdr:col>
      <xdr:colOff>133350</xdr:colOff>
      <xdr:row>126</xdr:row>
      <xdr:rowOff>76200</xdr:rowOff>
    </xdr:from>
    <xdr:ext cx="360045" cy="836930"/>
    <xdr:pic>
      <xdr:nvPicPr>
        <xdr:cNvPr id="14" name="Imagen 13">
          <a:extLst>
            <a:ext uri="{FF2B5EF4-FFF2-40B4-BE49-F238E27FC236}">
              <a16:creationId xmlns="" xmlns:a16="http://schemas.microsoft.com/office/drawing/2014/main" id="{B1E19D69-0CF0-41D5-AAC7-72636E1947DB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60230" y="2416302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127</xdr:row>
      <xdr:rowOff>57150</xdr:rowOff>
    </xdr:from>
    <xdr:ext cx="315595" cy="665480"/>
    <xdr:pic>
      <xdr:nvPicPr>
        <xdr:cNvPr id="15" name="Imagen 14">
          <a:extLst>
            <a:ext uri="{FF2B5EF4-FFF2-40B4-BE49-F238E27FC236}">
              <a16:creationId xmlns="" xmlns:a16="http://schemas.microsoft.com/office/drawing/2014/main" id="{4800942B-0543-400F-A1B4-7AFBF5EEA8B9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7150" y="2433447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76200</xdr:colOff>
      <xdr:row>141</xdr:row>
      <xdr:rowOff>180976</xdr:rowOff>
    </xdr:from>
    <xdr:to>
      <xdr:col>15</xdr:col>
      <xdr:colOff>619125</xdr:colOff>
      <xdr:row>158</xdr:row>
      <xdr:rowOff>9526</xdr:rowOff>
    </xdr:to>
    <xdr:graphicFrame macro="">
      <xdr:nvGraphicFramePr>
        <xdr:cNvPr id="16" name="Gráfico 15">
          <a:extLst>
            <a:ext uri="{FF2B5EF4-FFF2-40B4-BE49-F238E27FC236}">
              <a16:creationId xmlns="" xmlns:a16="http://schemas.microsoft.com/office/drawing/2014/main" id="{1D83B91F-953C-4878-8379-96D99E1E5A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800100</xdr:colOff>
      <xdr:row>191</xdr:row>
      <xdr:rowOff>19051</xdr:rowOff>
    </xdr:from>
    <xdr:to>
      <xdr:col>11</xdr:col>
      <xdr:colOff>533400</xdr:colOff>
      <xdr:row>202</xdr:row>
      <xdr:rowOff>152400</xdr:rowOff>
    </xdr:to>
    <xdr:graphicFrame macro="">
      <xdr:nvGraphicFramePr>
        <xdr:cNvPr id="17" name="Chart 2">
          <a:extLst>
            <a:ext uri="{FF2B5EF4-FFF2-40B4-BE49-F238E27FC236}">
              <a16:creationId xmlns="" xmlns:a16="http://schemas.microsoft.com/office/drawing/2014/main" id="{4DA2C68A-9264-448E-BBCC-DC0D883FA2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183357</xdr:colOff>
      <xdr:row>207</xdr:row>
      <xdr:rowOff>33336</xdr:rowOff>
    </xdr:from>
    <xdr:to>
      <xdr:col>15</xdr:col>
      <xdr:colOff>156249</xdr:colOff>
      <xdr:row>227</xdr:row>
      <xdr:rowOff>266700</xdr:rowOff>
    </xdr:to>
    <xdr:graphicFrame macro="">
      <xdr:nvGraphicFramePr>
        <xdr:cNvPr id="18" name="Gráfico 17">
          <a:extLst>
            <a:ext uri="{FF2B5EF4-FFF2-40B4-BE49-F238E27FC236}">
              <a16:creationId xmlns="" xmlns:a16="http://schemas.microsoft.com/office/drawing/2014/main" id="{3CA4B57C-9C19-4965-9CBF-4DEB3EDA3C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7</xdr:col>
      <xdr:colOff>638174</xdr:colOff>
      <xdr:row>15</xdr:row>
      <xdr:rowOff>1866</xdr:rowOff>
    </xdr:from>
    <xdr:to>
      <xdr:col>15</xdr:col>
      <xdr:colOff>590158</xdr:colOff>
      <xdr:row>29</xdr:row>
      <xdr:rowOff>0</xdr:rowOff>
    </xdr:to>
    <xdr:pic>
      <xdr:nvPicPr>
        <xdr:cNvPr id="19" name="Imagen 18">
          <a:extLst>
            <a:ext uri="{FF2B5EF4-FFF2-40B4-BE49-F238E27FC236}">
              <a16:creationId xmlns="" xmlns:a16="http://schemas.microsoft.com/office/drawing/2014/main" id="{47F179A4-50BF-41F5-8470-BEF2FEED9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1134" y="3415626"/>
          <a:ext cx="5308844" cy="2596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0.11344</cdr:x>
      <cdr:y>0.28535</cdr:y>
    </cdr:from>
    <cdr:to>
      <cdr:x>0.11344</cdr:x>
      <cdr:y>0.28535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="" xmlns:a16="http://schemas.microsoft.com/office/drawing/2014/main" id="{AE65BD6D-D928-453D-8FF9-1C4476CA57E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0.70754</cdr:x>
      <cdr:y>0.53263</cdr:y>
    </cdr:from>
    <cdr:to>
      <cdr:x>0.70754</cdr:x>
      <cdr:y>0.53263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="" xmlns:a16="http://schemas.microsoft.com/office/drawing/2014/main" id="{9A3AFBF9-6DAD-4C41-BDF6-84CCD5508BE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0.27486</cdr:x>
      <cdr:y>0.03038</cdr:y>
    </cdr:from>
    <cdr:to>
      <cdr:x>0.80395</cdr:x>
      <cdr:y>0.25182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243972" y="79287"/>
          <a:ext cx="2394577" cy="57793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 - Nov)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  <a:r>
            <a:rPr lang="es-PE" sz="1000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14%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2:R230"/>
  <sheetViews>
    <sheetView showGridLines="0" tabSelected="1" view="pageBreakPreview" zoomScaleNormal="100" zoomScaleSheetLayoutView="100" workbookViewId="0">
      <selection activeCell="P2" sqref="P2"/>
    </sheetView>
  </sheetViews>
  <sheetFormatPr baseColWidth="10" defaultColWidth="11.42578125" defaultRowHeight="15" x14ac:dyDescent="0.25"/>
  <cols>
    <col min="1" max="1" width="0.140625" style="3" customWidth="1"/>
    <col min="2" max="2" width="13" style="3" customWidth="1"/>
    <col min="3" max="3" width="8.85546875" style="31" customWidth="1"/>
    <col min="4" max="4" width="10.7109375" style="31" customWidth="1"/>
    <col min="5" max="5" width="11.85546875" style="31" customWidth="1"/>
    <col min="6" max="6" width="12.28515625" style="31" customWidth="1"/>
    <col min="7" max="7" width="10.7109375" style="3" customWidth="1"/>
    <col min="8" max="8" width="9.85546875" style="3" customWidth="1"/>
    <col min="9" max="9" width="12.140625" style="3" customWidth="1"/>
    <col min="10" max="10" width="6.85546875" style="3" customWidth="1"/>
    <col min="11" max="11" width="10.42578125" style="3" customWidth="1"/>
    <col min="12" max="12" width="9.5703125" style="3" customWidth="1"/>
    <col min="13" max="13" width="9.85546875" style="3" customWidth="1"/>
    <col min="14" max="15" width="9.7109375" style="3" customWidth="1"/>
    <col min="16" max="16" width="10" style="3" customWidth="1"/>
    <col min="17" max="17" width="0.28515625" style="4" customWidth="1"/>
    <col min="18" max="16384" width="11.42578125" style="3"/>
  </cols>
  <sheetData>
    <row r="2" spans="2:18" ht="35.25" customHeight="1" x14ac:dyDescent="0.25"/>
    <row r="3" spans="2:18" customFormat="1" ht="33" customHeight="1" x14ac:dyDescent="0.35">
      <c r="B3" s="159" t="s">
        <v>36</v>
      </c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5"/>
    </row>
    <row r="4" spans="2:18" customFormat="1" ht="23.25" customHeight="1" x14ac:dyDescent="0.25">
      <c r="B4" s="160" t="s">
        <v>37</v>
      </c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6"/>
    </row>
    <row r="5" spans="2:18" s="11" customFormat="1" ht="18" customHeight="1" x14ac:dyDescent="0.25">
      <c r="B5" s="7" t="s">
        <v>38</v>
      </c>
      <c r="C5" s="9"/>
      <c r="D5" s="9"/>
      <c r="E5" s="9"/>
      <c r="F5" s="9"/>
      <c r="G5" s="9"/>
      <c r="H5" s="9"/>
      <c r="I5" s="9"/>
      <c r="J5" s="9"/>
      <c r="K5" s="8"/>
      <c r="L5" s="8"/>
      <c r="M5" s="8"/>
      <c r="N5" s="8"/>
      <c r="O5" s="8"/>
      <c r="P5" s="8"/>
      <c r="Q5" s="10"/>
    </row>
    <row r="6" spans="2:18" s="12" customFormat="1" ht="3" customHeight="1" x14ac:dyDescent="0.2">
      <c r="C6" s="32"/>
      <c r="D6" s="32"/>
      <c r="E6" s="32"/>
      <c r="F6" s="32"/>
      <c r="G6" s="14"/>
      <c r="H6" s="2"/>
      <c r="Q6" s="15"/>
    </row>
    <row r="7" spans="2:18" s="12" customFormat="1" ht="15" customHeight="1" thickBot="1" x14ac:dyDescent="0.25">
      <c r="B7" s="161" t="s">
        <v>39</v>
      </c>
      <c r="C7" s="161"/>
      <c r="D7" s="161"/>
      <c r="E7" s="161"/>
      <c r="F7" s="161"/>
      <c r="G7" s="16"/>
      <c r="H7" s="13"/>
      <c r="I7" s="20" t="s">
        <v>40</v>
      </c>
      <c r="J7" s="20"/>
      <c r="K7" s="20"/>
      <c r="L7" s="20"/>
      <c r="M7" s="20"/>
      <c r="N7" s="20"/>
      <c r="O7" s="20"/>
      <c r="P7" s="13"/>
      <c r="Q7" s="15"/>
    </row>
    <row r="8" spans="2:18" s="12" customFormat="1" ht="15" customHeight="1" thickBot="1" x14ac:dyDescent="0.25">
      <c r="B8" s="131" t="s">
        <v>0</v>
      </c>
      <c r="C8" s="131" t="s">
        <v>41</v>
      </c>
      <c r="D8" s="162" t="s">
        <v>42</v>
      </c>
      <c r="E8" s="162"/>
      <c r="F8" s="162"/>
      <c r="G8" s="131" t="s">
        <v>43</v>
      </c>
      <c r="H8" s="33"/>
      <c r="I8" s="163" t="s">
        <v>44</v>
      </c>
      <c r="J8" s="163"/>
      <c r="K8" s="163"/>
      <c r="L8" s="163"/>
      <c r="M8" s="142"/>
      <c r="N8" s="166" t="s">
        <v>45</v>
      </c>
      <c r="O8" s="166" t="s">
        <v>46</v>
      </c>
      <c r="P8" s="140" t="s">
        <v>47</v>
      </c>
      <c r="Q8" s="15"/>
    </row>
    <row r="9" spans="2:18" s="12" customFormat="1" ht="23.25" customHeight="1" x14ac:dyDescent="0.2">
      <c r="B9" s="131"/>
      <c r="C9" s="131"/>
      <c r="D9" s="34" t="s">
        <v>48</v>
      </c>
      <c r="E9" s="34" t="s">
        <v>49</v>
      </c>
      <c r="F9" s="34" t="s">
        <v>50</v>
      </c>
      <c r="G9" s="131"/>
      <c r="H9" s="33"/>
      <c r="I9" s="164"/>
      <c r="J9" s="164"/>
      <c r="K9" s="164"/>
      <c r="L9" s="164"/>
      <c r="M9" s="143"/>
      <c r="N9" s="167"/>
      <c r="O9" s="167"/>
      <c r="P9" s="141"/>
      <c r="Q9" s="15"/>
    </row>
    <row r="10" spans="2:18" s="12" customFormat="1" ht="15" customHeight="1" thickBot="1" x14ac:dyDescent="0.25">
      <c r="B10" s="17" t="s">
        <v>22</v>
      </c>
      <c r="C10" s="35">
        <f>F10+G10</f>
        <v>142673</v>
      </c>
      <c r="D10" s="18">
        <v>4543</v>
      </c>
      <c r="E10" s="18">
        <v>118518</v>
      </c>
      <c r="F10" s="18">
        <f>D10+E10</f>
        <v>123061</v>
      </c>
      <c r="G10" s="18">
        <v>19612</v>
      </c>
      <c r="H10" s="33"/>
      <c r="I10" s="165"/>
      <c r="J10" s="165"/>
      <c r="K10" s="165"/>
      <c r="L10" s="165"/>
      <c r="M10" s="145"/>
      <c r="N10" s="167"/>
      <c r="O10" s="167"/>
      <c r="P10" s="141"/>
      <c r="Q10" s="15"/>
    </row>
    <row r="11" spans="2:18" s="12" customFormat="1" ht="15" customHeight="1" x14ac:dyDescent="0.2">
      <c r="B11" s="17" t="s">
        <v>23</v>
      </c>
      <c r="C11" s="35">
        <f>F11+G11</f>
        <v>127787</v>
      </c>
      <c r="D11" s="18">
        <v>4361</v>
      </c>
      <c r="E11" s="18">
        <v>102400</v>
      </c>
      <c r="F11" s="18">
        <v>106761</v>
      </c>
      <c r="G11" s="18">
        <v>21026</v>
      </c>
      <c r="H11" s="33"/>
      <c r="I11" s="140" t="s">
        <v>51</v>
      </c>
      <c r="J11" s="142"/>
      <c r="K11" s="146" t="s">
        <v>52</v>
      </c>
      <c r="L11" s="149" t="s">
        <v>53</v>
      </c>
      <c r="M11" s="150"/>
      <c r="N11" s="36">
        <v>59296</v>
      </c>
      <c r="O11" s="36">
        <v>67394</v>
      </c>
      <c r="P11" s="37">
        <f>(O11/N11)-1</f>
        <v>0.13656907717215327</v>
      </c>
      <c r="Q11" s="15"/>
    </row>
    <row r="12" spans="2:18" s="12" customFormat="1" ht="15" customHeight="1" x14ac:dyDescent="0.2">
      <c r="B12" s="17" t="s">
        <v>24</v>
      </c>
      <c r="C12" s="35">
        <f>F12+G12</f>
        <v>129067</v>
      </c>
      <c r="D12" s="18">
        <v>4984</v>
      </c>
      <c r="E12" s="18">
        <v>105387</v>
      </c>
      <c r="F12" s="18">
        <v>110371</v>
      </c>
      <c r="G12" s="18">
        <v>18696</v>
      </c>
      <c r="H12" s="33"/>
      <c r="I12" s="141"/>
      <c r="J12" s="143"/>
      <c r="K12" s="147"/>
      <c r="L12" s="151" t="s">
        <v>54</v>
      </c>
      <c r="M12" s="152"/>
      <c r="N12" s="36">
        <v>1453271</v>
      </c>
      <c r="O12" s="36">
        <v>890236</v>
      </c>
      <c r="P12" s="37">
        <f>(O12/N12)-1</f>
        <v>-0.38742602033619333</v>
      </c>
      <c r="Q12" s="15"/>
      <c r="R12" s="24"/>
    </row>
    <row r="13" spans="2:18" s="12" customFormat="1" ht="15" customHeight="1" thickBot="1" x14ac:dyDescent="0.25">
      <c r="B13" s="17" t="s">
        <v>25</v>
      </c>
      <c r="C13" s="35">
        <f t="shared" ref="C13:C21" si="0">F13+G13</f>
        <v>120175</v>
      </c>
      <c r="D13" s="18">
        <v>5235</v>
      </c>
      <c r="E13" s="18">
        <v>94505</v>
      </c>
      <c r="F13" s="18">
        <f t="shared" ref="F13:F21" si="1">D13+E13</f>
        <v>99740</v>
      </c>
      <c r="G13" s="18">
        <v>20435</v>
      </c>
      <c r="H13" s="33"/>
      <c r="I13" s="141"/>
      <c r="J13" s="143"/>
      <c r="K13" s="148"/>
      <c r="L13" s="153" t="s">
        <v>55</v>
      </c>
      <c r="M13" s="154"/>
      <c r="N13" s="38">
        <f>N12+N11</f>
        <v>1512567</v>
      </c>
      <c r="O13" s="38">
        <f>O12+O11</f>
        <v>957630</v>
      </c>
      <c r="P13" s="39">
        <f>(O13/N13)-1</f>
        <v>-0.36688424380539841</v>
      </c>
      <c r="Q13" s="15"/>
    </row>
    <row r="14" spans="2:18" s="12" customFormat="1" ht="15" customHeight="1" thickBot="1" x14ac:dyDescent="0.25">
      <c r="B14" s="17" t="s">
        <v>26</v>
      </c>
      <c r="C14" s="35">
        <f t="shared" si="0"/>
        <v>114891</v>
      </c>
      <c r="D14" s="18">
        <v>7234</v>
      </c>
      <c r="E14" s="18">
        <v>92087</v>
      </c>
      <c r="F14" s="18">
        <f t="shared" si="1"/>
        <v>99321</v>
      </c>
      <c r="G14" s="18">
        <v>15570</v>
      </c>
      <c r="H14" s="33"/>
      <c r="I14" s="141"/>
      <c r="J14" s="143"/>
      <c r="K14" s="155" t="s">
        <v>56</v>
      </c>
      <c r="L14" s="156"/>
      <c r="M14" s="156"/>
      <c r="N14" s="38">
        <v>232225</v>
      </c>
      <c r="O14" s="38">
        <v>161046</v>
      </c>
      <c r="P14" s="39">
        <f>(O14/N14)-1</f>
        <v>-0.30650877381849495</v>
      </c>
      <c r="Q14" s="15"/>
    </row>
    <row r="15" spans="2:18" s="12" customFormat="1" ht="15" customHeight="1" thickBot="1" x14ac:dyDescent="0.25">
      <c r="B15" s="17" t="s">
        <v>27</v>
      </c>
      <c r="C15" s="35">
        <f t="shared" si="0"/>
        <v>81486</v>
      </c>
      <c r="D15" s="18">
        <v>7262</v>
      </c>
      <c r="E15" s="18">
        <v>63459</v>
      </c>
      <c r="F15" s="18">
        <f t="shared" si="1"/>
        <v>70721</v>
      </c>
      <c r="G15" s="18">
        <v>10765</v>
      </c>
      <c r="H15" s="33"/>
      <c r="I15" s="144"/>
      <c r="J15" s="145"/>
      <c r="K15" s="157" t="s">
        <v>2</v>
      </c>
      <c r="L15" s="158"/>
      <c r="M15" s="158"/>
      <c r="N15" s="40">
        <f>N13+N14</f>
        <v>1744792</v>
      </c>
      <c r="O15" s="40">
        <f>O13+O14</f>
        <v>1118676</v>
      </c>
      <c r="P15" s="41">
        <f>(O15/N15)-1</f>
        <v>-0.35884850457819617</v>
      </c>
      <c r="Q15" s="15"/>
    </row>
    <row r="16" spans="2:18" s="12" customFormat="1" ht="15" customHeight="1" x14ac:dyDescent="0.2">
      <c r="B16" s="17" t="s">
        <v>28</v>
      </c>
      <c r="C16" s="35">
        <f t="shared" si="0"/>
        <v>82650</v>
      </c>
      <c r="D16" s="18">
        <v>6835</v>
      </c>
      <c r="E16" s="18">
        <v>64615</v>
      </c>
      <c r="F16" s="18">
        <f t="shared" si="1"/>
        <v>71450</v>
      </c>
      <c r="G16" s="18">
        <v>11200</v>
      </c>
      <c r="H16" s="33"/>
      <c r="I16" s="13"/>
      <c r="J16" s="13"/>
      <c r="K16" s="13"/>
      <c r="L16" s="13"/>
      <c r="M16" s="13"/>
      <c r="N16" s="13"/>
      <c r="O16" s="13"/>
      <c r="P16" s="13"/>
      <c r="Q16" s="15"/>
    </row>
    <row r="17" spans="2:17" s="12" customFormat="1" ht="15" customHeight="1" x14ac:dyDescent="0.2">
      <c r="B17" s="17" t="s">
        <v>29</v>
      </c>
      <c r="C17" s="35">
        <f t="shared" si="0"/>
        <v>81332</v>
      </c>
      <c r="D17" s="18">
        <v>6390</v>
      </c>
      <c r="E17" s="18">
        <v>64929</v>
      </c>
      <c r="F17" s="18">
        <f t="shared" si="1"/>
        <v>71319</v>
      </c>
      <c r="G17" s="18">
        <v>10013</v>
      </c>
      <c r="H17" s="33"/>
      <c r="I17" s="13"/>
      <c r="J17" s="13"/>
      <c r="K17" s="13"/>
      <c r="L17" s="13"/>
      <c r="M17" s="13"/>
      <c r="N17" s="13"/>
      <c r="O17" s="13"/>
      <c r="P17" s="13"/>
      <c r="Q17" s="15"/>
    </row>
    <row r="18" spans="2:17" s="12" customFormat="1" ht="15" customHeight="1" x14ac:dyDescent="0.2">
      <c r="B18" s="17" t="s">
        <v>30</v>
      </c>
      <c r="C18" s="35">
        <f t="shared" si="0"/>
        <v>75759</v>
      </c>
      <c r="D18" s="18">
        <v>6562</v>
      </c>
      <c r="E18" s="18">
        <v>59967</v>
      </c>
      <c r="F18" s="18">
        <f t="shared" si="1"/>
        <v>66529</v>
      </c>
      <c r="G18" s="18">
        <v>9230</v>
      </c>
      <c r="H18" s="33"/>
      <c r="I18" s="13"/>
      <c r="J18" s="13"/>
      <c r="K18" s="13"/>
      <c r="L18" s="13"/>
      <c r="M18" s="13"/>
      <c r="N18" s="42"/>
      <c r="O18" s="13"/>
      <c r="P18" s="13"/>
      <c r="Q18" s="15"/>
    </row>
    <row r="19" spans="2:17" s="12" customFormat="1" ht="15" customHeight="1" x14ac:dyDescent="0.2">
      <c r="B19" s="17" t="s">
        <v>31</v>
      </c>
      <c r="C19" s="35">
        <f t="shared" si="0"/>
        <v>78835</v>
      </c>
      <c r="D19" s="18">
        <v>7106</v>
      </c>
      <c r="E19" s="18">
        <v>61310</v>
      </c>
      <c r="F19" s="18">
        <f t="shared" si="1"/>
        <v>68416</v>
      </c>
      <c r="G19" s="18">
        <v>10419</v>
      </c>
      <c r="H19" s="33"/>
      <c r="I19" s="13"/>
      <c r="J19" s="13"/>
      <c r="K19" s="13"/>
      <c r="L19" s="13"/>
      <c r="M19" s="13"/>
      <c r="N19" s="13"/>
      <c r="O19" s="42"/>
      <c r="P19" s="13"/>
      <c r="Q19" s="15"/>
    </row>
    <row r="20" spans="2:17" s="12" customFormat="1" ht="15" customHeight="1" x14ac:dyDescent="0.2">
      <c r="B20" s="17" t="s">
        <v>32</v>
      </c>
      <c r="C20" s="35">
        <f t="shared" si="0"/>
        <v>84021</v>
      </c>
      <c r="D20" s="18">
        <v>6882</v>
      </c>
      <c r="E20" s="18">
        <v>63059</v>
      </c>
      <c r="F20" s="18">
        <f t="shared" si="1"/>
        <v>69941</v>
      </c>
      <c r="G20" s="18">
        <v>14080</v>
      </c>
      <c r="H20" s="33"/>
      <c r="I20" s="13"/>
      <c r="J20" s="13"/>
      <c r="K20" s="13"/>
      <c r="L20" s="13"/>
      <c r="M20" s="13"/>
      <c r="N20" s="13"/>
      <c r="O20" s="13"/>
      <c r="P20" s="13"/>
      <c r="Q20" s="15"/>
    </row>
    <row r="21" spans="2:17" s="12" customFormat="1" ht="15" customHeight="1" thickBot="1" x14ac:dyDescent="0.25">
      <c r="B21" s="17" t="s">
        <v>33</v>
      </c>
      <c r="C21" s="35">
        <f t="shared" si="0"/>
        <v>0</v>
      </c>
      <c r="D21" s="18">
        <v>0</v>
      </c>
      <c r="E21" s="18">
        <v>0</v>
      </c>
      <c r="F21" s="18">
        <f t="shared" si="1"/>
        <v>0</v>
      </c>
      <c r="G21" s="18">
        <v>0</v>
      </c>
      <c r="H21" s="33"/>
      <c r="I21" s="13"/>
      <c r="J21" s="13"/>
      <c r="K21" s="13"/>
      <c r="L21" s="13"/>
      <c r="M21" s="13"/>
      <c r="N21" s="13"/>
      <c r="O21" s="13"/>
      <c r="P21" s="13"/>
      <c r="Q21" s="15"/>
    </row>
    <row r="22" spans="2:17" s="12" customFormat="1" ht="15" customHeight="1" x14ac:dyDescent="0.2">
      <c r="B22" s="29" t="s">
        <v>2</v>
      </c>
      <c r="C22" s="43">
        <f>SUM(C10:C21)</f>
        <v>1118676</v>
      </c>
      <c r="D22" s="44">
        <f>SUM(D10:D21)</f>
        <v>67394</v>
      </c>
      <c r="E22" s="45">
        <f>SUM(E10:E21)</f>
        <v>890236</v>
      </c>
      <c r="F22" s="46">
        <f>SUM(F10:F21)</f>
        <v>957630</v>
      </c>
      <c r="G22" s="43">
        <f>SUM(G10:G21)</f>
        <v>161046</v>
      </c>
      <c r="H22" s="33"/>
      <c r="I22" s="13"/>
      <c r="J22" s="13"/>
      <c r="K22" s="13"/>
      <c r="L22" s="13"/>
      <c r="M22" s="13"/>
      <c r="N22" s="13"/>
      <c r="O22" s="13"/>
      <c r="P22" s="13"/>
      <c r="Q22" s="15"/>
    </row>
    <row r="23" spans="2:17" s="12" customFormat="1" ht="15" customHeight="1" thickBot="1" x14ac:dyDescent="0.25">
      <c r="B23" s="47" t="s">
        <v>34</v>
      </c>
      <c r="C23" s="48">
        <f>SUM(F23+G23)</f>
        <v>1</v>
      </c>
      <c r="D23" s="49">
        <f>D22/F22</f>
        <v>7.0375823647964242E-2</v>
      </c>
      <c r="E23" s="50">
        <f>E22/F22</f>
        <v>0.92962417635203576</v>
      </c>
      <c r="F23" s="51">
        <f>F22/C22</f>
        <v>0.85603874580307437</v>
      </c>
      <c r="G23" s="52">
        <f>G22/C22</f>
        <v>0.14396125419692565</v>
      </c>
      <c r="H23" s="33"/>
      <c r="I23" s="13"/>
      <c r="J23" s="13"/>
      <c r="K23" s="13"/>
      <c r="L23" s="13"/>
      <c r="M23" s="13"/>
      <c r="N23" s="13"/>
      <c r="O23" s="13"/>
      <c r="P23" s="13"/>
      <c r="Q23" s="15"/>
    </row>
    <row r="24" spans="2:17" s="12" customFormat="1" ht="15" customHeight="1" x14ac:dyDescent="0.2">
      <c r="B24" s="26"/>
      <c r="C24" s="18"/>
      <c r="D24" s="53"/>
      <c r="E24" s="53"/>
      <c r="F24" s="54"/>
      <c r="G24" s="54"/>
      <c r="H24" s="33"/>
      <c r="I24" s="13"/>
      <c r="J24" s="13"/>
      <c r="K24" s="13"/>
      <c r="L24" s="13"/>
      <c r="M24" s="13"/>
      <c r="N24" s="13"/>
      <c r="O24" s="13"/>
      <c r="P24" s="13"/>
      <c r="Q24" s="15"/>
    </row>
    <row r="25" spans="2:17" s="12" customFormat="1" ht="15" customHeight="1" x14ac:dyDescent="0.2">
      <c r="B25" s="26"/>
      <c r="C25" s="18"/>
      <c r="D25" s="53"/>
      <c r="E25" s="53"/>
      <c r="F25" s="54"/>
      <c r="G25" s="54"/>
      <c r="H25" s="33"/>
      <c r="I25" s="13"/>
      <c r="J25" s="13"/>
      <c r="K25" s="13"/>
      <c r="L25" s="13"/>
      <c r="M25" s="13"/>
      <c r="N25" s="13"/>
      <c r="O25" s="13"/>
      <c r="P25" s="13"/>
      <c r="Q25" s="15"/>
    </row>
    <row r="26" spans="2:17" s="12" customFormat="1" ht="15" customHeight="1" x14ac:dyDescent="0.2">
      <c r="B26" s="26"/>
      <c r="C26" s="18"/>
      <c r="D26" s="53"/>
      <c r="E26" s="53"/>
      <c r="F26" s="54"/>
      <c r="G26" s="54"/>
      <c r="H26" s="33"/>
      <c r="I26" s="13"/>
      <c r="J26" s="13"/>
      <c r="K26" s="13"/>
      <c r="L26" s="13"/>
      <c r="M26" s="13"/>
      <c r="N26" s="13"/>
      <c r="O26" s="13"/>
      <c r="P26" s="13"/>
      <c r="Q26" s="15"/>
    </row>
    <row r="27" spans="2:17" s="12" customFormat="1" ht="13.5" customHeight="1" x14ac:dyDescent="0.2">
      <c r="C27" s="55"/>
      <c r="D27" s="55"/>
      <c r="E27" s="55"/>
      <c r="F27" s="55"/>
      <c r="Q27" s="15"/>
    </row>
    <row r="28" spans="2:17" s="12" customFormat="1" ht="13.5" customHeight="1" x14ac:dyDescent="0.2">
      <c r="B28" s="56" t="s">
        <v>57</v>
      </c>
      <c r="C28" s="55"/>
      <c r="D28" s="55"/>
      <c r="E28" s="55"/>
      <c r="F28" s="55"/>
      <c r="Q28" s="15"/>
    </row>
    <row r="29" spans="2:17" s="12" customFormat="1" ht="13.5" customHeight="1" x14ac:dyDescent="0.2">
      <c r="C29" s="55"/>
      <c r="D29" s="55"/>
      <c r="E29" s="55"/>
      <c r="F29" s="55"/>
      <c r="Q29" s="15"/>
    </row>
    <row r="30" spans="2:17" s="11" customFormat="1" ht="18.75" customHeight="1" x14ac:dyDescent="0.25">
      <c r="B30" s="7" t="s">
        <v>58</v>
      </c>
      <c r="C30" s="9"/>
      <c r="D30" s="9"/>
      <c r="E30" s="9"/>
      <c r="F30" s="9"/>
      <c r="G30" s="9"/>
      <c r="H30" s="9"/>
      <c r="I30" s="9"/>
      <c r="J30" s="9"/>
      <c r="K30" s="8"/>
      <c r="L30" s="8"/>
      <c r="M30" s="8"/>
      <c r="N30" s="8"/>
      <c r="O30" s="8"/>
      <c r="P30" s="8"/>
      <c r="Q30" s="10"/>
    </row>
    <row r="31" spans="2:17" s="12" customFormat="1" ht="4.5" customHeight="1" x14ac:dyDescent="0.2">
      <c r="C31" s="55"/>
      <c r="D31" s="55"/>
      <c r="E31" s="55"/>
      <c r="F31" s="55"/>
      <c r="Q31" s="15"/>
    </row>
    <row r="32" spans="2:17" s="59" customFormat="1" ht="15" customHeight="1" thickBot="1" x14ac:dyDescent="0.25">
      <c r="B32" s="138" t="s">
        <v>59</v>
      </c>
      <c r="C32" s="138"/>
      <c r="D32" s="138"/>
      <c r="E32" s="138"/>
      <c r="F32" s="138"/>
      <c r="G32" s="138"/>
      <c r="H32" s="57"/>
      <c r="I32" s="58"/>
      <c r="J32" s="58"/>
    </row>
    <row r="33" spans="2:16" s="59" customFormat="1" ht="15" customHeight="1" thickTop="1" x14ac:dyDescent="0.2">
      <c r="B33" s="25" t="s">
        <v>0</v>
      </c>
      <c r="C33" s="25" t="s">
        <v>16</v>
      </c>
      <c r="D33" s="25" t="s">
        <v>17</v>
      </c>
      <c r="E33" s="25" t="s">
        <v>60</v>
      </c>
      <c r="F33" s="25" t="s">
        <v>2</v>
      </c>
      <c r="G33" s="60" t="s">
        <v>61</v>
      </c>
      <c r="H33" s="61"/>
    </row>
    <row r="34" spans="2:16" s="59" customFormat="1" ht="15" customHeight="1" x14ac:dyDescent="0.2">
      <c r="B34" s="17" t="s">
        <v>22</v>
      </c>
      <c r="C34" s="62">
        <v>3884</v>
      </c>
      <c r="D34" s="18">
        <v>659</v>
      </c>
      <c r="E34" s="18">
        <v>0</v>
      </c>
      <c r="F34" s="19">
        <f t="shared" ref="F34:F44" si="2">C34+D34+E34</f>
        <v>4543</v>
      </c>
      <c r="G34" s="63" t="s">
        <v>62</v>
      </c>
      <c r="H34" s="54"/>
    </row>
    <row r="35" spans="2:16" s="59" customFormat="1" ht="15" customHeight="1" x14ac:dyDescent="0.2">
      <c r="B35" s="17" t="s">
        <v>23</v>
      </c>
      <c r="C35" s="62">
        <v>3053</v>
      </c>
      <c r="D35" s="18">
        <v>581</v>
      </c>
      <c r="E35" s="18">
        <v>727</v>
      </c>
      <c r="F35" s="19">
        <f t="shared" si="2"/>
        <v>4361</v>
      </c>
      <c r="G35" s="64">
        <f t="shared" ref="G35:G44" si="3">(F35/F34)-1</f>
        <v>-4.006163328197232E-2</v>
      </c>
      <c r="H35" s="54"/>
    </row>
    <row r="36" spans="2:16" s="59" customFormat="1" ht="15" customHeight="1" x14ac:dyDescent="0.2">
      <c r="B36" s="17" t="s">
        <v>24</v>
      </c>
      <c r="C36" s="62">
        <v>3531</v>
      </c>
      <c r="D36" s="18">
        <v>698</v>
      </c>
      <c r="E36" s="18">
        <v>755</v>
      </c>
      <c r="F36" s="19">
        <f t="shared" si="2"/>
        <v>4984</v>
      </c>
      <c r="G36" s="64">
        <f t="shared" si="3"/>
        <v>0.14285714285714279</v>
      </c>
      <c r="H36" s="54"/>
    </row>
    <row r="37" spans="2:16" s="59" customFormat="1" ht="15" customHeight="1" x14ac:dyDescent="0.2">
      <c r="B37" s="17" t="s">
        <v>25</v>
      </c>
      <c r="C37" s="62">
        <v>3587</v>
      </c>
      <c r="D37" s="18">
        <v>690</v>
      </c>
      <c r="E37" s="18">
        <v>958</v>
      </c>
      <c r="F37" s="19">
        <f t="shared" si="2"/>
        <v>5235</v>
      </c>
      <c r="G37" s="64">
        <f t="shared" si="3"/>
        <v>5.0361155698234406E-2</v>
      </c>
      <c r="H37" s="54"/>
    </row>
    <row r="38" spans="2:16" s="59" customFormat="1" ht="15" customHeight="1" x14ac:dyDescent="0.2">
      <c r="B38" s="17" t="s">
        <v>26</v>
      </c>
      <c r="C38" s="62">
        <v>5103</v>
      </c>
      <c r="D38" s="18">
        <v>1087</v>
      </c>
      <c r="E38" s="18">
        <v>1044</v>
      </c>
      <c r="F38" s="19">
        <f t="shared" si="2"/>
        <v>7234</v>
      </c>
      <c r="G38" s="64">
        <f t="shared" si="3"/>
        <v>0.3818529130850048</v>
      </c>
      <c r="H38" s="54"/>
    </row>
    <row r="39" spans="2:16" s="59" customFormat="1" ht="15" customHeight="1" x14ac:dyDescent="0.2">
      <c r="B39" s="17" t="s">
        <v>27</v>
      </c>
      <c r="C39" s="18">
        <v>5353</v>
      </c>
      <c r="D39" s="18">
        <v>1080</v>
      </c>
      <c r="E39" s="18">
        <v>829</v>
      </c>
      <c r="F39" s="19">
        <f t="shared" si="2"/>
        <v>7262</v>
      </c>
      <c r="G39" s="64">
        <f t="shared" si="3"/>
        <v>3.8706110035942043E-3</v>
      </c>
      <c r="H39" s="54"/>
      <c r="O39" s="65" t="s">
        <v>16</v>
      </c>
      <c r="P39" s="65" t="s">
        <v>17</v>
      </c>
    </row>
    <row r="40" spans="2:16" s="59" customFormat="1" ht="15" customHeight="1" x14ac:dyDescent="0.2">
      <c r="B40" s="17" t="s">
        <v>28</v>
      </c>
      <c r="C40" s="18">
        <v>4831</v>
      </c>
      <c r="D40" s="18">
        <v>1002</v>
      </c>
      <c r="E40" s="18">
        <v>1002</v>
      </c>
      <c r="F40" s="19">
        <f t="shared" si="2"/>
        <v>6835</v>
      </c>
      <c r="G40" s="64">
        <f t="shared" si="3"/>
        <v>-5.8799228862572273E-2</v>
      </c>
      <c r="H40" s="54"/>
      <c r="O40" s="127">
        <f>C47</f>
        <v>0.71</v>
      </c>
      <c r="P40" s="127">
        <f>D47</f>
        <v>0.14243107695047036</v>
      </c>
    </row>
    <row r="41" spans="2:16" s="59" customFormat="1" ht="15" customHeight="1" x14ac:dyDescent="0.2">
      <c r="B41" s="17" t="s">
        <v>29</v>
      </c>
      <c r="C41" s="18">
        <v>4496</v>
      </c>
      <c r="D41" s="18">
        <v>929</v>
      </c>
      <c r="E41" s="18">
        <v>965</v>
      </c>
      <c r="F41" s="19">
        <f t="shared" si="2"/>
        <v>6390</v>
      </c>
      <c r="G41" s="64">
        <f t="shared" si="3"/>
        <v>-6.5106071689831735E-2</v>
      </c>
      <c r="H41" s="54"/>
      <c r="O41" s="127"/>
      <c r="P41" s="128"/>
    </row>
    <row r="42" spans="2:16" s="59" customFormat="1" ht="15" customHeight="1" x14ac:dyDescent="0.2">
      <c r="B42" s="17" t="s">
        <v>30</v>
      </c>
      <c r="C42" s="18">
        <v>4329</v>
      </c>
      <c r="D42" s="18">
        <v>960</v>
      </c>
      <c r="E42" s="18">
        <v>1273</v>
      </c>
      <c r="F42" s="19">
        <f t="shared" si="2"/>
        <v>6562</v>
      </c>
      <c r="G42" s="64">
        <f t="shared" si="3"/>
        <v>2.6917057902973385E-2</v>
      </c>
      <c r="H42" s="54"/>
    </row>
    <row r="43" spans="2:16" s="59" customFormat="1" ht="15" customHeight="1" x14ac:dyDescent="0.2">
      <c r="B43" s="17" t="s">
        <v>31</v>
      </c>
      <c r="C43" s="18">
        <v>4702</v>
      </c>
      <c r="D43" s="18">
        <v>977</v>
      </c>
      <c r="E43" s="18">
        <v>1427</v>
      </c>
      <c r="F43" s="19">
        <f t="shared" si="2"/>
        <v>7106</v>
      </c>
      <c r="G43" s="64">
        <f t="shared" si="3"/>
        <v>8.290155440414515E-2</v>
      </c>
      <c r="H43" s="54"/>
    </row>
    <row r="44" spans="2:16" s="59" customFormat="1" ht="15" customHeight="1" x14ac:dyDescent="0.2">
      <c r="B44" s="17" t="s">
        <v>32</v>
      </c>
      <c r="C44" s="62">
        <v>4631</v>
      </c>
      <c r="D44" s="18">
        <v>936</v>
      </c>
      <c r="E44" s="18">
        <v>1315</v>
      </c>
      <c r="F44" s="19">
        <f t="shared" si="2"/>
        <v>6882</v>
      </c>
      <c r="G44" s="64">
        <f t="shared" si="3"/>
        <v>-3.1522656909653834E-2</v>
      </c>
      <c r="H44" s="66"/>
    </row>
    <row r="45" spans="2:16" s="59" customFormat="1" ht="15" customHeight="1" thickBot="1" x14ac:dyDescent="0.25">
      <c r="B45" s="17" t="s">
        <v>33</v>
      </c>
      <c r="C45" s="35"/>
      <c r="D45" s="18"/>
      <c r="E45" s="18"/>
      <c r="F45" s="19"/>
      <c r="G45" s="67"/>
    </row>
    <row r="46" spans="2:16" s="59" customFormat="1" ht="15" customHeight="1" thickTop="1" x14ac:dyDescent="0.2">
      <c r="B46" s="29" t="s">
        <v>2</v>
      </c>
      <c r="C46" s="43">
        <f>SUM(C34:C45)</f>
        <v>47500</v>
      </c>
      <c r="D46" s="43">
        <f>SUM(D34:D45)</f>
        <v>9599</v>
      </c>
      <c r="E46" s="43">
        <f>SUM(E34:E45)</f>
        <v>10295</v>
      </c>
      <c r="F46" s="43">
        <f>SUM(F34:F45)</f>
        <v>67394</v>
      </c>
      <c r="G46" s="68"/>
      <c r="H46" s="69"/>
      <c r="I46" s="69"/>
      <c r="J46" s="69"/>
      <c r="K46" s="69"/>
      <c r="L46" s="69"/>
    </row>
    <row r="47" spans="2:16" s="59" customFormat="1" ht="15" customHeight="1" x14ac:dyDescent="0.2">
      <c r="B47" s="47" t="s">
        <v>34</v>
      </c>
      <c r="C47" s="70">
        <v>0.71</v>
      </c>
      <c r="D47" s="70">
        <f>D46/F46</f>
        <v>0.14243107695047036</v>
      </c>
      <c r="E47" s="70">
        <f>E46/F46</f>
        <v>0.15275840579280053</v>
      </c>
      <c r="F47" s="48">
        <f>F46/F46</f>
        <v>1</v>
      </c>
      <c r="G47" s="71"/>
      <c r="H47" s="61"/>
      <c r="I47" s="61"/>
      <c r="J47" s="61"/>
      <c r="K47" s="61"/>
      <c r="L47" s="61"/>
    </row>
    <row r="48" spans="2:16" s="59" customFormat="1" ht="8.25" customHeight="1" x14ac:dyDescent="0.2">
      <c r="B48" s="17"/>
      <c r="C48" s="72"/>
      <c r="D48" s="18"/>
      <c r="E48" s="18"/>
      <c r="F48" s="18"/>
      <c r="G48" s="18"/>
      <c r="H48" s="18"/>
      <c r="I48" s="18"/>
      <c r="J48" s="18"/>
      <c r="K48" s="19"/>
      <c r="L48" s="19"/>
    </row>
    <row r="49" spans="2:17" s="59" customFormat="1" ht="15" customHeight="1" x14ac:dyDescent="0.2">
      <c r="B49" s="73" t="s">
        <v>63</v>
      </c>
      <c r="C49" s="73"/>
      <c r="D49" s="73"/>
      <c r="E49" s="73"/>
      <c r="F49" s="73"/>
      <c r="G49" s="18"/>
      <c r="H49" s="18"/>
      <c r="I49" s="18"/>
      <c r="J49" s="18"/>
      <c r="K49" s="19"/>
      <c r="L49" s="19"/>
    </row>
    <row r="50" spans="2:17" s="59" customFormat="1" ht="23.25" customHeight="1" x14ac:dyDescent="0.2">
      <c r="B50" s="131" t="s">
        <v>0</v>
      </c>
      <c r="C50" s="25" t="s">
        <v>64</v>
      </c>
      <c r="D50" s="25" t="s">
        <v>65</v>
      </c>
      <c r="E50" s="25" t="s">
        <v>18</v>
      </c>
      <c r="F50" s="25" t="s">
        <v>66</v>
      </c>
      <c r="G50" s="25" t="s">
        <v>67</v>
      </c>
      <c r="H50" s="25" t="s">
        <v>68</v>
      </c>
      <c r="I50" s="25" t="s">
        <v>69</v>
      </c>
      <c r="J50" s="131" t="s">
        <v>70</v>
      </c>
      <c r="K50" s="131" t="s">
        <v>2</v>
      </c>
      <c r="L50" s="61"/>
    </row>
    <row r="51" spans="2:17" s="59" customFormat="1" ht="13.5" customHeight="1" x14ac:dyDescent="0.2">
      <c r="B51" s="131"/>
      <c r="C51" s="74" t="s">
        <v>71</v>
      </c>
      <c r="D51" s="74" t="s">
        <v>72</v>
      </c>
      <c r="E51" s="74" t="s">
        <v>73</v>
      </c>
      <c r="F51" s="74" t="s">
        <v>74</v>
      </c>
      <c r="G51" s="74" t="s">
        <v>75</v>
      </c>
      <c r="H51" s="74" t="s">
        <v>76</v>
      </c>
      <c r="I51" s="74" t="s">
        <v>77</v>
      </c>
      <c r="J51" s="131"/>
      <c r="K51" s="131"/>
      <c r="L51" s="61"/>
    </row>
    <row r="52" spans="2:17" s="59" customFormat="1" ht="15" customHeight="1" x14ac:dyDescent="0.2">
      <c r="B52" s="17" t="s">
        <v>22</v>
      </c>
      <c r="C52" s="62">
        <v>0</v>
      </c>
      <c r="D52" s="18">
        <v>7</v>
      </c>
      <c r="E52" s="18">
        <v>25</v>
      </c>
      <c r="F52" s="18">
        <v>56</v>
      </c>
      <c r="G52" s="18">
        <v>1077</v>
      </c>
      <c r="H52" s="18">
        <v>2877</v>
      </c>
      <c r="I52" s="18">
        <v>157</v>
      </c>
      <c r="J52" s="18">
        <v>344</v>
      </c>
      <c r="K52" s="19">
        <f t="shared" ref="K52:K62" si="4">SUM(C52:J52)</f>
        <v>4543</v>
      </c>
      <c r="L52" s="19"/>
    </row>
    <row r="53" spans="2:17" s="59" customFormat="1" ht="15" customHeight="1" x14ac:dyDescent="0.2">
      <c r="B53" s="17" t="s">
        <v>23</v>
      </c>
      <c r="C53" s="62">
        <v>0</v>
      </c>
      <c r="D53" s="18">
        <v>7</v>
      </c>
      <c r="E53" s="18">
        <v>23</v>
      </c>
      <c r="F53" s="18">
        <v>55</v>
      </c>
      <c r="G53" s="18">
        <v>912</v>
      </c>
      <c r="H53" s="18">
        <v>2300</v>
      </c>
      <c r="I53" s="18">
        <v>172</v>
      </c>
      <c r="J53" s="18">
        <v>892</v>
      </c>
      <c r="K53" s="19">
        <f t="shared" si="4"/>
        <v>4361</v>
      </c>
      <c r="L53" s="19"/>
    </row>
    <row r="54" spans="2:17" s="59" customFormat="1" ht="15" customHeight="1" x14ac:dyDescent="0.2">
      <c r="B54" s="17" t="s">
        <v>24</v>
      </c>
      <c r="C54" s="62">
        <v>0</v>
      </c>
      <c r="D54" s="18">
        <v>9</v>
      </c>
      <c r="E54" s="18">
        <v>25</v>
      </c>
      <c r="F54" s="18">
        <v>81</v>
      </c>
      <c r="G54" s="18">
        <v>998</v>
      </c>
      <c r="H54" s="18">
        <v>2754</v>
      </c>
      <c r="I54" s="18">
        <v>162</v>
      </c>
      <c r="J54" s="18">
        <v>955</v>
      </c>
      <c r="K54" s="19">
        <f t="shared" si="4"/>
        <v>4984</v>
      </c>
      <c r="L54" s="19"/>
    </row>
    <row r="55" spans="2:17" s="59" customFormat="1" ht="15" customHeight="1" x14ac:dyDescent="0.2">
      <c r="B55" s="17" t="s">
        <v>25</v>
      </c>
      <c r="C55" s="62">
        <v>0</v>
      </c>
      <c r="D55" s="18">
        <v>14</v>
      </c>
      <c r="E55" s="18">
        <v>30</v>
      </c>
      <c r="F55" s="18">
        <v>82</v>
      </c>
      <c r="G55" s="18">
        <v>999</v>
      </c>
      <c r="H55" s="18">
        <v>2793</v>
      </c>
      <c r="I55" s="18">
        <v>198</v>
      </c>
      <c r="J55" s="18">
        <v>1119</v>
      </c>
      <c r="K55" s="19">
        <f t="shared" si="4"/>
        <v>5235</v>
      </c>
      <c r="L55" s="19"/>
    </row>
    <row r="56" spans="2:17" s="59" customFormat="1" ht="15" customHeight="1" x14ac:dyDescent="0.2">
      <c r="B56" s="17" t="s">
        <v>26</v>
      </c>
      <c r="C56" s="62">
        <v>0</v>
      </c>
      <c r="D56" s="18">
        <v>18</v>
      </c>
      <c r="E56" s="18">
        <v>34</v>
      </c>
      <c r="F56" s="18">
        <v>87</v>
      </c>
      <c r="G56" s="18">
        <v>1343</v>
      </c>
      <c r="H56" s="18">
        <v>4137</v>
      </c>
      <c r="I56" s="18">
        <v>213</v>
      </c>
      <c r="J56" s="18">
        <v>1402</v>
      </c>
      <c r="K56" s="19">
        <f t="shared" si="4"/>
        <v>7234</v>
      </c>
      <c r="L56" s="19"/>
    </row>
    <row r="57" spans="2:17" s="59" customFormat="1" ht="15" customHeight="1" x14ac:dyDescent="0.2">
      <c r="B57" s="17" t="s">
        <v>27</v>
      </c>
      <c r="C57" s="62">
        <v>0</v>
      </c>
      <c r="D57" s="18">
        <v>7</v>
      </c>
      <c r="E57" s="18">
        <v>42</v>
      </c>
      <c r="F57" s="18">
        <v>99</v>
      </c>
      <c r="G57" s="18">
        <v>1465</v>
      </c>
      <c r="H57" s="18">
        <v>3974</v>
      </c>
      <c r="I57" s="18">
        <v>304</v>
      </c>
      <c r="J57" s="18">
        <v>1371</v>
      </c>
      <c r="K57" s="19">
        <f t="shared" si="4"/>
        <v>7262</v>
      </c>
      <c r="L57" s="19"/>
    </row>
    <row r="58" spans="2:17" s="59" customFormat="1" ht="15" customHeight="1" x14ac:dyDescent="0.2">
      <c r="B58" s="17" t="s">
        <v>28</v>
      </c>
      <c r="C58" s="62">
        <v>0</v>
      </c>
      <c r="D58" s="18">
        <v>10</v>
      </c>
      <c r="E58" s="18">
        <v>35</v>
      </c>
      <c r="F58" s="18">
        <v>115</v>
      </c>
      <c r="G58" s="18">
        <v>1326</v>
      </c>
      <c r="H58" s="18">
        <v>3894</v>
      </c>
      <c r="I58" s="18">
        <v>234</v>
      </c>
      <c r="J58" s="18">
        <v>1221</v>
      </c>
      <c r="K58" s="19">
        <f t="shared" si="4"/>
        <v>6835</v>
      </c>
      <c r="L58" s="19"/>
    </row>
    <row r="59" spans="2:17" s="59" customFormat="1" ht="15" customHeight="1" x14ac:dyDescent="0.2">
      <c r="B59" s="17" t="s">
        <v>29</v>
      </c>
      <c r="C59" s="62">
        <v>0</v>
      </c>
      <c r="D59" s="18">
        <v>13</v>
      </c>
      <c r="E59" s="18">
        <v>41</v>
      </c>
      <c r="F59" s="18">
        <v>93</v>
      </c>
      <c r="G59" s="18">
        <v>1289</v>
      </c>
      <c r="H59" s="18">
        <v>3620</v>
      </c>
      <c r="I59" s="18">
        <v>205</v>
      </c>
      <c r="J59" s="18">
        <v>1129</v>
      </c>
      <c r="K59" s="19">
        <f t="shared" si="4"/>
        <v>6390</v>
      </c>
      <c r="L59" s="19"/>
    </row>
    <row r="60" spans="2:17" s="59" customFormat="1" ht="15" customHeight="1" x14ac:dyDescent="0.2">
      <c r="B60" s="17" t="s">
        <v>30</v>
      </c>
      <c r="C60" s="62">
        <v>0</v>
      </c>
      <c r="D60" s="18">
        <v>16</v>
      </c>
      <c r="E60" s="18">
        <v>40</v>
      </c>
      <c r="F60" s="18">
        <v>80</v>
      </c>
      <c r="G60" s="18">
        <v>1124</v>
      </c>
      <c r="H60" s="18">
        <v>3597</v>
      </c>
      <c r="I60" s="18">
        <v>193</v>
      </c>
      <c r="J60" s="18">
        <v>1512</v>
      </c>
      <c r="K60" s="19">
        <f t="shared" si="4"/>
        <v>6562</v>
      </c>
      <c r="L60" s="19"/>
    </row>
    <row r="61" spans="2:17" s="59" customFormat="1" ht="15" customHeight="1" x14ac:dyDescent="0.2">
      <c r="B61" s="17" t="s">
        <v>31</v>
      </c>
      <c r="C61" s="62">
        <v>0</v>
      </c>
      <c r="D61" s="18">
        <v>13</v>
      </c>
      <c r="E61" s="18">
        <v>51</v>
      </c>
      <c r="F61" s="18">
        <v>92</v>
      </c>
      <c r="G61" s="18">
        <v>1220</v>
      </c>
      <c r="H61" s="18">
        <v>3839</v>
      </c>
      <c r="I61" s="18">
        <v>220</v>
      </c>
      <c r="J61" s="18">
        <v>1671</v>
      </c>
      <c r="K61" s="19">
        <f t="shared" si="4"/>
        <v>7106</v>
      </c>
      <c r="L61" s="19"/>
    </row>
    <row r="62" spans="2:17" s="59" customFormat="1" ht="15" customHeight="1" x14ac:dyDescent="0.2">
      <c r="B62" s="17" t="s">
        <v>32</v>
      </c>
      <c r="C62" s="62">
        <v>0</v>
      </c>
      <c r="D62" s="18">
        <v>11</v>
      </c>
      <c r="E62" s="18">
        <v>41</v>
      </c>
      <c r="F62" s="18">
        <v>71</v>
      </c>
      <c r="G62" s="18">
        <v>1187</v>
      </c>
      <c r="H62" s="18">
        <v>3657</v>
      </c>
      <c r="I62" s="18">
        <v>215</v>
      </c>
      <c r="J62" s="18">
        <v>1700</v>
      </c>
      <c r="K62" s="19">
        <f t="shared" si="4"/>
        <v>6882</v>
      </c>
      <c r="L62" s="19"/>
    </row>
    <row r="63" spans="2:17" s="59" customFormat="1" ht="15" customHeight="1" x14ac:dyDescent="0.2">
      <c r="B63" s="17" t="s">
        <v>33</v>
      </c>
      <c r="C63" s="62"/>
      <c r="D63" s="18"/>
      <c r="E63" s="18"/>
      <c r="F63" s="18"/>
      <c r="G63" s="18"/>
      <c r="H63" s="18"/>
      <c r="I63" s="18"/>
      <c r="J63" s="18"/>
      <c r="K63" s="19">
        <f t="shared" ref="K63" si="5">SUM(C63:I63)</f>
        <v>0</v>
      </c>
      <c r="L63" s="19"/>
    </row>
    <row r="64" spans="2:17" s="59" customFormat="1" ht="15" customHeight="1" x14ac:dyDescent="0.2">
      <c r="B64" s="29" t="s">
        <v>2</v>
      </c>
      <c r="C64" s="43">
        <f t="shared" ref="C64:K64" si="6">SUM(C52:C63)</f>
        <v>0</v>
      </c>
      <c r="D64" s="43">
        <f t="shared" si="6"/>
        <v>125</v>
      </c>
      <c r="E64" s="43">
        <f t="shared" si="6"/>
        <v>387</v>
      </c>
      <c r="F64" s="43">
        <f t="shared" si="6"/>
        <v>911</v>
      </c>
      <c r="G64" s="43">
        <f t="shared" si="6"/>
        <v>12940</v>
      </c>
      <c r="H64" s="43">
        <f t="shared" si="6"/>
        <v>37442</v>
      </c>
      <c r="I64" s="43">
        <f t="shared" si="6"/>
        <v>2273</v>
      </c>
      <c r="J64" s="43">
        <f t="shared" si="6"/>
        <v>13316</v>
      </c>
      <c r="K64" s="43">
        <f t="shared" si="6"/>
        <v>67394</v>
      </c>
      <c r="L64" s="68"/>
      <c r="N64" s="75"/>
      <c r="O64" s="76"/>
      <c r="P64" s="21"/>
      <c r="Q64" s="22"/>
    </row>
    <row r="65" spans="2:17" s="59" customFormat="1" ht="15" customHeight="1" x14ac:dyDescent="0.2">
      <c r="B65" s="47" t="s">
        <v>34</v>
      </c>
      <c r="C65" s="77">
        <f>C64/$K$64</f>
        <v>0</v>
      </c>
      <c r="D65" s="77">
        <f t="shared" ref="D65:K65" si="7">D64/$K$64</f>
        <v>1.8547645190966555E-3</v>
      </c>
      <c r="E65" s="77">
        <f t="shared" si="7"/>
        <v>5.7423509511232455E-3</v>
      </c>
      <c r="F65" s="77">
        <f t="shared" si="7"/>
        <v>1.3517523815176425E-2</v>
      </c>
      <c r="G65" s="77">
        <f t="shared" si="7"/>
        <v>0.19200522301688577</v>
      </c>
      <c r="H65" s="77">
        <f t="shared" si="7"/>
        <v>0.55556874499213582</v>
      </c>
      <c r="I65" s="77">
        <f t="shared" si="7"/>
        <v>3.3727038015253584E-2</v>
      </c>
      <c r="J65" s="77">
        <f t="shared" si="7"/>
        <v>0.19758435469032851</v>
      </c>
      <c r="K65" s="77">
        <f t="shared" si="7"/>
        <v>1</v>
      </c>
      <c r="L65" s="53"/>
      <c r="N65" s="75"/>
      <c r="O65" s="76"/>
      <c r="P65" s="21"/>
      <c r="Q65" s="22"/>
    </row>
    <row r="66" spans="2:17" s="59" customFormat="1" ht="9" customHeight="1" x14ac:dyDescent="0.2">
      <c r="C66" s="78"/>
      <c r="D66" s="78"/>
      <c r="E66" s="78"/>
      <c r="F66" s="78"/>
      <c r="N66" s="75"/>
      <c r="O66" s="76"/>
      <c r="P66" s="21"/>
      <c r="Q66" s="22"/>
    </row>
    <row r="67" spans="2:17" s="59" customFormat="1" ht="15" customHeight="1" x14ac:dyDescent="0.2">
      <c r="B67" s="73" t="s">
        <v>78</v>
      </c>
      <c r="C67" s="73"/>
      <c r="D67" s="73"/>
      <c r="E67" s="73"/>
      <c r="F67" s="73"/>
      <c r="N67" s="75"/>
      <c r="O67" s="76"/>
      <c r="P67" s="21"/>
      <c r="Q67" s="22"/>
    </row>
    <row r="68" spans="2:17" s="59" customFormat="1" ht="15" customHeight="1" x14ac:dyDescent="0.2">
      <c r="B68" s="131" t="s">
        <v>79</v>
      </c>
      <c r="C68" s="131"/>
      <c r="D68" s="25" t="s">
        <v>80</v>
      </c>
      <c r="E68" s="25" t="s">
        <v>15</v>
      </c>
      <c r="O68" s="76"/>
      <c r="P68" s="21"/>
      <c r="Q68" s="22"/>
    </row>
    <row r="69" spans="2:17" s="59" customFormat="1" ht="15" customHeight="1" x14ac:dyDescent="0.25">
      <c r="B69" s="17" t="s">
        <v>81</v>
      </c>
      <c r="C69" s="62"/>
      <c r="D69" s="18">
        <v>26620</v>
      </c>
      <c r="E69" s="71">
        <f t="shared" ref="E69:E74" si="8">D69/$D$75</f>
        <v>0.39499065198682376</v>
      </c>
      <c r="F69" s="79"/>
      <c r="G69" s="80"/>
      <c r="N69" s="75"/>
      <c r="O69" s="81"/>
      <c r="P69" s="21"/>
      <c r="Q69" s="22"/>
    </row>
    <row r="70" spans="2:17" s="59" customFormat="1" ht="15" customHeight="1" x14ac:dyDescent="0.25">
      <c r="B70" s="17" t="s">
        <v>82</v>
      </c>
      <c r="C70" s="35"/>
      <c r="D70" s="18">
        <v>10228</v>
      </c>
      <c r="E70" s="71">
        <f t="shared" si="8"/>
        <v>0.15176425201056473</v>
      </c>
      <c r="F70" s="79"/>
      <c r="G70" s="80"/>
      <c r="N70" s="75"/>
      <c r="O70" s="81"/>
      <c r="P70" s="21"/>
      <c r="Q70" s="22"/>
    </row>
    <row r="71" spans="2:17" s="59" customFormat="1" ht="15" customHeight="1" x14ac:dyDescent="0.25">
      <c r="B71" s="17" t="s">
        <v>83</v>
      </c>
      <c r="C71" s="35"/>
      <c r="D71" s="18">
        <v>8921</v>
      </c>
      <c r="E71" s="71">
        <f t="shared" si="8"/>
        <v>0.13237083419889012</v>
      </c>
      <c r="F71" s="79"/>
      <c r="G71" s="80"/>
      <c r="N71" s="75"/>
      <c r="O71" s="81"/>
      <c r="P71" s="21"/>
      <c r="Q71" s="22"/>
    </row>
    <row r="72" spans="2:17" s="59" customFormat="1" ht="15" customHeight="1" x14ac:dyDescent="0.25">
      <c r="B72" s="17" t="s">
        <v>84</v>
      </c>
      <c r="C72" s="35"/>
      <c r="D72" s="18">
        <v>11509</v>
      </c>
      <c r="E72" s="71">
        <f t="shared" si="8"/>
        <v>0.17077187880226727</v>
      </c>
      <c r="F72" s="79"/>
      <c r="G72" s="80"/>
      <c r="N72" s="75"/>
      <c r="O72" s="81"/>
      <c r="P72" s="21"/>
      <c r="Q72" s="22"/>
    </row>
    <row r="73" spans="2:17" s="59" customFormat="1" ht="15" customHeight="1" x14ac:dyDescent="0.25">
      <c r="B73" s="17" t="s">
        <v>85</v>
      </c>
      <c r="C73" s="35"/>
      <c r="D73" s="18">
        <v>9449</v>
      </c>
      <c r="E73" s="71">
        <f t="shared" si="8"/>
        <v>0.14020535952755439</v>
      </c>
      <c r="F73" s="79"/>
      <c r="G73" s="80"/>
      <c r="N73" s="75"/>
      <c r="O73" s="81"/>
      <c r="P73" s="82"/>
      <c r="Q73" s="22"/>
    </row>
    <row r="74" spans="2:17" s="59" customFormat="1" ht="15" customHeight="1" x14ac:dyDescent="0.25">
      <c r="B74" s="17" t="s">
        <v>86</v>
      </c>
      <c r="C74" s="35"/>
      <c r="D74" s="18">
        <v>667</v>
      </c>
      <c r="E74" s="71">
        <f t="shared" si="8"/>
        <v>9.8970234738997541E-3</v>
      </c>
      <c r="F74" s="79"/>
      <c r="G74" s="80"/>
      <c r="N74" s="75"/>
      <c r="O74" s="81"/>
      <c r="P74" s="83"/>
    </row>
    <row r="75" spans="2:17" s="59" customFormat="1" ht="12.75" x14ac:dyDescent="0.2">
      <c r="B75" s="139" t="s">
        <v>2</v>
      </c>
      <c r="C75" s="139"/>
      <c r="D75" s="43">
        <f>SUM(D69:D74)</f>
        <v>67394</v>
      </c>
      <c r="E75" s="84">
        <f>SUM(E69:E74)</f>
        <v>1</v>
      </c>
      <c r="N75" s="83"/>
      <c r="O75" s="83"/>
      <c r="P75" s="83"/>
    </row>
    <row r="76" spans="2:17" s="85" customFormat="1" ht="4.5" customHeight="1" x14ac:dyDescent="0.2">
      <c r="C76" s="86"/>
      <c r="D76" s="86"/>
      <c r="E76" s="86"/>
      <c r="F76" s="86"/>
    </row>
    <row r="77" spans="2:17" s="59" customFormat="1" ht="18" customHeight="1" x14ac:dyDescent="0.25">
      <c r="B77" s="7" t="s">
        <v>87</v>
      </c>
      <c r="C77" s="9"/>
      <c r="D77" s="9"/>
      <c r="E77" s="9"/>
      <c r="F77" s="9"/>
      <c r="G77" s="9"/>
      <c r="H77" s="9"/>
      <c r="I77" s="9"/>
      <c r="J77" s="9"/>
      <c r="K77" s="8"/>
      <c r="L77" s="8"/>
      <c r="M77" s="8"/>
      <c r="N77" s="8"/>
      <c r="O77" s="8"/>
      <c r="P77" s="8"/>
      <c r="Q77" s="23"/>
    </row>
    <row r="78" spans="2:17" s="59" customFormat="1" ht="5.25" customHeight="1" x14ac:dyDescent="0.2">
      <c r="B78" s="12"/>
      <c r="C78" s="55"/>
      <c r="D78" s="55"/>
      <c r="E78" s="55"/>
      <c r="F78" s="55"/>
      <c r="G78" s="12"/>
      <c r="H78" s="12"/>
      <c r="I78" s="12"/>
      <c r="J78" s="12"/>
      <c r="K78" s="12"/>
      <c r="L78" s="12"/>
      <c r="M78" s="12"/>
      <c r="N78" s="12"/>
      <c r="O78" s="12"/>
      <c r="P78" s="12"/>
    </row>
    <row r="79" spans="2:17" s="59" customFormat="1" ht="27.75" customHeight="1" thickBot="1" x14ac:dyDescent="0.25">
      <c r="B79" s="138" t="s">
        <v>88</v>
      </c>
      <c r="C79" s="138"/>
      <c r="D79" s="138"/>
      <c r="E79" s="138"/>
      <c r="F79" s="138"/>
      <c r="G79" s="57"/>
      <c r="H79" s="57"/>
      <c r="I79" s="58"/>
      <c r="J79" s="58"/>
    </row>
    <row r="80" spans="2:17" s="59" customFormat="1" ht="15" customHeight="1" thickTop="1" x14ac:dyDescent="0.2">
      <c r="B80" s="25" t="s">
        <v>0</v>
      </c>
      <c r="C80" s="25" t="s">
        <v>16</v>
      </c>
      <c r="D80" s="25" t="s">
        <v>17</v>
      </c>
      <c r="E80" s="25" t="s">
        <v>2</v>
      </c>
      <c r="F80" s="60" t="s">
        <v>61</v>
      </c>
      <c r="G80" s="61"/>
      <c r="H80" s="61"/>
    </row>
    <row r="81" spans="2:16" s="59" customFormat="1" ht="15" customHeight="1" x14ac:dyDescent="0.2">
      <c r="B81" s="17" t="s">
        <v>22</v>
      </c>
      <c r="C81" s="62">
        <v>3492</v>
      </c>
      <c r="D81" s="18">
        <v>1051</v>
      </c>
      <c r="E81" s="19">
        <f t="shared" ref="E81:E91" si="9">C81+D81</f>
        <v>4543</v>
      </c>
      <c r="F81" s="63" t="s">
        <v>62</v>
      </c>
      <c r="G81" s="19"/>
      <c r="H81" s="54"/>
    </row>
    <row r="82" spans="2:16" s="59" customFormat="1" ht="15" customHeight="1" x14ac:dyDescent="0.2">
      <c r="B82" s="17" t="s">
        <v>23</v>
      </c>
      <c r="C82" s="62">
        <v>3344</v>
      </c>
      <c r="D82" s="18">
        <v>1017</v>
      </c>
      <c r="E82" s="19">
        <f t="shared" si="9"/>
        <v>4361</v>
      </c>
      <c r="F82" s="64">
        <f t="shared" ref="F82:F91" si="10">E82/E81-1</f>
        <v>-4.006163328197232E-2</v>
      </c>
      <c r="G82" s="19"/>
      <c r="H82" s="54"/>
    </row>
    <row r="83" spans="2:16" s="59" customFormat="1" ht="15" customHeight="1" x14ac:dyDescent="0.2">
      <c r="B83" s="17" t="s">
        <v>24</v>
      </c>
      <c r="C83" s="62">
        <v>3816</v>
      </c>
      <c r="D83" s="18">
        <v>1168</v>
      </c>
      <c r="E83" s="19">
        <f t="shared" si="9"/>
        <v>4984</v>
      </c>
      <c r="F83" s="64">
        <f t="shared" si="10"/>
        <v>0.14285714285714279</v>
      </c>
      <c r="G83" s="19"/>
      <c r="H83" s="54"/>
    </row>
    <row r="84" spans="2:16" s="59" customFormat="1" ht="15" customHeight="1" x14ac:dyDescent="0.2">
      <c r="B84" s="17" t="s">
        <v>25</v>
      </c>
      <c r="C84" s="62">
        <v>4002</v>
      </c>
      <c r="D84" s="18">
        <v>1233</v>
      </c>
      <c r="E84" s="19">
        <f t="shared" si="9"/>
        <v>5235</v>
      </c>
      <c r="F84" s="64">
        <f t="shared" si="10"/>
        <v>5.0361155698234406E-2</v>
      </c>
      <c r="G84" s="19"/>
      <c r="H84" s="54"/>
    </row>
    <row r="85" spans="2:16" s="59" customFormat="1" ht="15" customHeight="1" x14ac:dyDescent="0.2">
      <c r="B85" s="17" t="s">
        <v>26</v>
      </c>
      <c r="C85" s="62">
        <v>5568</v>
      </c>
      <c r="D85" s="18">
        <v>1666</v>
      </c>
      <c r="E85" s="19">
        <f t="shared" si="9"/>
        <v>7234</v>
      </c>
      <c r="F85" s="64">
        <f t="shared" si="10"/>
        <v>0.3818529130850048</v>
      </c>
      <c r="G85" s="19"/>
      <c r="H85" s="54"/>
    </row>
    <row r="86" spans="2:16" s="59" customFormat="1" ht="15" customHeight="1" x14ac:dyDescent="0.2">
      <c r="B86" s="17" t="s">
        <v>27</v>
      </c>
      <c r="C86" s="18">
        <v>5558</v>
      </c>
      <c r="D86" s="62">
        <v>1704</v>
      </c>
      <c r="E86" s="19">
        <f t="shared" si="9"/>
        <v>7262</v>
      </c>
      <c r="F86" s="64">
        <f t="shared" si="10"/>
        <v>3.8706110035942043E-3</v>
      </c>
      <c r="G86" s="19"/>
      <c r="H86" s="54"/>
      <c r="O86" s="65" t="s">
        <v>16</v>
      </c>
      <c r="P86" s="65" t="s">
        <v>17</v>
      </c>
    </row>
    <row r="87" spans="2:16" s="59" customFormat="1" ht="15" customHeight="1" x14ac:dyDescent="0.2">
      <c r="B87" s="17" t="s">
        <v>28</v>
      </c>
      <c r="C87" s="18">
        <v>5256</v>
      </c>
      <c r="D87" s="62">
        <v>1579</v>
      </c>
      <c r="E87" s="19">
        <f t="shared" si="9"/>
        <v>6835</v>
      </c>
      <c r="F87" s="64">
        <f t="shared" si="10"/>
        <v>-5.8799228862572273E-2</v>
      </c>
      <c r="G87" s="19"/>
      <c r="H87" s="54"/>
      <c r="O87" s="127">
        <f>C94</f>
        <v>0.7657951746446271</v>
      </c>
      <c r="P87" s="127">
        <f>D94</f>
        <v>0.23420482535537288</v>
      </c>
    </row>
    <row r="88" spans="2:16" s="59" customFormat="1" ht="15" customHeight="1" x14ac:dyDescent="0.2">
      <c r="B88" s="17" t="s">
        <v>29</v>
      </c>
      <c r="C88" s="62">
        <v>4920</v>
      </c>
      <c r="D88" s="18">
        <v>1470</v>
      </c>
      <c r="E88" s="19">
        <f t="shared" si="9"/>
        <v>6390</v>
      </c>
      <c r="F88" s="64">
        <f t="shared" si="10"/>
        <v>-6.5106071689831735E-2</v>
      </c>
      <c r="G88" s="19"/>
      <c r="H88" s="54"/>
      <c r="O88" s="127"/>
      <c r="P88" s="128"/>
    </row>
    <row r="89" spans="2:16" s="59" customFormat="1" ht="15" customHeight="1" x14ac:dyDescent="0.2">
      <c r="B89" s="17" t="s">
        <v>30</v>
      </c>
      <c r="C89" s="62">
        <v>4934</v>
      </c>
      <c r="D89" s="18">
        <v>1628</v>
      </c>
      <c r="E89" s="19">
        <f t="shared" si="9"/>
        <v>6562</v>
      </c>
      <c r="F89" s="64">
        <f t="shared" si="10"/>
        <v>2.6917057902973385E-2</v>
      </c>
      <c r="G89" s="19"/>
      <c r="H89" s="54"/>
    </row>
    <row r="90" spans="2:16" s="59" customFormat="1" ht="15" customHeight="1" x14ac:dyDescent="0.2">
      <c r="B90" s="17" t="s">
        <v>31</v>
      </c>
      <c r="C90" s="62">
        <v>5429</v>
      </c>
      <c r="D90" s="18">
        <v>1677</v>
      </c>
      <c r="E90" s="19">
        <f t="shared" si="9"/>
        <v>7106</v>
      </c>
      <c r="F90" s="64">
        <f t="shared" si="10"/>
        <v>8.290155440414515E-2</v>
      </c>
      <c r="G90" s="19"/>
      <c r="H90" s="54"/>
    </row>
    <row r="91" spans="2:16" s="59" customFormat="1" ht="15" customHeight="1" x14ac:dyDescent="0.2">
      <c r="B91" s="17" t="s">
        <v>32</v>
      </c>
      <c r="C91" s="62">
        <v>5291</v>
      </c>
      <c r="D91" s="18">
        <v>1591</v>
      </c>
      <c r="E91" s="19">
        <f t="shared" si="9"/>
        <v>6882</v>
      </c>
      <c r="F91" s="64">
        <f t="shared" si="10"/>
        <v>-3.1522656909653834E-2</v>
      </c>
      <c r="G91" s="68"/>
      <c r="H91" s="66"/>
    </row>
    <row r="92" spans="2:16" s="59" customFormat="1" ht="15" customHeight="1" thickBot="1" x14ac:dyDescent="0.25">
      <c r="B92" s="17" t="s">
        <v>33</v>
      </c>
      <c r="C92" s="62"/>
      <c r="D92" s="18"/>
      <c r="E92" s="19"/>
      <c r="F92" s="67"/>
    </row>
    <row r="93" spans="2:16" s="59" customFormat="1" ht="15" customHeight="1" thickTop="1" x14ac:dyDescent="0.2">
      <c r="B93" s="29" t="s">
        <v>2</v>
      </c>
      <c r="C93" s="43">
        <f>SUM(C81:C92)</f>
        <v>51610</v>
      </c>
      <c r="D93" s="43">
        <f>SUM(D81:D92)</f>
        <v>15784</v>
      </c>
      <c r="E93" s="43">
        <f>SUM(E81:E92)</f>
        <v>67394</v>
      </c>
      <c r="F93" s="68"/>
      <c r="G93" s="87"/>
      <c r="H93" s="69"/>
      <c r="I93" s="69"/>
      <c r="J93" s="69"/>
      <c r="K93" s="69"/>
      <c r="L93" s="69"/>
    </row>
    <row r="94" spans="2:16" s="59" customFormat="1" ht="15" customHeight="1" x14ac:dyDescent="0.2">
      <c r="B94" s="47" t="s">
        <v>34</v>
      </c>
      <c r="C94" s="48">
        <f>C93/E93</f>
        <v>0.7657951746446271</v>
      </c>
      <c r="D94" s="48">
        <f>D93/E93</f>
        <v>0.23420482535537288</v>
      </c>
      <c r="E94" s="48">
        <f>E93/E93</f>
        <v>1</v>
      </c>
      <c r="F94" s="71"/>
      <c r="G94" s="61"/>
      <c r="H94" s="61"/>
      <c r="I94" s="61"/>
      <c r="J94" s="61"/>
      <c r="K94" s="61"/>
      <c r="L94" s="61"/>
    </row>
    <row r="95" spans="2:16" s="59" customFormat="1" ht="9" customHeight="1" x14ac:dyDescent="0.2">
      <c r="B95" s="17"/>
      <c r="C95" s="18"/>
      <c r="D95" s="18"/>
      <c r="E95" s="18"/>
      <c r="F95" s="18"/>
      <c r="G95" s="18"/>
      <c r="H95" s="18"/>
      <c r="I95" s="18"/>
      <c r="J95" s="18"/>
      <c r="K95" s="19"/>
      <c r="L95" s="19"/>
    </row>
    <row r="96" spans="2:16" s="59" customFormat="1" ht="15" customHeight="1" x14ac:dyDescent="0.2">
      <c r="B96" s="73" t="s">
        <v>89</v>
      </c>
      <c r="C96" s="73"/>
      <c r="D96" s="73"/>
      <c r="E96" s="73"/>
      <c r="F96" s="73"/>
      <c r="G96" s="18"/>
      <c r="H96" s="18"/>
      <c r="I96" s="18"/>
      <c r="J96" s="18"/>
      <c r="K96" s="19"/>
      <c r="L96" s="19"/>
    </row>
    <row r="97" spans="2:16" s="59" customFormat="1" ht="24" customHeight="1" x14ac:dyDescent="0.2">
      <c r="B97" s="131" t="s">
        <v>0</v>
      </c>
      <c r="C97" s="25" t="s">
        <v>64</v>
      </c>
      <c r="D97" s="25" t="s">
        <v>65</v>
      </c>
      <c r="E97" s="25" t="s">
        <v>18</v>
      </c>
      <c r="F97" s="25" t="s">
        <v>66</v>
      </c>
      <c r="G97" s="25" t="s">
        <v>67</v>
      </c>
      <c r="H97" s="25" t="s">
        <v>68</v>
      </c>
      <c r="I97" s="25" t="s">
        <v>69</v>
      </c>
      <c r="J97" s="131" t="s">
        <v>70</v>
      </c>
      <c r="K97" s="131" t="s">
        <v>2</v>
      </c>
      <c r="L97" s="61"/>
    </row>
    <row r="98" spans="2:16" s="59" customFormat="1" ht="12" customHeight="1" x14ac:dyDescent="0.2">
      <c r="B98" s="131"/>
      <c r="C98" s="74" t="s">
        <v>71</v>
      </c>
      <c r="D98" s="74" t="s">
        <v>72</v>
      </c>
      <c r="E98" s="74" t="s">
        <v>73</v>
      </c>
      <c r="F98" s="74" t="s">
        <v>74</v>
      </c>
      <c r="G98" s="74" t="s">
        <v>75</v>
      </c>
      <c r="H98" s="74" t="s">
        <v>76</v>
      </c>
      <c r="I98" s="74" t="s">
        <v>77</v>
      </c>
      <c r="J98" s="131"/>
      <c r="K98" s="131"/>
      <c r="L98" s="61"/>
    </row>
    <row r="99" spans="2:16" s="59" customFormat="1" ht="15" customHeight="1" x14ac:dyDescent="0.2">
      <c r="B99" s="17" t="s">
        <v>22</v>
      </c>
      <c r="C99" s="62">
        <v>638</v>
      </c>
      <c r="D99" s="18">
        <v>727</v>
      </c>
      <c r="E99" s="18">
        <v>340</v>
      </c>
      <c r="F99" s="18">
        <v>232</v>
      </c>
      <c r="G99" s="18">
        <v>888</v>
      </c>
      <c r="H99" s="18">
        <v>1492</v>
      </c>
      <c r="I99" s="18">
        <v>216</v>
      </c>
      <c r="J99" s="18">
        <v>10</v>
      </c>
      <c r="K99" s="19">
        <f t="shared" ref="K99:K109" si="11">SUM(C99:J99)</f>
        <v>4543</v>
      </c>
      <c r="L99" s="19"/>
    </row>
    <row r="100" spans="2:16" s="59" customFormat="1" ht="15" customHeight="1" x14ac:dyDescent="0.2">
      <c r="B100" s="17" t="s">
        <v>23</v>
      </c>
      <c r="C100" s="62">
        <v>647</v>
      </c>
      <c r="D100" s="18">
        <v>658</v>
      </c>
      <c r="E100" s="18">
        <v>355</v>
      </c>
      <c r="F100" s="18">
        <v>270</v>
      </c>
      <c r="G100" s="18">
        <v>821</v>
      </c>
      <c r="H100" s="18">
        <v>1333</v>
      </c>
      <c r="I100" s="18">
        <v>230</v>
      </c>
      <c r="J100" s="18">
        <v>47</v>
      </c>
      <c r="K100" s="19">
        <f t="shared" si="11"/>
        <v>4361</v>
      </c>
      <c r="L100" s="19"/>
    </row>
    <row r="101" spans="2:16" s="59" customFormat="1" ht="15" customHeight="1" x14ac:dyDescent="0.2">
      <c r="B101" s="17" t="s">
        <v>24</v>
      </c>
      <c r="C101" s="62">
        <v>594</v>
      </c>
      <c r="D101" s="18">
        <v>785</v>
      </c>
      <c r="E101" s="18">
        <v>393</v>
      </c>
      <c r="F101" s="18">
        <v>301</v>
      </c>
      <c r="G101" s="18">
        <v>932</v>
      </c>
      <c r="H101" s="18">
        <v>1670</v>
      </c>
      <c r="I101" s="18">
        <v>258</v>
      </c>
      <c r="J101" s="18">
        <v>51</v>
      </c>
      <c r="K101" s="19">
        <f t="shared" si="11"/>
        <v>4984</v>
      </c>
      <c r="L101" s="19"/>
    </row>
    <row r="102" spans="2:16" s="59" customFormat="1" ht="15" customHeight="1" x14ac:dyDescent="0.2">
      <c r="B102" s="17" t="s">
        <v>25</v>
      </c>
      <c r="C102" s="62">
        <v>643</v>
      </c>
      <c r="D102" s="18">
        <v>917</v>
      </c>
      <c r="E102" s="18">
        <v>461</v>
      </c>
      <c r="F102" s="18">
        <v>364</v>
      </c>
      <c r="G102" s="18">
        <v>945</v>
      </c>
      <c r="H102" s="18">
        <v>1623</v>
      </c>
      <c r="I102" s="18">
        <v>238</v>
      </c>
      <c r="J102" s="18">
        <v>44</v>
      </c>
      <c r="K102" s="19">
        <f t="shared" si="11"/>
        <v>5235</v>
      </c>
      <c r="L102" s="19"/>
    </row>
    <row r="103" spans="2:16" s="59" customFormat="1" ht="15" customHeight="1" x14ac:dyDescent="0.2">
      <c r="B103" s="17" t="s">
        <v>26</v>
      </c>
      <c r="C103" s="62">
        <v>819</v>
      </c>
      <c r="D103" s="18">
        <v>1069</v>
      </c>
      <c r="E103" s="18">
        <v>581</v>
      </c>
      <c r="F103" s="18">
        <v>481</v>
      </c>
      <c r="G103" s="18">
        <v>1399</v>
      </c>
      <c r="H103" s="18">
        <v>2490</v>
      </c>
      <c r="I103" s="18">
        <v>310</v>
      </c>
      <c r="J103" s="18">
        <v>85</v>
      </c>
      <c r="K103" s="19">
        <f t="shared" si="11"/>
        <v>7234</v>
      </c>
      <c r="L103" s="19"/>
    </row>
    <row r="104" spans="2:16" s="59" customFormat="1" ht="15" customHeight="1" x14ac:dyDescent="0.2">
      <c r="B104" s="17" t="s">
        <v>27</v>
      </c>
      <c r="C104" s="62">
        <v>863</v>
      </c>
      <c r="D104" s="18">
        <v>1051</v>
      </c>
      <c r="E104" s="18">
        <v>580</v>
      </c>
      <c r="F104" s="18">
        <v>466</v>
      </c>
      <c r="G104" s="18">
        <v>1456</v>
      </c>
      <c r="H104" s="18">
        <v>2428</v>
      </c>
      <c r="I104" s="18">
        <v>369</v>
      </c>
      <c r="J104" s="18">
        <v>49</v>
      </c>
      <c r="K104" s="19">
        <f t="shared" si="11"/>
        <v>7262</v>
      </c>
      <c r="L104" s="19"/>
    </row>
    <row r="105" spans="2:16" s="59" customFormat="1" ht="15" customHeight="1" x14ac:dyDescent="0.2">
      <c r="B105" s="17" t="s">
        <v>28</v>
      </c>
      <c r="C105" s="62">
        <v>628</v>
      </c>
      <c r="D105" s="18">
        <v>995</v>
      </c>
      <c r="E105" s="18">
        <v>550</v>
      </c>
      <c r="F105" s="18">
        <v>450</v>
      </c>
      <c r="G105" s="18">
        <v>1361</v>
      </c>
      <c r="H105" s="18">
        <v>2414</v>
      </c>
      <c r="I105" s="18">
        <v>366</v>
      </c>
      <c r="J105" s="18">
        <v>71</v>
      </c>
      <c r="K105" s="19">
        <f t="shared" si="11"/>
        <v>6835</v>
      </c>
      <c r="L105" s="19"/>
    </row>
    <row r="106" spans="2:16" s="59" customFormat="1" ht="15" customHeight="1" x14ac:dyDescent="0.2">
      <c r="B106" s="17" t="s">
        <v>29</v>
      </c>
      <c r="C106" s="62">
        <v>694</v>
      </c>
      <c r="D106" s="18">
        <v>992</v>
      </c>
      <c r="E106" s="18">
        <v>568</v>
      </c>
      <c r="F106" s="18">
        <v>351</v>
      </c>
      <c r="G106" s="18">
        <v>1253</v>
      </c>
      <c r="H106" s="18">
        <v>2189</v>
      </c>
      <c r="I106" s="18">
        <v>288</v>
      </c>
      <c r="J106" s="18">
        <v>55</v>
      </c>
      <c r="K106" s="19">
        <f t="shared" si="11"/>
        <v>6390</v>
      </c>
      <c r="L106" s="19"/>
    </row>
    <row r="107" spans="2:16" s="59" customFormat="1" ht="15" customHeight="1" x14ac:dyDescent="0.2">
      <c r="B107" s="17" t="s">
        <v>30</v>
      </c>
      <c r="C107" s="62">
        <v>765</v>
      </c>
      <c r="D107" s="18">
        <v>1037</v>
      </c>
      <c r="E107" s="18">
        <v>612</v>
      </c>
      <c r="F107" s="18">
        <v>459</v>
      </c>
      <c r="G107" s="18">
        <v>1154</v>
      </c>
      <c r="H107" s="18">
        <v>2125</v>
      </c>
      <c r="I107" s="18">
        <v>325</v>
      </c>
      <c r="J107" s="18">
        <v>85</v>
      </c>
      <c r="K107" s="19">
        <f t="shared" si="11"/>
        <v>6562</v>
      </c>
      <c r="L107" s="19"/>
    </row>
    <row r="108" spans="2:16" s="59" customFormat="1" ht="15" customHeight="1" x14ac:dyDescent="0.2">
      <c r="B108" s="17" t="s">
        <v>31</v>
      </c>
      <c r="C108" s="62">
        <v>834</v>
      </c>
      <c r="D108" s="18">
        <v>1089</v>
      </c>
      <c r="E108" s="18">
        <v>668</v>
      </c>
      <c r="F108" s="18">
        <v>433</v>
      </c>
      <c r="G108" s="18">
        <v>1280</v>
      </c>
      <c r="H108" s="18">
        <v>2370</v>
      </c>
      <c r="I108" s="18">
        <v>341</v>
      </c>
      <c r="J108" s="18">
        <v>91</v>
      </c>
      <c r="K108" s="19">
        <f t="shared" si="11"/>
        <v>7106</v>
      </c>
      <c r="L108" s="19"/>
    </row>
    <row r="109" spans="2:16" s="59" customFormat="1" ht="15" customHeight="1" x14ac:dyDescent="0.2">
      <c r="B109" s="17" t="s">
        <v>32</v>
      </c>
      <c r="C109" s="62">
        <v>821</v>
      </c>
      <c r="D109" s="18">
        <v>1104</v>
      </c>
      <c r="E109" s="18">
        <v>668</v>
      </c>
      <c r="F109" s="18">
        <v>470</v>
      </c>
      <c r="G109" s="18">
        <v>1162</v>
      </c>
      <c r="H109" s="18">
        <v>2231</v>
      </c>
      <c r="I109" s="18">
        <v>339</v>
      </c>
      <c r="J109" s="18">
        <v>87</v>
      </c>
      <c r="K109" s="19">
        <f t="shared" si="11"/>
        <v>6882</v>
      </c>
      <c r="L109" s="19"/>
    </row>
    <row r="110" spans="2:16" s="59" customFormat="1" ht="15" customHeight="1" x14ac:dyDescent="0.2">
      <c r="B110" s="17" t="s">
        <v>33</v>
      </c>
      <c r="C110" s="62"/>
      <c r="D110" s="18"/>
      <c r="E110" s="18"/>
      <c r="F110" s="18"/>
      <c r="G110" s="18"/>
      <c r="H110" s="18"/>
      <c r="I110" s="18"/>
      <c r="J110" s="18"/>
      <c r="K110" s="19">
        <f t="shared" ref="K110" si="12">SUM(C110:I110)</f>
        <v>0</v>
      </c>
      <c r="L110" s="19"/>
    </row>
    <row r="111" spans="2:16" s="59" customFormat="1" ht="15" customHeight="1" x14ac:dyDescent="0.2">
      <c r="B111" s="29" t="s">
        <v>2</v>
      </c>
      <c r="C111" s="43">
        <f t="shared" ref="C111:K111" si="13">SUM(C99:C110)</f>
        <v>7946</v>
      </c>
      <c r="D111" s="43">
        <f t="shared" si="13"/>
        <v>10424</v>
      </c>
      <c r="E111" s="43">
        <f t="shared" si="13"/>
        <v>5776</v>
      </c>
      <c r="F111" s="43">
        <f t="shared" si="13"/>
        <v>4277</v>
      </c>
      <c r="G111" s="43">
        <f t="shared" si="13"/>
        <v>12651</v>
      </c>
      <c r="H111" s="43">
        <f t="shared" si="13"/>
        <v>22365</v>
      </c>
      <c r="I111" s="43">
        <f t="shared" si="13"/>
        <v>3280</v>
      </c>
      <c r="J111" s="43">
        <f t="shared" si="13"/>
        <v>675</v>
      </c>
      <c r="K111" s="43">
        <f t="shared" si="13"/>
        <v>67394</v>
      </c>
      <c r="L111" s="68"/>
      <c r="N111" s="75"/>
      <c r="O111" s="76"/>
      <c r="P111" s="21"/>
    </row>
    <row r="112" spans="2:16" s="59" customFormat="1" ht="15" customHeight="1" x14ac:dyDescent="0.2">
      <c r="B112" s="47" t="s">
        <v>34</v>
      </c>
      <c r="C112" s="77">
        <f t="shared" ref="C112:K112" si="14">C111/$K$64</f>
        <v>0.1179036709499362</v>
      </c>
      <c r="D112" s="77">
        <f t="shared" si="14"/>
        <v>0.15467252277650828</v>
      </c>
      <c r="E112" s="77">
        <f t="shared" si="14"/>
        <v>8.5704958898418254E-2</v>
      </c>
      <c r="F112" s="77">
        <f t="shared" si="14"/>
        <v>6.3462622785411163E-2</v>
      </c>
      <c r="G112" s="77">
        <f t="shared" si="14"/>
        <v>0.18771700744873432</v>
      </c>
      <c r="H112" s="77">
        <f t="shared" si="14"/>
        <v>0.33185446775677357</v>
      </c>
      <c r="I112" s="77">
        <f t="shared" si="14"/>
        <v>4.8669020981096239E-2</v>
      </c>
      <c r="J112" s="77">
        <f t="shared" si="14"/>
        <v>1.001572840312194E-2</v>
      </c>
      <c r="K112" s="77">
        <f t="shared" si="14"/>
        <v>1</v>
      </c>
      <c r="L112" s="53"/>
      <c r="N112" s="75"/>
      <c r="O112" s="76"/>
      <c r="P112" s="21"/>
    </row>
    <row r="113" spans="2:17" s="59" customFormat="1" ht="15" customHeight="1" x14ac:dyDescent="0.2">
      <c r="B113" s="26"/>
      <c r="C113" s="88"/>
      <c r="D113" s="88"/>
      <c r="E113" s="54"/>
      <c r="F113" s="54"/>
      <c r="G113" s="54"/>
      <c r="H113" s="54"/>
    </row>
    <row r="114" spans="2:17" s="59" customFormat="1" ht="15" customHeight="1" x14ac:dyDescent="0.2">
      <c r="B114" s="73" t="s">
        <v>90</v>
      </c>
      <c r="C114" s="88"/>
      <c r="D114" s="88"/>
      <c r="E114" s="54"/>
      <c r="F114" s="54"/>
      <c r="G114" s="54"/>
      <c r="H114" s="54"/>
    </row>
    <row r="115" spans="2:17" s="59" customFormat="1" ht="15" customHeight="1" x14ac:dyDescent="0.2">
      <c r="B115" s="25" t="s">
        <v>91</v>
      </c>
      <c r="C115" s="25" t="s">
        <v>22</v>
      </c>
      <c r="D115" s="25" t="s">
        <v>23</v>
      </c>
      <c r="E115" s="25" t="s">
        <v>24</v>
      </c>
      <c r="F115" s="25" t="s">
        <v>25</v>
      </c>
      <c r="G115" s="25" t="s">
        <v>26</v>
      </c>
      <c r="H115" s="25" t="s">
        <v>27</v>
      </c>
      <c r="I115" s="25" t="s">
        <v>28</v>
      </c>
      <c r="J115" s="25" t="s">
        <v>29</v>
      </c>
      <c r="K115" s="25" t="s">
        <v>30</v>
      </c>
      <c r="L115" s="25" t="s">
        <v>31</v>
      </c>
      <c r="M115" s="25" t="s">
        <v>32</v>
      </c>
      <c r="N115" s="25" t="s">
        <v>33</v>
      </c>
      <c r="O115" s="25" t="s">
        <v>2</v>
      </c>
      <c r="P115" s="25" t="s">
        <v>15</v>
      </c>
    </row>
    <row r="116" spans="2:17" s="59" customFormat="1" ht="15" customHeight="1" x14ac:dyDescent="0.2">
      <c r="B116" s="17" t="s">
        <v>92</v>
      </c>
      <c r="C116" s="62">
        <v>1256</v>
      </c>
      <c r="D116" s="18">
        <v>1170</v>
      </c>
      <c r="E116" s="18">
        <v>1392</v>
      </c>
      <c r="F116" s="18">
        <v>1377</v>
      </c>
      <c r="G116" s="18">
        <v>1948</v>
      </c>
      <c r="H116" s="18">
        <v>1933</v>
      </c>
      <c r="I116" s="18">
        <v>1715</v>
      </c>
      <c r="J116" s="18">
        <v>1516</v>
      </c>
      <c r="K116" s="78">
        <v>1494</v>
      </c>
      <c r="L116" s="78">
        <v>1587</v>
      </c>
      <c r="M116" s="78">
        <v>1493</v>
      </c>
      <c r="N116" s="28"/>
      <c r="O116" s="35">
        <f>SUM(C116:N116)</f>
        <v>16881</v>
      </c>
      <c r="P116" s="54">
        <f t="shared" ref="P116:P121" si="15">O116/$O$121</f>
        <v>0.25048223877496512</v>
      </c>
      <c r="Q116" s="27"/>
    </row>
    <row r="117" spans="2:17" s="59" customFormat="1" ht="15" customHeight="1" x14ac:dyDescent="0.2">
      <c r="B117" s="17" t="s">
        <v>93</v>
      </c>
      <c r="C117" s="62">
        <v>2563</v>
      </c>
      <c r="D117" s="18">
        <v>2372</v>
      </c>
      <c r="E117" s="18">
        <v>2560</v>
      </c>
      <c r="F117" s="18">
        <v>2696</v>
      </c>
      <c r="G117" s="18">
        <v>3298</v>
      </c>
      <c r="H117" s="18">
        <v>3341</v>
      </c>
      <c r="I117" s="18">
        <v>2996</v>
      </c>
      <c r="J117" s="18">
        <v>3033</v>
      </c>
      <c r="K117" s="78">
        <v>3099</v>
      </c>
      <c r="L117" s="78">
        <v>3358</v>
      </c>
      <c r="M117" s="78">
        <v>3253</v>
      </c>
      <c r="N117" s="28"/>
      <c r="O117" s="35">
        <f>SUM(C117:N117)</f>
        <v>32569</v>
      </c>
      <c r="P117" s="54">
        <f t="shared" si="15"/>
        <v>0.48326260497967177</v>
      </c>
      <c r="Q117" s="27"/>
    </row>
    <row r="118" spans="2:17" s="59" customFormat="1" ht="15" customHeight="1" x14ac:dyDescent="0.2">
      <c r="B118" s="17" t="s">
        <v>94</v>
      </c>
      <c r="C118" s="62">
        <v>430</v>
      </c>
      <c r="D118" s="18">
        <v>492</v>
      </c>
      <c r="E118" s="18">
        <v>449</v>
      </c>
      <c r="F118" s="18">
        <v>554</v>
      </c>
      <c r="G118" s="18">
        <v>677</v>
      </c>
      <c r="H118" s="18">
        <v>687</v>
      </c>
      <c r="I118" s="18">
        <v>625</v>
      </c>
      <c r="J118" s="18">
        <v>527</v>
      </c>
      <c r="K118" s="78">
        <v>671</v>
      </c>
      <c r="L118" s="78">
        <v>707</v>
      </c>
      <c r="M118" s="78">
        <v>773</v>
      </c>
      <c r="O118" s="35">
        <f>SUM(C118:N118)</f>
        <v>6592</v>
      </c>
      <c r="P118" s="54">
        <f t="shared" si="15"/>
        <v>9.7812861679081223E-2</v>
      </c>
    </row>
    <row r="119" spans="2:17" s="59" customFormat="1" ht="15" customHeight="1" x14ac:dyDescent="0.2">
      <c r="B119" s="17" t="s">
        <v>95</v>
      </c>
      <c r="C119" s="62">
        <v>12</v>
      </c>
      <c r="D119" s="18">
        <v>27</v>
      </c>
      <c r="E119" s="18">
        <v>18</v>
      </c>
      <c r="F119" s="18">
        <v>11</v>
      </c>
      <c r="G119" s="18">
        <v>32</v>
      </c>
      <c r="H119" s="18">
        <v>15</v>
      </c>
      <c r="I119" s="18">
        <v>13</v>
      </c>
      <c r="J119" s="18">
        <v>22</v>
      </c>
      <c r="K119" s="78">
        <v>20</v>
      </c>
      <c r="L119" s="78">
        <v>15</v>
      </c>
      <c r="M119" s="78">
        <v>19</v>
      </c>
      <c r="O119" s="35">
        <f>SUM(C119:N119)</f>
        <v>204</v>
      </c>
      <c r="P119" s="54">
        <f t="shared" si="15"/>
        <v>3.0269756951657417E-3</v>
      </c>
    </row>
    <row r="120" spans="2:17" s="59" customFormat="1" ht="15" customHeight="1" x14ac:dyDescent="0.2">
      <c r="B120" s="17" t="s">
        <v>96</v>
      </c>
      <c r="C120" s="62">
        <v>282</v>
      </c>
      <c r="D120" s="18">
        <v>300</v>
      </c>
      <c r="E120" s="18">
        <v>565</v>
      </c>
      <c r="F120" s="18">
        <v>597</v>
      </c>
      <c r="G120" s="18">
        <v>1279</v>
      </c>
      <c r="H120" s="18">
        <v>1286</v>
      </c>
      <c r="I120" s="18">
        <v>1486</v>
      </c>
      <c r="J120" s="18">
        <v>1292</v>
      </c>
      <c r="K120" s="78">
        <v>1278</v>
      </c>
      <c r="L120" s="78">
        <v>1439</v>
      </c>
      <c r="M120" s="78">
        <v>1344</v>
      </c>
      <c r="O120" s="35">
        <f>SUM(C120:N120)</f>
        <v>11148</v>
      </c>
      <c r="P120" s="54">
        <f t="shared" si="15"/>
        <v>0.16541531887111613</v>
      </c>
    </row>
    <row r="121" spans="2:17" s="59" customFormat="1" ht="15" customHeight="1" x14ac:dyDescent="0.2">
      <c r="B121" s="29" t="s">
        <v>2</v>
      </c>
      <c r="C121" s="43">
        <f>SUM(C116:C120)</f>
        <v>4543</v>
      </c>
      <c r="D121" s="43">
        <f>SUM(D116:D120)</f>
        <v>4361</v>
      </c>
      <c r="E121" s="43">
        <f>SUM(E116:E120)</f>
        <v>4984</v>
      </c>
      <c r="F121" s="43">
        <f t="shared" ref="F121:O121" si="16">SUM(F116:F120)</f>
        <v>5235</v>
      </c>
      <c r="G121" s="43">
        <f t="shared" si="16"/>
        <v>7234</v>
      </c>
      <c r="H121" s="43">
        <f t="shared" si="16"/>
        <v>7262</v>
      </c>
      <c r="I121" s="43">
        <f t="shared" si="16"/>
        <v>6835</v>
      </c>
      <c r="J121" s="43">
        <f t="shared" si="16"/>
        <v>6390</v>
      </c>
      <c r="K121" s="43">
        <f t="shared" si="16"/>
        <v>6562</v>
      </c>
      <c r="L121" s="43">
        <f t="shared" si="16"/>
        <v>7106</v>
      </c>
      <c r="M121" s="43">
        <f t="shared" si="16"/>
        <v>6882</v>
      </c>
      <c r="N121" s="43">
        <f t="shared" si="16"/>
        <v>0</v>
      </c>
      <c r="O121" s="43">
        <f t="shared" si="16"/>
        <v>67394</v>
      </c>
      <c r="P121" s="89">
        <f t="shared" si="15"/>
        <v>1</v>
      </c>
    </row>
    <row r="122" spans="2:17" s="59" customFormat="1" ht="14.25" customHeight="1" x14ac:dyDescent="0.2">
      <c r="B122" s="17"/>
      <c r="C122" s="18"/>
      <c r="D122" s="18"/>
      <c r="E122" s="18"/>
      <c r="F122" s="30"/>
    </row>
    <row r="123" spans="2:17" s="59" customFormat="1" ht="18" customHeight="1" x14ac:dyDescent="0.25">
      <c r="B123" s="7" t="s">
        <v>97</v>
      </c>
      <c r="C123" s="9"/>
      <c r="D123" s="9"/>
      <c r="E123" s="9"/>
      <c r="F123" s="9"/>
      <c r="G123" s="9"/>
      <c r="H123" s="9"/>
      <c r="I123" s="9"/>
      <c r="J123" s="9"/>
      <c r="K123" s="8"/>
      <c r="L123" s="8"/>
      <c r="M123" s="8"/>
      <c r="N123" s="8"/>
      <c r="O123" s="8"/>
      <c r="P123" s="8"/>
    </row>
    <row r="124" spans="2:17" s="59" customFormat="1" ht="3" customHeight="1" x14ac:dyDescent="0.2">
      <c r="B124" s="12"/>
      <c r="C124" s="55"/>
      <c r="D124" s="55"/>
      <c r="E124" s="55"/>
      <c r="F124" s="55"/>
      <c r="G124" s="12"/>
      <c r="H124" s="12"/>
      <c r="I124" s="12"/>
      <c r="J124" s="12"/>
      <c r="K124" s="12"/>
      <c r="L124" s="12"/>
      <c r="M124" s="12"/>
      <c r="N124" s="12"/>
      <c r="O124" s="12"/>
      <c r="P124" s="12"/>
    </row>
    <row r="125" spans="2:17" s="59" customFormat="1" ht="15" customHeight="1" thickBot="1" x14ac:dyDescent="0.25">
      <c r="B125" s="73" t="s">
        <v>98</v>
      </c>
      <c r="C125" s="73"/>
      <c r="D125" s="73"/>
      <c r="E125" s="73"/>
      <c r="F125" s="73"/>
      <c r="G125" s="57"/>
      <c r="H125" s="57"/>
      <c r="I125" s="58"/>
      <c r="J125" s="58"/>
    </row>
    <row r="126" spans="2:17" s="90" customFormat="1" ht="15" customHeight="1" thickTop="1" x14ac:dyDescent="0.25">
      <c r="B126" s="25" t="s">
        <v>0</v>
      </c>
      <c r="C126" s="25" t="s">
        <v>16</v>
      </c>
      <c r="D126" s="25" t="s">
        <v>17</v>
      </c>
      <c r="E126" s="25" t="s">
        <v>60</v>
      </c>
      <c r="F126" s="25" t="s">
        <v>2</v>
      </c>
      <c r="G126" s="60" t="s">
        <v>61</v>
      </c>
      <c r="H126" s="61"/>
      <c r="I126" s="59"/>
      <c r="J126" s="59"/>
      <c r="K126" s="59"/>
      <c r="L126" s="59"/>
      <c r="M126" s="59"/>
      <c r="N126" s="59"/>
      <c r="O126" s="59"/>
      <c r="P126" s="59"/>
    </row>
    <row r="127" spans="2:17" s="90" customFormat="1" ht="15" customHeight="1" x14ac:dyDescent="0.25">
      <c r="B127" s="17" t="s">
        <v>22</v>
      </c>
      <c r="C127" s="62">
        <v>977</v>
      </c>
      <c r="D127" s="18">
        <v>3566</v>
      </c>
      <c r="E127" s="18">
        <v>0</v>
      </c>
      <c r="F127" s="19">
        <f t="shared" ref="F127:F137" si="17">C127+D127+E127</f>
        <v>4543</v>
      </c>
      <c r="G127" s="63" t="s">
        <v>62</v>
      </c>
      <c r="H127" s="54"/>
      <c r="I127" s="59"/>
      <c r="J127" s="59"/>
      <c r="K127" s="59"/>
      <c r="L127" s="59"/>
      <c r="M127" s="59"/>
      <c r="N127" s="59"/>
      <c r="O127" s="59"/>
      <c r="P127" s="59"/>
    </row>
    <row r="128" spans="2:17" s="90" customFormat="1" ht="15" customHeight="1" x14ac:dyDescent="0.25">
      <c r="B128" s="17" t="s">
        <v>23</v>
      </c>
      <c r="C128" s="62">
        <v>861</v>
      </c>
      <c r="D128" s="18">
        <v>2442</v>
      </c>
      <c r="E128" s="18">
        <v>1058</v>
      </c>
      <c r="F128" s="19">
        <f t="shared" si="17"/>
        <v>4361</v>
      </c>
      <c r="G128" s="64">
        <f t="shared" ref="G128:G137" si="18">F128/F127-1</f>
        <v>-4.006163328197232E-2</v>
      </c>
      <c r="H128" s="54"/>
      <c r="I128" s="59"/>
      <c r="J128" s="59"/>
      <c r="K128" s="59"/>
      <c r="L128" s="59"/>
      <c r="M128" s="59"/>
      <c r="N128" s="59"/>
      <c r="O128" s="59"/>
      <c r="P128" s="59"/>
    </row>
    <row r="129" spans="2:16" s="90" customFormat="1" ht="15" customHeight="1" x14ac:dyDescent="0.25">
      <c r="B129" s="17" t="s">
        <v>24</v>
      </c>
      <c r="C129" s="62">
        <v>1156</v>
      </c>
      <c r="D129" s="18">
        <v>2836</v>
      </c>
      <c r="E129" s="18">
        <v>992</v>
      </c>
      <c r="F129" s="19">
        <f t="shared" si="17"/>
        <v>4984</v>
      </c>
      <c r="G129" s="64">
        <f t="shared" si="18"/>
        <v>0.14285714285714279</v>
      </c>
      <c r="H129" s="54"/>
      <c r="I129" s="59"/>
      <c r="J129" s="59"/>
      <c r="K129" s="59"/>
      <c r="L129" s="59"/>
      <c r="M129" s="59"/>
      <c r="N129" s="59"/>
      <c r="O129" s="59"/>
      <c r="P129" s="59"/>
    </row>
    <row r="130" spans="2:16" s="90" customFormat="1" ht="15" customHeight="1" x14ac:dyDescent="0.25">
      <c r="B130" s="17" t="s">
        <v>25</v>
      </c>
      <c r="C130" s="62">
        <v>1289</v>
      </c>
      <c r="D130" s="18">
        <v>2987</v>
      </c>
      <c r="E130" s="18">
        <v>959</v>
      </c>
      <c r="F130" s="19">
        <f t="shared" si="17"/>
        <v>5235</v>
      </c>
      <c r="G130" s="64">
        <f t="shared" si="18"/>
        <v>5.0361155698234406E-2</v>
      </c>
      <c r="H130" s="54"/>
      <c r="I130" s="59"/>
      <c r="J130" s="59"/>
      <c r="K130" s="59"/>
      <c r="L130" s="59"/>
      <c r="M130" s="59"/>
      <c r="N130" s="59"/>
      <c r="O130" s="59"/>
      <c r="P130" s="59"/>
    </row>
    <row r="131" spans="2:16" s="90" customFormat="1" ht="15" customHeight="1" x14ac:dyDescent="0.25">
      <c r="B131" s="17" t="s">
        <v>26</v>
      </c>
      <c r="C131" s="62">
        <v>1656</v>
      </c>
      <c r="D131" s="18">
        <v>3967</v>
      </c>
      <c r="E131" s="18">
        <v>1611</v>
      </c>
      <c r="F131" s="19">
        <f t="shared" si="17"/>
        <v>7234</v>
      </c>
      <c r="G131" s="64">
        <f t="shared" si="18"/>
        <v>0.3818529130850048</v>
      </c>
      <c r="H131" s="54"/>
      <c r="I131" s="59"/>
      <c r="J131" s="59"/>
      <c r="K131" s="59"/>
      <c r="L131" s="59"/>
      <c r="M131" s="59"/>
      <c r="N131" s="59"/>
      <c r="O131" s="59"/>
      <c r="P131" s="59"/>
    </row>
    <row r="132" spans="2:16" s="90" customFormat="1" ht="15" customHeight="1" x14ac:dyDescent="0.25">
      <c r="B132" s="17" t="s">
        <v>27</v>
      </c>
      <c r="C132" s="62">
        <v>1492</v>
      </c>
      <c r="D132" s="18">
        <v>4201</v>
      </c>
      <c r="E132" s="18">
        <v>1569</v>
      </c>
      <c r="F132" s="19">
        <f t="shared" si="17"/>
        <v>7262</v>
      </c>
      <c r="G132" s="64">
        <f t="shared" si="18"/>
        <v>3.8706110035942043E-3</v>
      </c>
      <c r="H132" s="54"/>
      <c r="I132" s="59"/>
      <c r="J132" s="59"/>
      <c r="K132" s="59"/>
      <c r="L132" s="59"/>
      <c r="M132" s="59"/>
      <c r="N132" s="59"/>
      <c r="O132" s="65" t="s">
        <v>16</v>
      </c>
      <c r="P132" s="65" t="s">
        <v>17</v>
      </c>
    </row>
    <row r="133" spans="2:16" s="90" customFormat="1" ht="15" customHeight="1" x14ac:dyDescent="0.25">
      <c r="B133" s="17" t="s">
        <v>28</v>
      </c>
      <c r="C133" s="62">
        <v>1364</v>
      </c>
      <c r="D133" s="18">
        <v>3730</v>
      </c>
      <c r="E133" s="18">
        <v>1741</v>
      </c>
      <c r="F133" s="19">
        <f t="shared" si="17"/>
        <v>6835</v>
      </c>
      <c r="G133" s="64">
        <f t="shared" si="18"/>
        <v>-5.8799228862572273E-2</v>
      </c>
      <c r="H133" s="54"/>
      <c r="I133" s="59"/>
      <c r="J133" s="59"/>
      <c r="K133" s="59"/>
      <c r="L133" s="59"/>
      <c r="M133" s="59"/>
      <c r="N133" s="59"/>
      <c r="O133" s="127">
        <f>C140</f>
        <v>0.21850609846573879</v>
      </c>
      <c r="P133" s="127">
        <f>D140</f>
        <v>0.56341810843695284</v>
      </c>
    </row>
    <row r="134" spans="2:16" s="90" customFormat="1" ht="15" customHeight="1" x14ac:dyDescent="0.25">
      <c r="B134" s="17" t="s">
        <v>29</v>
      </c>
      <c r="C134" s="62">
        <v>1368</v>
      </c>
      <c r="D134" s="18">
        <v>3498</v>
      </c>
      <c r="E134" s="18">
        <v>1524</v>
      </c>
      <c r="F134" s="19">
        <f t="shared" si="17"/>
        <v>6390</v>
      </c>
      <c r="G134" s="64">
        <f t="shared" si="18"/>
        <v>-6.5106071689831735E-2</v>
      </c>
      <c r="H134" s="54"/>
      <c r="I134" s="59"/>
      <c r="J134" s="59"/>
      <c r="K134" s="59"/>
      <c r="L134" s="59"/>
      <c r="M134" s="59"/>
      <c r="N134" s="59"/>
      <c r="O134" s="127"/>
      <c r="P134" s="128"/>
    </row>
    <row r="135" spans="2:16" s="90" customFormat="1" ht="15" customHeight="1" x14ac:dyDescent="0.25">
      <c r="B135" s="17" t="s">
        <v>30</v>
      </c>
      <c r="C135" s="62">
        <v>1499</v>
      </c>
      <c r="D135" s="18">
        <v>3443</v>
      </c>
      <c r="E135" s="18">
        <v>1620</v>
      </c>
      <c r="F135" s="19">
        <f t="shared" si="17"/>
        <v>6562</v>
      </c>
      <c r="G135" s="64">
        <f t="shared" si="18"/>
        <v>2.6917057902973385E-2</v>
      </c>
      <c r="H135" s="54"/>
      <c r="I135" s="59"/>
      <c r="J135" s="59"/>
      <c r="K135" s="59"/>
      <c r="L135" s="59"/>
      <c r="M135" s="59"/>
      <c r="N135" s="59"/>
      <c r="O135" s="59"/>
      <c r="P135" s="59"/>
    </row>
    <row r="136" spans="2:16" s="90" customFormat="1" ht="15" customHeight="1" x14ac:dyDescent="0.25">
      <c r="B136" s="17" t="s">
        <v>31</v>
      </c>
      <c r="C136" s="62">
        <v>1610</v>
      </c>
      <c r="D136" s="18">
        <v>3670</v>
      </c>
      <c r="E136" s="18">
        <v>1826</v>
      </c>
      <c r="F136" s="19">
        <f t="shared" si="17"/>
        <v>7106</v>
      </c>
      <c r="G136" s="64">
        <f t="shared" si="18"/>
        <v>8.290155440414515E-2</v>
      </c>
      <c r="H136" s="54"/>
      <c r="I136" s="59"/>
      <c r="J136" s="59"/>
      <c r="K136" s="59"/>
      <c r="L136" s="59"/>
      <c r="M136" s="59"/>
      <c r="N136" s="59"/>
      <c r="O136" s="59"/>
      <c r="P136" s="59"/>
    </row>
    <row r="137" spans="2:16" s="90" customFormat="1" ht="15" customHeight="1" x14ac:dyDescent="0.25">
      <c r="B137" s="17" t="s">
        <v>32</v>
      </c>
      <c r="C137" s="35">
        <v>1454</v>
      </c>
      <c r="D137" s="18">
        <v>3631</v>
      </c>
      <c r="E137" s="18">
        <v>1797</v>
      </c>
      <c r="F137" s="19">
        <f t="shared" si="17"/>
        <v>6882</v>
      </c>
      <c r="G137" s="64">
        <f t="shared" si="18"/>
        <v>-3.1522656909653834E-2</v>
      </c>
      <c r="H137" s="66"/>
      <c r="I137" s="59"/>
      <c r="J137" s="59"/>
      <c r="K137" s="59"/>
      <c r="L137" s="59"/>
      <c r="M137" s="59"/>
      <c r="N137" s="59"/>
      <c r="O137" s="59"/>
      <c r="P137" s="59"/>
    </row>
    <row r="138" spans="2:16" s="90" customFormat="1" ht="15" customHeight="1" thickBot="1" x14ac:dyDescent="0.3">
      <c r="B138" s="17" t="s">
        <v>33</v>
      </c>
      <c r="C138" s="35"/>
      <c r="D138" s="18"/>
      <c r="E138" s="18"/>
      <c r="F138" s="19"/>
      <c r="G138" s="67"/>
      <c r="H138" s="59"/>
      <c r="I138" s="59"/>
      <c r="J138" s="59"/>
      <c r="K138" s="59"/>
      <c r="L138" s="59"/>
      <c r="M138" s="59"/>
      <c r="N138" s="59"/>
      <c r="O138" s="59"/>
      <c r="P138" s="59"/>
    </row>
    <row r="139" spans="2:16" s="90" customFormat="1" ht="15.75" thickTop="1" x14ac:dyDescent="0.25">
      <c r="B139" s="29" t="s">
        <v>2</v>
      </c>
      <c r="C139" s="43">
        <f>SUM(C127:C138)</f>
        <v>14726</v>
      </c>
      <c r="D139" s="43">
        <f>SUM(D127:D138)</f>
        <v>37971</v>
      </c>
      <c r="E139" s="43">
        <f>SUM(E127:E138)</f>
        <v>14697</v>
      </c>
      <c r="F139" s="43">
        <f>SUM(F127:F138)</f>
        <v>67394</v>
      </c>
      <c r="G139" s="68"/>
      <c r="H139" s="69"/>
      <c r="I139" s="69"/>
      <c r="J139" s="69"/>
      <c r="K139" s="69"/>
      <c r="L139" s="69"/>
      <c r="M139" s="59"/>
      <c r="N139" s="59"/>
      <c r="O139" s="59"/>
      <c r="P139" s="59"/>
    </row>
    <row r="140" spans="2:16" s="90" customFormat="1" x14ac:dyDescent="0.25">
      <c r="B140" s="47" t="s">
        <v>34</v>
      </c>
      <c r="C140" s="48">
        <f>C139/F139</f>
        <v>0.21850609846573879</v>
      </c>
      <c r="D140" s="48">
        <f>D139/F139</f>
        <v>0.56341810843695284</v>
      </c>
      <c r="E140" s="48">
        <f>E139/F139</f>
        <v>0.21807579309730837</v>
      </c>
      <c r="F140" s="48">
        <f>F139/F139</f>
        <v>1</v>
      </c>
      <c r="G140" s="71"/>
      <c r="H140" s="61"/>
      <c r="I140" s="61"/>
      <c r="J140" s="61"/>
      <c r="K140" s="61"/>
      <c r="L140" s="61"/>
      <c r="M140" s="59"/>
      <c r="N140" s="59"/>
      <c r="O140" s="59"/>
      <c r="P140" s="59"/>
    </row>
    <row r="141" spans="2:16" s="90" customFormat="1" x14ac:dyDescent="0.25">
      <c r="B141" s="17"/>
      <c r="C141" s="18"/>
      <c r="D141" s="18"/>
      <c r="E141" s="18"/>
      <c r="F141" s="18"/>
      <c r="G141" s="18"/>
      <c r="H141" s="18"/>
      <c r="I141" s="18"/>
      <c r="J141" s="18"/>
      <c r="K141" s="19"/>
      <c r="L141" s="19"/>
      <c r="M141" s="59"/>
      <c r="N141" s="59"/>
      <c r="O141" s="59"/>
      <c r="P141" s="59"/>
    </row>
    <row r="142" spans="2:16" s="90" customFormat="1" x14ac:dyDescent="0.25">
      <c r="B142" s="73" t="s">
        <v>99</v>
      </c>
      <c r="C142" s="73"/>
      <c r="D142" s="73"/>
      <c r="E142" s="73"/>
      <c r="F142" s="73"/>
      <c r="G142" s="18"/>
      <c r="H142" s="18"/>
      <c r="I142" s="18"/>
      <c r="J142" s="18"/>
      <c r="K142" s="19"/>
      <c r="L142" s="19"/>
      <c r="M142" s="59"/>
      <c r="N142" s="59"/>
      <c r="O142" s="59"/>
      <c r="P142" s="59"/>
    </row>
    <row r="143" spans="2:16" s="90" customFormat="1" ht="25.5" customHeight="1" x14ac:dyDescent="0.25">
      <c r="B143" s="131" t="s">
        <v>0</v>
      </c>
      <c r="C143" s="25" t="s">
        <v>64</v>
      </c>
      <c r="D143" s="25" t="s">
        <v>65</v>
      </c>
      <c r="E143" s="25" t="s">
        <v>18</v>
      </c>
      <c r="F143" s="25" t="s">
        <v>66</v>
      </c>
      <c r="G143" s="25" t="s">
        <v>67</v>
      </c>
      <c r="H143" s="25" t="s">
        <v>68</v>
      </c>
      <c r="I143" s="25" t="s">
        <v>69</v>
      </c>
      <c r="J143" s="131" t="s">
        <v>70</v>
      </c>
      <c r="K143" s="131" t="s">
        <v>2</v>
      </c>
      <c r="L143" s="61"/>
      <c r="M143" s="59"/>
      <c r="N143" s="59"/>
      <c r="O143" s="59"/>
      <c r="P143" s="59"/>
    </row>
    <row r="144" spans="2:16" s="90" customFormat="1" ht="13.5" customHeight="1" x14ac:dyDescent="0.25">
      <c r="B144" s="131"/>
      <c r="C144" s="74" t="s">
        <v>71</v>
      </c>
      <c r="D144" s="74" t="s">
        <v>72</v>
      </c>
      <c r="E144" s="74" t="s">
        <v>73</v>
      </c>
      <c r="F144" s="74" t="s">
        <v>74</v>
      </c>
      <c r="G144" s="74" t="s">
        <v>75</v>
      </c>
      <c r="H144" s="74" t="s">
        <v>76</v>
      </c>
      <c r="I144" s="74" t="s">
        <v>77</v>
      </c>
      <c r="J144" s="131"/>
      <c r="K144" s="131"/>
      <c r="L144" s="61"/>
      <c r="M144" s="59"/>
      <c r="N144" s="59"/>
      <c r="O144" s="59"/>
      <c r="P144" s="59"/>
    </row>
    <row r="145" spans="2:16" s="90" customFormat="1" ht="14.25" customHeight="1" x14ac:dyDescent="0.25">
      <c r="B145" s="17" t="s">
        <v>22</v>
      </c>
      <c r="C145" s="62">
        <v>0</v>
      </c>
      <c r="D145" s="18">
        <v>11</v>
      </c>
      <c r="E145" s="18">
        <v>15</v>
      </c>
      <c r="F145" s="18">
        <v>36</v>
      </c>
      <c r="G145" s="18">
        <v>928</v>
      </c>
      <c r="H145" s="18">
        <v>2702</v>
      </c>
      <c r="I145" s="18">
        <v>185</v>
      </c>
      <c r="J145" s="18">
        <v>666</v>
      </c>
      <c r="K145" s="19">
        <f t="shared" ref="K145:K155" si="19">SUM(C145:J145)</f>
        <v>4543</v>
      </c>
      <c r="L145" s="19"/>
      <c r="M145" s="59"/>
      <c r="N145" s="59"/>
      <c r="O145" s="59"/>
      <c r="P145" s="59"/>
    </row>
    <row r="146" spans="2:16" s="90" customFormat="1" ht="14.25" customHeight="1" x14ac:dyDescent="0.25">
      <c r="B146" s="17" t="s">
        <v>23</v>
      </c>
      <c r="C146" s="62">
        <v>0</v>
      </c>
      <c r="D146" s="18">
        <v>1</v>
      </c>
      <c r="E146" s="18">
        <v>17</v>
      </c>
      <c r="F146" s="18">
        <v>37</v>
      </c>
      <c r="G146" s="18">
        <v>771</v>
      </c>
      <c r="H146" s="18">
        <v>2214</v>
      </c>
      <c r="I146" s="18">
        <v>174</v>
      </c>
      <c r="J146" s="18">
        <v>1147</v>
      </c>
      <c r="K146" s="19">
        <f t="shared" si="19"/>
        <v>4361</v>
      </c>
      <c r="L146" s="19"/>
      <c r="M146" s="59"/>
      <c r="N146" s="59"/>
      <c r="O146" s="59"/>
      <c r="P146" s="59"/>
    </row>
    <row r="147" spans="2:16" s="90" customFormat="1" ht="14.25" customHeight="1" x14ac:dyDescent="0.25">
      <c r="B147" s="17" t="s">
        <v>24</v>
      </c>
      <c r="C147" s="62">
        <v>0</v>
      </c>
      <c r="D147" s="18">
        <v>14</v>
      </c>
      <c r="E147" s="18">
        <v>14</v>
      </c>
      <c r="F147" s="18">
        <v>35</v>
      </c>
      <c r="G147" s="18">
        <v>935</v>
      </c>
      <c r="H147" s="18">
        <v>2760</v>
      </c>
      <c r="I147" s="18">
        <v>137</v>
      </c>
      <c r="J147" s="18">
        <v>1089</v>
      </c>
      <c r="K147" s="19">
        <f t="shared" si="19"/>
        <v>4984</v>
      </c>
      <c r="L147" s="19"/>
      <c r="M147" s="59"/>
      <c r="N147" s="59"/>
      <c r="O147" s="59"/>
      <c r="P147" s="59"/>
    </row>
    <row r="148" spans="2:16" s="90" customFormat="1" ht="14.25" customHeight="1" x14ac:dyDescent="0.25">
      <c r="B148" s="17" t="s">
        <v>25</v>
      </c>
      <c r="C148" s="62">
        <v>0</v>
      </c>
      <c r="D148" s="18">
        <v>6</v>
      </c>
      <c r="E148" s="18">
        <v>14</v>
      </c>
      <c r="F148" s="18">
        <v>50</v>
      </c>
      <c r="G148" s="18">
        <v>951</v>
      </c>
      <c r="H148" s="18">
        <v>2918</v>
      </c>
      <c r="I148" s="18">
        <v>156</v>
      </c>
      <c r="J148" s="18">
        <v>1140</v>
      </c>
      <c r="K148" s="19">
        <f t="shared" si="19"/>
        <v>5235</v>
      </c>
      <c r="L148" s="19"/>
      <c r="M148" s="59"/>
      <c r="N148" s="59"/>
      <c r="O148" s="59"/>
      <c r="P148" s="59"/>
    </row>
    <row r="149" spans="2:16" s="90" customFormat="1" ht="14.25" customHeight="1" x14ac:dyDescent="0.25">
      <c r="B149" s="17" t="s">
        <v>26</v>
      </c>
      <c r="C149" s="62">
        <v>0</v>
      </c>
      <c r="D149" s="18">
        <v>19</v>
      </c>
      <c r="E149" s="18">
        <v>24</v>
      </c>
      <c r="F149" s="18">
        <v>63</v>
      </c>
      <c r="G149" s="18">
        <v>1218</v>
      </c>
      <c r="H149" s="18">
        <v>3850</v>
      </c>
      <c r="I149" s="18">
        <v>237</v>
      </c>
      <c r="J149" s="18">
        <v>1823</v>
      </c>
      <c r="K149" s="19">
        <f t="shared" si="19"/>
        <v>7234</v>
      </c>
      <c r="L149" s="19"/>
      <c r="M149" s="59"/>
      <c r="N149" s="59"/>
      <c r="O149" s="59"/>
      <c r="P149" s="59"/>
    </row>
    <row r="150" spans="2:16" s="90" customFormat="1" ht="14.25" customHeight="1" x14ac:dyDescent="0.25">
      <c r="B150" s="17" t="s">
        <v>27</v>
      </c>
      <c r="C150" s="62">
        <v>0</v>
      </c>
      <c r="D150" s="18">
        <v>11</v>
      </c>
      <c r="E150" s="18">
        <v>25</v>
      </c>
      <c r="F150" s="18">
        <v>56</v>
      </c>
      <c r="G150" s="18">
        <v>1210</v>
      </c>
      <c r="H150" s="18">
        <v>4012</v>
      </c>
      <c r="I150" s="18">
        <v>243</v>
      </c>
      <c r="J150" s="18">
        <v>1705</v>
      </c>
      <c r="K150" s="19">
        <f t="shared" si="19"/>
        <v>7262</v>
      </c>
      <c r="L150" s="19"/>
      <c r="M150" s="59"/>
      <c r="N150" s="59"/>
      <c r="O150" s="59"/>
      <c r="P150" s="59"/>
    </row>
    <row r="151" spans="2:16" s="90" customFormat="1" ht="14.25" customHeight="1" x14ac:dyDescent="0.25">
      <c r="B151" s="17" t="s">
        <v>28</v>
      </c>
      <c r="C151" s="62">
        <v>3</v>
      </c>
      <c r="D151" s="18">
        <v>7</v>
      </c>
      <c r="E151" s="18">
        <v>18</v>
      </c>
      <c r="F151" s="18">
        <v>51</v>
      </c>
      <c r="G151" s="18">
        <v>1173</v>
      </c>
      <c r="H151" s="18">
        <v>3529</v>
      </c>
      <c r="I151" s="18">
        <v>214</v>
      </c>
      <c r="J151" s="18">
        <v>1840</v>
      </c>
      <c r="K151" s="19">
        <f t="shared" si="19"/>
        <v>6835</v>
      </c>
      <c r="L151" s="19"/>
      <c r="M151" s="59"/>
      <c r="N151" s="59"/>
      <c r="O151" s="59"/>
      <c r="P151" s="59"/>
    </row>
    <row r="152" spans="2:16" s="90" customFormat="1" ht="14.25" customHeight="1" x14ac:dyDescent="0.25">
      <c r="B152" s="17" t="s">
        <v>29</v>
      </c>
      <c r="C152" s="62">
        <v>0</v>
      </c>
      <c r="D152" s="18">
        <v>4</v>
      </c>
      <c r="E152" s="18">
        <v>30</v>
      </c>
      <c r="F152" s="18">
        <v>39</v>
      </c>
      <c r="G152" s="18">
        <v>1100</v>
      </c>
      <c r="H152" s="18">
        <v>3346</v>
      </c>
      <c r="I152" s="18">
        <v>212</v>
      </c>
      <c r="J152" s="18">
        <v>1659</v>
      </c>
      <c r="K152" s="19">
        <f t="shared" si="19"/>
        <v>6390</v>
      </c>
      <c r="L152" s="19"/>
      <c r="M152" s="59"/>
      <c r="N152" s="59"/>
      <c r="O152" s="59"/>
      <c r="P152" s="59"/>
    </row>
    <row r="153" spans="2:16" s="90" customFormat="1" ht="14.25" customHeight="1" x14ac:dyDescent="0.25">
      <c r="B153" s="17" t="s">
        <v>30</v>
      </c>
      <c r="C153" s="62">
        <v>0</v>
      </c>
      <c r="D153" s="18">
        <v>11</v>
      </c>
      <c r="E153" s="18">
        <v>17</v>
      </c>
      <c r="F153" s="18">
        <v>63</v>
      </c>
      <c r="G153" s="18">
        <v>1103</v>
      </c>
      <c r="H153" s="18">
        <v>3395</v>
      </c>
      <c r="I153" s="18">
        <v>187</v>
      </c>
      <c r="J153" s="18">
        <v>1786</v>
      </c>
      <c r="K153" s="19">
        <f t="shared" si="19"/>
        <v>6562</v>
      </c>
      <c r="L153" s="19"/>
      <c r="M153" s="59"/>
      <c r="N153" s="59"/>
      <c r="O153" s="59"/>
      <c r="P153" s="59"/>
    </row>
    <row r="154" spans="2:16" s="90" customFormat="1" ht="14.25" customHeight="1" x14ac:dyDescent="0.25">
      <c r="B154" s="17" t="s">
        <v>31</v>
      </c>
      <c r="C154" s="62">
        <v>0</v>
      </c>
      <c r="D154" s="18">
        <v>10</v>
      </c>
      <c r="E154" s="18">
        <v>23</v>
      </c>
      <c r="F154" s="18">
        <v>41</v>
      </c>
      <c r="G154" s="18">
        <v>1124</v>
      </c>
      <c r="H154" s="18">
        <v>3719</v>
      </c>
      <c r="I154" s="18">
        <v>230</v>
      </c>
      <c r="J154" s="18">
        <v>1959</v>
      </c>
      <c r="K154" s="19">
        <f t="shared" si="19"/>
        <v>7106</v>
      </c>
      <c r="L154" s="19"/>
      <c r="M154" s="59"/>
      <c r="N154" s="59"/>
      <c r="O154" s="59"/>
      <c r="P154" s="59"/>
    </row>
    <row r="155" spans="2:16" s="90" customFormat="1" ht="14.25" customHeight="1" x14ac:dyDescent="0.25">
      <c r="B155" s="17" t="s">
        <v>32</v>
      </c>
      <c r="C155" s="62">
        <v>1</v>
      </c>
      <c r="D155" s="18">
        <v>9</v>
      </c>
      <c r="E155" s="18">
        <v>32</v>
      </c>
      <c r="F155" s="18">
        <v>49</v>
      </c>
      <c r="G155" s="18">
        <v>1038</v>
      </c>
      <c r="H155" s="18">
        <v>3567</v>
      </c>
      <c r="I155" s="18">
        <v>208</v>
      </c>
      <c r="J155" s="18">
        <v>1978</v>
      </c>
      <c r="K155" s="19">
        <f t="shared" si="19"/>
        <v>6882</v>
      </c>
      <c r="L155" s="19"/>
      <c r="M155" s="59"/>
      <c r="N155" s="59"/>
      <c r="O155" s="59"/>
      <c r="P155" s="59"/>
    </row>
    <row r="156" spans="2:16" s="90" customFormat="1" ht="14.25" customHeight="1" x14ac:dyDescent="0.25">
      <c r="B156" s="17" t="s">
        <v>33</v>
      </c>
      <c r="C156" s="62"/>
      <c r="D156" s="18"/>
      <c r="E156" s="18"/>
      <c r="F156" s="18"/>
      <c r="G156" s="18"/>
      <c r="H156" s="18"/>
      <c r="I156" s="18"/>
      <c r="J156" s="18"/>
      <c r="K156" s="19">
        <f t="shared" ref="K156" si="20">SUM(C156:I156)</f>
        <v>0</v>
      </c>
      <c r="L156" s="19"/>
      <c r="M156" s="59"/>
      <c r="N156" s="59"/>
      <c r="O156" s="59"/>
      <c r="P156" s="59"/>
    </row>
    <row r="157" spans="2:16" s="90" customFormat="1" ht="14.25" customHeight="1" x14ac:dyDescent="0.25">
      <c r="B157" s="29" t="s">
        <v>2</v>
      </c>
      <c r="C157" s="43">
        <f t="shared" ref="C157:K157" si="21">SUM(C145:C156)</f>
        <v>4</v>
      </c>
      <c r="D157" s="43">
        <f t="shared" si="21"/>
        <v>103</v>
      </c>
      <c r="E157" s="43">
        <f t="shared" si="21"/>
        <v>229</v>
      </c>
      <c r="F157" s="43">
        <f t="shared" si="21"/>
        <v>520</v>
      </c>
      <c r="G157" s="43">
        <f t="shared" si="21"/>
        <v>11551</v>
      </c>
      <c r="H157" s="43">
        <f t="shared" si="21"/>
        <v>36012</v>
      </c>
      <c r="I157" s="43">
        <f t="shared" si="21"/>
        <v>2183</v>
      </c>
      <c r="J157" s="43">
        <f t="shared" si="21"/>
        <v>16792</v>
      </c>
      <c r="K157" s="43">
        <f t="shared" si="21"/>
        <v>67394</v>
      </c>
      <c r="L157" s="68"/>
      <c r="M157" s="59"/>
      <c r="N157" s="75"/>
      <c r="O157" s="76"/>
      <c r="P157" s="21"/>
    </row>
    <row r="158" spans="2:16" s="90" customFormat="1" ht="14.25" customHeight="1" x14ac:dyDescent="0.25">
      <c r="B158" s="47" t="s">
        <v>34</v>
      </c>
      <c r="C158" s="77">
        <f t="shared" ref="C158:K158" si="22">C157/$K$64</f>
        <v>5.9352464611092976E-5</v>
      </c>
      <c r="D158" s="77">
        <f t="shared" si="22"/>
        <v>1.5283259637356441E-3</v>
      </c>
      <c r="E158" s="77">
        <f t="shared" si="22"/>
        <v>3.3979285989850731E-3</v>
      </c>
      <c r="F158" s="77">
        <f t="shared" si="22"/>
        <v>7.715820399442087E-3</v>
      </c>
      <c r="G158" s="77">
        <f t="shared" si="22"/>
        <v>0.17139507968068374</v>
      </c>
      <c r="H158" s="77">
        <f t="shared" si="22"/>
        <v>0.53435023889367006</v>
      </c>
      <c r="I158" s="77">
        <f t="shared" si="22"/>
        <v>3.2391607561503992E-2</v>
      </c>
      <c r="J158" s="77">
        <f t="shared" si="22"/>
        <v>0.24916164643736832</v>
      </c>
      <c r="K158" s="77">
        <f t="shared" si="22"/>
        <v>1</v>
      </c>
      <c r="L158" s="53"/>
      <c r="M158" s="59"/>
      <c r="N158" s="75"/>
      <c r="O158" s="76"/>
      <c r="P158" s="21"/>
    </row>
    <row r="159" spans="2:16" s="90" customFormat="1" x14ac:dyDescent="0.25">
      <c r="C159" s="91"/>
      <c r="D159" s="91"/>
      <c r="E159" s="91"/>
      <c r="F159" s="91"/>
    </row>
    <row r="160" spans="2:16" s="90" customFormat="1" x14ac:dyDescent="0.25">
      <c r="B160" s="90" t="s">
        <v>100</v>
      </c>
      <c r="C160" s="91"/>
      <c r="D160" s="91"/>
      <c r="E160" s="91"/>
      <c r="F160" s="91"/>
      <c r="J160" s="73"/>
    </row>
    <row r="161" spans="2:17" s="90" customFormat="1" ht="14.25" customHeight="1" x14ac:dyDescent="0.25">
      <c r="B161" s="25" t="s">
        <v>101</v>
      </c>
      <c r="C161" s="25" t="s">
        <v>22</v>
      </c>
      <c r="D161" s="25" t="s">
        <v>23</v>
      </c>
      <c r="E161" s="25" t="s">
        <v>24</v>
      </c>
      <c r="F161" s="25" t="s">
        <v>25</v>
      </c>
      <c r="G161" s="25" t="s">
        <v>26</v>
      </c>
      <c r="H161" s="25" t="s">
        <v>27</v>
      </c>
      <c r="I161" s="25" t="s">
        <v>28</v>
      </c>
      <c r="J161" s="25" t="s">
        <v>29</v>
      </c>
      <c r="K161" s="25" t="s">
        <v>35</v>
      </c>
      <c r="L161" s="25" t="s">
        <v>31</v>
      </c>
      <c r="M161" s="25" t="s">
        <v>32</v>
      </c>
      <c r="N161" s="25" t="s">
        <v>2</v>
      </c>
      <c r="O161" s="25" t="s">
        <v>15</v>
      </c>
      <c r="P161" s="73"/>
      <c r="Q161" s="73"/>
    </row>
    <row r="162" spans="2:17" s="90" customFormat="1" ht="14.25" customHeight="1" x14ac:dyDescent="0.25">
      <c r="B162" s="17" t="s">
        <v>19</v>
      </c>
      <c r="C162" s="62">
        <v>2502</v>
      </c>
      <c r="D162" s="18">
        <v>2423</v>
      </c>
      <c r="E162" s="18">
        <v>2789</v>
      </c>
      <c r="F162" s="18">
        <v>2813</v>
      </c>
      <c r="G162" s="18">
        <v>3969</v>
      </c>
      <c r="H162" s="18">
        <v>3738</v>
      </c>
      <c r="I162" s="18">
        <v>4109</v>
      </c>
      <c r="J162" s="18">
        <v>3189</v>
      </c>
      <c r="K162" s="18">
        <v>3447</v>
      </c>
      <c r="L162" s="18">
        <v>3846</v>
      </c>
      <c r="M162" s="18">
        <v>3607</v>
      </c>
      <c r="N162" s="35">
        <f t="shared" ref="N162:N186" si="23">SUM(C162:M162)</f>
        <v>36432</v>
      </c>
      <c r="O162" s="54">
        <f t="shared" ref="O162:O186" si="24">N162/$N$187</f>
        <v>0.5405822476778348</v>
      </c>
      <c r="P162" s="57"/>
      <c r="Q162" s="57"/>
    </row>
    <row r="163" spans="2:17" s="90" customFormat="1" ht="14.25" customHeight="1" x14ac:dyDescent="0.25">
      <c r="B163" s="17" t="s">
        <v>102</v>
      </c>
      <c r="C163" s="62">
        <v>240</v>
      </c>
      <c r="D163" s="18">
        <v>222</v>
      </c>
      <c r="E163" s="18">
        <v>259</v>
      </c>
      <c r="F163" s="18">
        <v>290</v>
      </c>
      <c r="G163" s="18">
        <v>376</v>
      </c>
      <c r="H163" s="18">
        <v>367</v>
      </c>
      <c r="I163" s="18">
        <v>303</v>
      </c>
      <c r="J163" s="18">
        <v>318</v>
      </c>
      <c r="K163" s="18">
        <v>337</v>
      </c>
      <c r="L163" s="18">
        <v>387</v>
      </c>
      <c r="M163" s="18">
        <v>309</v>
      </c>
      <c r="N163" s="35">
        <f t="shared" si="23"/>
        <v>3408</v>
      </c>
      <c r="O163" s="54">
        <f t="shared" si="24"/>
        <v>5.0568299848651216E-2</v>
      </c>
      <c r="P163" s="33"/>
      <c r="Q163" s="33"/>
    </row>
    <row r="164" spans="2:17" s="90" customFormat="1" ht="14.25" customHeight="1" x14ac:dyDescent="0.25">
      <c r="B164" s="17" t="s">
        <v>103</v>
      </c>
      <c r="C164" s="62">
        <v>196</v>
      </c>
      <c r="D164" s="18">
        <v>177</v>
      </c>
      <c r="E164" s="18">
        <v>231</v>
      </c>
      <c r="F164" s="18">
        <v>208</v>
      </c>
      <c r="G164" s="18">
        <v>299</v>
      </c>
      <c r="H164" s="18">
        <v>321</v>
      </c>
      <c r="I164" s="18">
        <v>228</v>
      </c>
      <c r="J164" s="18">
        <v>291</v>
      </c>
      <c r="K164" s="18">
        <v>273</v>
      </c>
      <c r="L164" s="18">
        <v>312</v>
      </c>
      <c r="M164" s="18">
        <v>278</v>
      </c>
      <c r="N164" s="35">
        <f t="shared" si="23"/>
        <v>2814</v>
      </c>
      <c r="O164" s="54">
        <f t="shared" si="24"/>
        <v>4.1754458853903907E-2</v>
      </c>
      <c r="P164" s="33"/>
      <c r="Q164" s="33"/>
    </row>
    <row r="165" spans="2:17" s="90" customFormat="1" ht="14.25" customHeight="1" x14ac:dyDescent="0.25">
      <c r="B165" s="17" t="s">
        <v>20</v>
      </c>
      <c r="C165" s="62">
        <v>152</v>
      </c>
      <c r="D165" s="18">
        <v>147</v>
      </c>
      <c r="E165" s="18">
        <v>195</v>
      </c>
      <c r="F165" s="18">
        <v>207</v>
      </c>
      <c r="G165" s="18">
        <v>287</v>
      </c>
      <c r="H165" s="18">
        <v>313</v>
      </c>
      <c r="I165" s="18">
        <v>251</v>
      </c>
      <c r="J165" s="18">
        <v>288</v>
      </c>
      <c r="K165" s="18">
        <v>306</v>
      </c>
      <c r="L165" s="18">
        <v>325</v>
      </c>
      <c r="M165" s="18">
        <v>295</v>
      </c>
      <c r="N165" s="35">
        <f t="shared" si="23"/>
        <v>2766</v>
      </c>
      <c r="O165" s="54">
        <f t="shared" si="24"/>
        <v>4.1042229278570791E-2</v>
      </c>
      <c r="P165" s="33"/>
      <c r="Q165" s="33"/>
    </row>
    <row r="166" spans="2:17" s="90" customFormat="1" ht="14.25" customHeight="1" x14ac:dyDescent="0.25">
      <c r="B166" s="17" t="s">
        <v>104</v>
      </c>
      <c r="C166" s="62">
        <v>239</v>
      </c>
      <c r="D166" s="18">
        <v>179</v>
      </c>
      <c r="E166" s="18">
        <v>232</v>
      </c>
      <c r="F166" s="18">
        <v>237</v>
      </c>
      <c r="G166" s="18">
        <v>251</v>
      </c>
      <c r="H166" s="18">
        <v>272</v>
      </c>
      <c r="I166" s="18">
        <v>205</v>
      </c>
      <c r="J166" s="18">
        <v>236</v>
      </c>
      <c r="K166" s="18">
        <v>237</v>
      </c>
      <c r="L166" s="18">
        <v>208</v>
      </c>
      <c r="M166" s="18">
        <v>265</v>
      </c>
      <c r="N166" s="35">
        <f t="shared" si="23"/>
        <v>2561</v>
      </c>
      <c r="O166" s="54">
        <f t="shared" si="24"/>
        <v>3.8000415467252274E-2</v>
      </c>
      <c r="P166" s="33"/>
      <c r="Q166" s="33"/>
    </row>
    <row r="167" spans="2:17" s="90" customFormat="1" ht="14.25" customHeight="1" x14ac:dyDescent="0.25">
      <c r="B167" s="17" t="s">
        <v>105</v>
      </c>
      <c r="C167" s="62">
        <v>151</v>
      </c>
      <c r="D167" s="18">
        <v>122</v>
      </c>
      <c r="E167" s="18">
        <v>143</v>
      </c>
      <c r="F167" s="18">
        <v>156</v>
      </c>
      <c r="G167" s="18">
        <v>234</v>
      </c>
      <c r="H167" s="18">
        <v>216</v>
      </c>
      <c r="I167" s="18">
        <v>164</v>
      </c>
      <c r="J167" s="18">
        <v>186</v>
      </c>
      <c r="K167" s="18">
        <v>214</v>
      </c>
      <c r="L167" s="18">
        <v>234</v>
      </c>
      <c r="M167" s="18">
        <v>209</v>
      </c>
      <c r="N167" s="35">
        <f t="shared" si="23"/>
        <v>2029</v>
      </c>
      <c r="O167" s="54">
        <f t="shared" si="24"/>
        <v>3.0106537673976912E-2</v>
      </c>
      <c r="P167" s="33"/>
      <c r="Q167" s="33"/>
    </row>
    <row r="168" spans="2:17" s="90" customFormat="1" ht="14.25" customHeight="1" x14ac:dyDescent="0.25">
      <c r="B168" s="17" t="s">
        <v>106</v>
      </c>
      <c r="C168" s="62">
        <v>81</v>
      </c>
      <c r="D168" s="18">
        <v>123</v>
      </c>
      <c r="E168" s="18">
        <v>123</v>
      </c>
      <c r="F168" s="18">
        <v>137</v>
      </c>
      <c r="G168" s="18">
        <v>187</v>
      </c>
      <c r="H168" s="18">
        <v>233</v>
      </c>
      <c r="I168" s="18">
        <v>171</v>
      </c>
      <c r="J168" s="18">
        <v>187</v>
      </c>
      <c r="K168" s="18">
        <v>213</v>
      </c>
      <c r="L168" s="18">
        <v>171</v>
      </c>
      <c r="M168" s="18">
        <v>261</v>
      </c>
      <c r="N168" s="35">
        <f t="shared" si="23"/>
        <v>1887</v>
      </c>
      <c r="O168" s="54">
        <f t="shared" si="24"/>
        <v>2.7999525180283112E-2</v>
      </c>
      <c r="P168" s="33"/>
      <c r="Q168" s="33"/>
    </row>
    <row r="169" spans="2:17" s="90" customFormat="1" ht="14.25" customHeight="1" x14ac:dyDescent="0.25">
      <c r="B169" s="17" t="s">
        <v>107</v>
      </c>
      <c r="C169" s="62">
        <v>115</v>
      </c>
      <c r="D169" s="18">
        <v>93</v>
      </c>
      <c r="E169" s="18">
        <v>130</v>
      </c>
      <c r="F169" s="18">
        <v>133</v>
      </c>
      <c r="G169" s="18">
        <v>166</v>
      </c>
      <c r="H169" s="18">
        <v>182</v>
      </c>
      <c r="I169" s="18">
        <v>161</v>
      </c>
      <c r="J169" s="18">
        <v>202</v>
      </c>
      <c r="K169" s="18">
        <v>164</v>
      </c>
      <c r="L169" s="18">
        <v>187</v>
      </c>
      <c r="M169" s="18">
        <v>152</v>
      </c>
      <c r="N169" s="35">
        <f t="shared" si="23"/>
        <v>1685</v>
      </c>
      <c r="O169" s="54">
        <f t="shared" si="24"/>
        <v>2.5002225717422916E-2</v>
      </c>
      <c r="P169" s="33"/>
      <c r="Q169" s="33"/>
    </row>
    <row r="170" spans="2:17" s="90" customFormat="1" ht="14.25" customHeight="1" x14ac:dyDescent="0.25">
      <c r="B170" s="17" t="s">
        <v>108</v>
      </c>
      <c r="C170" s="62">
        <v>106</v>
      </c>
      <c r="D170" s="18">
        <v>101</v>
      </c>
      <c r="E170" s="18">
        <v>119</v>
      </c>
      <c r="F170" s="18">
        <v>128</v>
      </c>
      <c r="G170" s="18">
        <v>156</v>
      </c>
      <c r="H170" s="18">
        <v>182</v>
      </c>
      <c r="I170" s="18">
        <v>160</v>
      </c>
      <c r="J170" s="18">
        <v>198</v>
      </c>
      <c r="K170" s="18">
        <v>174</v>
      </c>
      <c r="L170" s="18">
        <v>189</v>
      </c>
      <c r="M170" s="18">
        <v>163</v>
      </c>
      <c r="N170" s="35">
        <f t="shared" si="23"/>
        <v>1676</v>
      </c>
      <c r="O170" s="54">
        <f t="shared" si="24"/>
        <v>2.4868682672047955E-2</v>
      </c>
      <c r="P170" s="33"/>
      <c r="Q170" s="33"/>
    </row>
    <row r="171" spans="2:17" s="90" customFormat="1" ht="14.25" customHeight="1" x14ac:dyDescent="0.25">
      <c r="B171" s="17" t="s">
        <v>109</v>
      </c>
      <c r="C171" s="62">
        <v>137</v>
      </c>
      <c r="D171" s="18">
        <v>93</v>
      </c>
      <c r="E171" s="18">
        <v>110</v>
      </c>
      <c r="F171" s="18">
        <v>123</v>
      </c>
      <c r="G171" s="18">
        <v>194</v>
      </c>
      <c r="H171" s="18">
        <v>186</v>
      </c>
      <c r="I171" s="18">
        <v>148</v>
      </c>
      <c r="J171" s="18">
        <v>160</v>
      </c>
      <c r="K171" s="18">
        <v>149</v>
      </c>
      <c r="L171" s="18">
        <v>152</v>
      </c>
      <c r="M171" s="18">
        <v>169</v>
      </c>
      <c r="N171" s="35">
        <f t="shared" si="23"/>
        <v>1621</v>
      </c>
      <c r="O171" s="54">
        <f t="shared" si="24"/>
        <v>2.4052586283645427E-2</v>
      </c>
      <c r="P171" s="33"/>
      <c r="Q171" s="33"/>
    </row>
    <row r="172" spans="2:17" s="90" customFormat="1" ht="14.25" customHeight="1" x14ac:dyDescent="0.25">
      <c r="B172" s="17" t="s">
        <v>110</v>
      </c>
      <c r="C172" s="62">
        <v>123</v>
      </c>
      <c r="D172" s="18">
        <v>87</v>
      </c>
      <c r="E172" s="18">
        <v>102</v>
      </c>
      <c r="F172" s="18">
        <v>118</v>
      </c>
      <c r="G172" s="18">
        <v>141</v>
      </c>
      <c r="H172" s="18">
        <v>179</v>
      </c>
      <c r="I172" s="18">
        <v>135</v>
      </c>
      <c r="J172" s="18">
        <v>128</v>
      </c>
      <c r="K172" s="18">
        <v>159</v>
      </c>
      <c r="L172" s="18">
        <v>180</v>
      </c>
      <c r="M172" s="18">
        <v>173</v>
      </c>
      <c r="N172" s="35">
        <f t="shared" si="23"/>
        <v>1525</v>
      </c>
      <c r="O172" s="54">
        <f t="shared" si="24"/>
        <v>2.2628127132979198E-2</v>
      </c>
      <c r="P172" s="33"/>
      <c r="Q172" s="33"/>
    </row>
    <row r="173" spans="2:17" s="90" customFormat="1" ht="14.25" customHeight="1" x14ac:dyDescent="0.25">
      <c r="B173" s="17" t="s">
        <v>111</v>
      </c>
      <c r="C173" s="62">
        <v>82</v>
      </c>
      <c r="D173" s="18">
        <v>103</v>
      </c>
      <c r="E173" s="18">
        <v>84</v>
      </c>
      <c r="F173" s="18">
        <v>90</v>
      </c>
      <c r="G173" s="18">
        <v>134</v>
      </c>
      <c r="H173" s="18">
        <v>165</v>
      </c>
      <c r="I173" s="18">
        <v>103</v>
      </c>
      <c r="J173" s="18">
        <v>129</v>
      </c>
      <c r="K173" s="18">
        <v>117</v>
      </c>
      <c r="L173" s="18">
        <v>130</v>
      </c>
      <c r="M173" s="18">
        <v>121</v>
      </c>
      <c r="N173" s="35">
        <f t="shared" si="23"/>
        <v>1258</v>
      </c>
      <c r="O173" s="54">
        <f t="shared" si="24"/>
        <v>1.8666350120188739E-2</v>
      </c>
      <c r="P173" s="33"/>
      <c r="Q173" s="33"/>
    </row>
    <row r="174" spans="2:17" s="90" customFormat="1" ht="14.25" customHeight="1" x14ac:dyDescent="0.25">
      <c r="B174" s="17" t="s">
        <v>112</v>
      </c>
      <c r="C174" s="62">
        <v>79</v>
      </c>
      <c r="D174" s="18">
        <v>80</v>
      </c>
      <c r="E174" s="18">
        <v>64</v>
      </c>
      <c r="F174" s="18">
        <v>72</v>
      </c>
      <c r="G174" s="18">
        <v>109</v>
      </c>
      <c r="H174" s="18">
        <v>151</v>
      </c>
      <c r="I174" s="18">
        <v>124</v>
      </c>
      <c r="J174" s="18">
        <v>118</v>
      </c>
      <c r="K174" s="18">
        <v>124</v>
      </c>
      <c r="L174" s="18">
        <v>90</v>
      </c>
      <c r="M174" s="18">
        <v>135</v>
      </c>
      <c r="N174" s="35">
        <f t="shared" si="23"/>
        <v>1146</v>
      </c>
      <c r="O174" s="54">
        <f t="shared" si="24"/>
        <v>1.7004481111078138E-2</v>
      </c>
      <c r="P174" s="33"/>
      <c r="Q174" s="33"/>
    </row>
    <row r="175" spans="2:17" s="90" customFormat="1" ht="14.25" customHeight="1" x14ac:dyDescent="0.25">
      <c r="B175" s="17" t="s">
        <v>113</v>
      </c>
      <c r="C175" s="62">
        <v>64</v>
      </c>
      <c r="D175" s="18">
        <v>75</v>
      </c>
      <c r="E175" s="18">
        <v>54</v>
      </c>
      <c r="F175" s="18">
        <v>95</v>
      </c>
      <c r="G175" s="18">
        <v>94</v>
      </c>
      <c r="H175" s="18">
        <v>109</v>
      </c>
      <c r="I175" s="18">
        <v>100</v>
      </c>
      <c r="J175" s="18">
        <v>138</v>
      </c>
      <c r="K175" s="18">
        <v>108</v>
      </c>
      <c r="L175" s="18">
        <v>111</v>
      </c>
      <c r="M175" s="18">
        <v>114</v>
      </c>
      <c r="N175" s="35">
        <f t="shared" si="23"/>
        <v>1062</v>
      </c>
      <c r="O175" s="54">
        <f t="shared" si="24"/>
        <v>1.5758079354245186E-2</v>
      </c>
      <c r="P175" s="33"/>
      <c r="Q175" s="33"/>
    </row>
    <row r="176" spans="2:17" s="90" customFormat="1" ht="14.25" customHeight="1" x14ac:dyDescent="0.25">
      <c r="B176" s="17" t="s">
        <v>114</v>
      </c>
      <c r="C176" s="62">
        <v>47</v>
      </c>
      <c r="D176" s="18">
        <v>79</v>
      </c>
      <c r="E176" s="18">
        <v>66</v>
      </c>
      <c r="F176" s="18">
        <v>78</v>
      </c>
      <c r="G176" s="18">
        <v>94</v>
      </c>
      <c r="H176" s="18">
        <v>105</v>
      </c>
      <c r="I176" s="18">
        <v>80</v>
      </c>
      <c r="J176" s="18">
        <v>133</v>
      </c>
      <c r="K176" s="18">
        <v>81</v>
      </c>
      <c r="L176" s="18">
        <v>106</v>
      </c>
      <c r="M176" s="18">
        <v>113</v>
      </c>
      <c r="N176" s="35">
        <f t="shared" si="23"/>
        <v>982</v>
      </c>
      <c r="O176" s="54">
        <f t="shared" si="24"/>
        <v>1.4571030062023326E-2</v>
      </c>
      <c r="P176" s="33"/>
      <c r="Q176" s="33"/>
    </row>
    <row r="177" spans="2:17" s="90" customFormat="1" ht="14.25" customHeight="1" x14ac:dyDescent="0.25">
      <c r="B177" s="17" t="s">
        <v>115</v>
      </c>
      <c r="C177" s="62">
        <v>40</v>
      </c>
      <c r="D177" s="18">
        <v>60</v>
      </c>
      <c r="E177" s="18">
        <v>51</v>
      </c>
      <c r="F177" s="18">
        <v>44</v>
      </c>
      <c r="G177" s="18">
        <v>85</v>
      </c>
      <c r="H177" s="18">
        <v>67</v>
      </c>
      <c r="I177" s="18">
        <v>61</v>
      </c>
      <c r="J177" s="18">
        <v>53</v>
      </c>
      <c r="K177" s="18">
        <v>52</v>
      </c>
      <c r="L177" s="18">
        <v>68</v>
      </c>
      <c r="M177" s="18">
        <v>57</v>
      </c>
      <c r="N177" s="35">
        <f t="shared" si="23"/>
        <v>638</v>
      </c>
      <c r="O177" s="54">
        <f t="shared" si="24"/>
        <v>9.4667181054693302E-3</v>
      </c>
      <c r="P177" s="33"/>
      <c r="Q177" s="33"/>
    </row>
    <row r="178" spans="2:17" s="90" customFormat="1" ht="14.25" customHeight="1" x14ac:dyDescent="0.25">
      <c r="B178" s="17" t="s">
        <v>116</v>
      </c>
      <c r="C178" s="62">
        <v>35</v>
      </c>
      <c r="D178" s="18">
        <v>29</v>
      </c>
      <c r="E178" s="18">
        <v>26</v>
      </c>
      <c r="F178" s="18">
        <v>40</v>
      </c>
      <c r="G178" s="18">
        <v>68</v>
      </c>
      <c r="H178" s="18">
        <v>66</v>
      </c>
      <c r="I178" s="18">
        <v>82</v>
      </c>
      <c r="J178" s="18">
        <v>65</v>
      </c>
      <c r="K178" s="18">
        <v>62</v>
      </c>
      <c r="L178" s="18">
        <v>61</v>
      </c>
      <c r="M178" s="18">
        <v>79</v>
      </c>
      <c r="N178" s="35">
        <f t="shared" si="23"/>
        <v>613</v>
      </c>
      <c r="O178" s="54">
        <f t="shared" si="24"/>
        <v>9.0957652016499992E-3</v>
      </c>
      <c r="P178" s="33"/>
      <c r="Q178" s="33"/>
    </row>
    <row r="179" spans="2:17" s="90" customFormat="1" ht="14.25" customHeight="1" x14ac:dyDescent="0.25">
      <c r="B179" s="17" t="s">
        <v>117</v>
      </c>
      <c r="C179" s="62">
        <v>27</v>
      </c>
      <c r="D179" s="18">
        <v>29</v>
      </c>
      <c r="E179" s="18">
        <v>35</v>
      </c>
      <c r="F179" s="18">
        <v>55</v>
      </c>
      <c r="G179" s="18">
        <v>60</v>
      </c>
      <c r="H179" s="18">
        <v>59</v>
      </c>
      <c r="I179" s="18">
        <v>42</v>
      </c>
      <c r="J179" s="18">
        <v>50</v>
      </c>
      <c r="K179" s="18">
        <v>73</v>
      </c>
      <c r="L179" s="18">
        <v>54</v>
      </c>
      <c r="M179" s="18">
        <v>57</v>
      </c>
      <c r="N179" s="35">
        <f t="shared" si="23"/>
        <v>541</v>
      </c>
      <c r="O179" s="54">
        <f t="shared" si="24"/>
        <v>8.0274208386503249E-3</v>
      </c>
      <c r="P179" s="33"/>
      <c r="Q179" s="33"/>
    </row>
    <row r="180" spans="2:17" s="90" customFormat="1" ht="14.25" customHeight="1" x14ac:dyDescent="0.25">
      <c r="B180" s="17" t="s">
        <v>118</v>
      </c>
      <c r="C180" s="62">
        <v>32</v>
      </c>
      <c r="D180" s="18">
        <v>21</v>
      </c>
      <c r="E180" s="18">
        <v>28</v>
      </c>
      <c r="F180" s="18">
        <v>36</v>
      </c>
      <c r="G180" s="18">
        <v>62</v>
      </c>
      <c r="H180" s="18">
        <v>55</v>
      </c>
      <c r="I180" s="18">
        <v>53</v>
      </c>
      <c r="J180" s="18">
        <v>69</v>
      </c>
      <c r="K180" s="18">
        <v>65</v>
      </c>
      <c r="L180" s="18">
        <v>51</v>
      </c>
      <c r="M180" s="18">
        <v>51</v>
      </c>
      <c r="N180" s="35">
        <f t="shared" si="23"/>
        <v>523</v>
      </c>
      <c r="O180" s="54">
        <f t="shared" si="24"/>
        <v>7.7603347479004063E-3</v>
      </c>
      <c r="P180" s="33"/>
      <c r="Q180" s="33"/>
    </row>
    <row r="181" spans="2:17" s="90" customFormat="1" ht="14.25" customHeight="1" x14ac:dyDescent="0.25">
      <c r="B181" s="17" t="s">
        <v>119</v>
      </c>
      <c r="C181" s="62">
        <v>33</v>
      </c>
      <c r="D181" s="18">
        <v>41</v>
      </c>
      <c r="E181" s="18">
        <v>38</v>
      </c>
      <c r="F181" s="18">
        <v>39</v>
      </c>
      <c r="G181" s="18">
        <v>58</v>
      </c>
      <c r="H181" s="18">
        <v>63</v>
      </c>
      <c r="I181" s="18">
        <v>37</v>
      </c>
      <c r="J181" s="18">
        <v>56</v>
      </c>
      <c r="K181" s="18">
        <v>52</v>
      </c>
      <c r="L181" s="18">
        <v>51</v>
      </c>
      <c r="M181" s="18">
        <v>47</v>
      </c>
      <c r="N181" s="35">
        <f t="shared" si="23"/>
        <v>515</v>
      </c>
      <c r="O181" s="54">
        <f t="shared" si="24"/>
        <v>7.6416298186782203E-3</v>
      </c>
      <c r="P181" s="33"/>
      <c r="Q181" s="33"/>
    </row>
    <row r="182" spans="2:17" s="90" customFormat="1" ht="14.25" customHeight="1" x14ac:dyDescent="0.25">
      <c r="B182" s="17" t="s">
        <v>120</v>
      </c>
      <c r="C182" s="62">
        <v>12</v>
      </c>
      <c r="D182" s="18">
        <v>14</v>
      </c>
      <c r="E182" s="18">
        <v>20</v>
      </c>
      <c r="F182" s="18">
        <v>31</v>
      </c>
      <c r="G182" s="18">
        <v>65</v>
      </c>
      <c r="H182" s="18">
        <v>68</v>
      </c>
      <c r="I182" s="18">
        <v>36</v>
      </c>
      <c r="J182" s="18">
        <v>49</v>
      </c>
      <c r="K182" s="18">
        <v>43</v>
      </c>
      <c r="L182" s="18">
        <v>49</v>
      </c>
      <c r="M182" s="18">
        <v>57</v>
      </c>
      <c r="N182" s="35">
        <f t="shared" si="23"/>
        <v>444</v>
      </c>
      <c r="O182" s="54">
        <f t="shared" si="24"/>
        <v>6.5881235718313206E-3</v>
      </c>
      <c r="P182" s="33"/>
      <c r="Q182" s="33"/>
    </row>
    <row r="183" spans="2:17" s="90" customFormat="1" ht="14.25" customHeight="1" x14ac:dyDescent="0.25">
      <c r="B183" s="17" t="s">
        <v>121</v>
      </c>
      <c r="C183" s="62">
        <v>13</v>
      </c>
      <c r="D183" s="18">
        <v>16</v>
      </c>
      <c r="E183" s="18">
        <v>31</v>
      </c>
      <c r="F183" s="18">
        <v>36</v>
      </c>
      <c r="G183" s="18">
        <v>44</v>
      </c>
      <c r="H183" s="18">
        <v>43</v>
      </c>
      <c r="I183" s="18">
        <v>25</v>
      </c>
      <c r="J183" s="18">
        <v>61</v>
      </c>
      <c r="K183" s="18">
        <v>36</v>
      </c>
      <c r="L183" s="18">
        <v>37</v>
      </c>
      <c r="M183" s="18">
        <v>39</v>
      </c>
      <c r="N183" s="35">
        <f t="shared" si="23"/>
        <v>381</v>
      </c>
      <c r="O183" s="54">
        <f t="shared" si="24"/>
        <v>5.653322254206606E-3</v>
      </c>
      <c r="P183" s="33"/>
      <c r="Q183" s="33"/>
    </row>
    <row r="184" spans="2:17" s="90" customFormat="1" ht="14.25" customHeight="1" x14ac:dyDescent="0.25">
      <c r="B184" s="17" t="s">
        <v>122</v>
      </c>
      <c r="C184" s="62">
        <v>13</v>
      </c>
      <c r="D184" s="18">
        <v>18</v>
      </c>
      <c r="E184" s="18">
        <v>24</v>
      </c>
      <c r="F184" s="18">
        <v>31</v>
      </c>
      <c r="G184" s="18">
        <v>35</v>
      </c>
      <c r="H184" s="18">
        <v>37</v>
      </c>
      <c r="I184" s="18">
        <v>15</v>
      </c>
      <c r="J184" s="18">
        <v>22</v>
      </c>
      <c r="K184" s="18">
        <v>29</v>
      </c>
      <c r="L184" s="18">
        <v>35</v>
      </c>
      <c r="M184" s="18">
        <v>40</v>
      </c>
      <c r="N184" s="35">
        <f t="shared" si="23"/>
        <v>299</v>
      </c>
      <c r="O184" s="54">
        <f t="shared" si="24"/>
        <v>4.4365967296792E-3</v>
      </c>
      <c r="P184" s="33"/>
      <c r="Q184" s="33"/>
    </row>
    <row r="185" spans="2:17" s="90" customFormat="1" ht="14.25" customHeight="1" x14ac:dyDescent="0.25">
      <c r="B185" s="17" t="s">
        <v>123</v>
      </c>
      <c r="C185" s="62">
        <v>8</v>
      </c>
      <c r="D185" s="18">
        <v>11</v>
      </c>
      <c r="E185" s="18">
        <v>12</v>
      </c>
      <c r="F185" s="18">
        <v>12</v>
      </c>
      <c r="G185" s="18">
        <v>37</v>
      </c>
      <c r="H185" s="18">
        <v>47</v>
      </c>
      <c r="I185" s="18">
        <v>18</v>
      </c>
      <c r="J185" s="18">
        <v>39</v>
      </c>
      <c r="K185" s="18">
        <v>23</v>
      </c>
      <c r="L185" s="18">
        <v>36</v>
      </c>
      <c r="M185" s="18">
        <v>53</v>
      </c>
      <c r="N185" s="35">
        <f t="shared" si="23"/>
        <v>296</v>
      </c>
      <c r="O185" s="54">
        <f t="shared" si="24"/>
        <v>4.3920823812208798E-3</v>
      </c>
      <c r="P185" s="33"/>
      <c r="Q185" s="33"/>
    </row>
    <row r="186" spans="2:17" s="90" customFormat="1" ht="14.25" customHeight="1" x14ac:dyDescent="0.25">
      <c r="B186" s="17" t="s">
        <v>124</v>
      </c>
      <c r="C186" s="62">
        <v>16</v>
      </c>
      <c r="D186" s="18">
        <v>18</v>
      </c>
      <c r="E186" s="18">
        <v>18</v>
      </c>
      <c r="F186" s="18">
        <v>26</v>
      </c>
      <c r="G186" s="18">
        <v>29</v>
      </c>
      <c r="H186" s="18">
        <v>38</v>
      </c>
      <c r="I186" s="18">
        <v>24</v>
      </c>
      <c r="J186" s="18">
        <v>25</v>
      </c>
      <c r="K186" s="18">
        <v>24</v>
      </c>
      <c r="L186" s="18">
        <v>36</v>
      </c>
      <c r="M186" s="18">
        <v>38</v>
      </c>
      <c r="N186" s="35">
        <f t="shared" si="23"/>
        <v>292</v>
      </c>
      <c r="O186" s="54">
        <f t="shared" si="24"/>
        <v>4.3327299166097876E-3</v>
      </c>
      <c r="P186" s="33"/>
      <c r="Q186" s="33"/>
    </row>
    <row r="187" spans="2:17" s="90" customFormat="1" ht="14.25" customHeight="1" x14ac:dyDescent="0.25">
      <c r="B187" s="29" t="s">
        <v>2</v>
      </c>
      <c r="C187" s="43">
        <f t="shared" ref="C187:N187" si="25">SUM(C162:C186)</f>
        <v>4543</v>
      </c>
      <c r="D187" s="43">
        <f t="shared" si="25"/>
        <v>4361</v>
      </c>
      <c r="E187" s="43">
        <f t="shared" si="25"/>
        <v>4984</v>
      </c>
      <c r="F187" s="43">
        <f t="shared" si="25"/>
        <v>5235</v>
      </c>
      <c r="G187" s="43">
        <f t="shared" si="25"/>
        <v>7234</v>
      </c>
      <c r="H187" s="43">
        <f t="shared" si="25"/>
        <v>7262</v>
      </c>
      <c r="I187" s="43">
        <f t="shared" si="25"/>
        <v>6835</v>
      </c>
      <c r="J187" s="43">
        <f t="shared" si="25"/>
        <v>6390</v>
      </c>
      <c r="K187" s="43">
        <f t="shared" si="25"/>
        <v>6562</v>
      </c>
      <c r="L187" s="43">
        <f t="shared" si="25"/>
        <v>7106</v>
      </c>
      <c r="M187" s="43">
        <f t="shared" si="25"/>
        <v>6882</v>
      </c>
      <c r="N187" s="43">
        <f t="shared" si="25"/>
        <v>67394</v>
      </c>
      <c r="O187" s="89">
        <f>SUM(O162:O186)</f>
        <v>1.0000000000000002</v>
      </c>
      <c r="P187" s="33"/>
      <c r="Q187" s="33"/>
    </row>
    <row r="188" spans="2:17" ht="5.25" customHeight="1" thickBot="1" x14ac:dyDescent="0.3">
      <c r="G188" s="31"/>
    </row>
    <row r="189" spans="2:17" ht="16.5" customHeight="1" thickTop="1" x14ac:dyDescent="0.25">
      <c r="B189" s="92" t="s">
        <v>125</v>
      </c>
      <c r="C189" s="92"/>
      <c r="D189" s="92"/>
      <c r="E189" s="92"/>
      <c r="F189" s="92"/>
      <c r="G189" s="92"/>
      <c r="H189" s="92"/>
      <c r="I189" s="92"/>
      <c r="J189" s="92"/>
      <c r="K189" s="92"/>
      <c r="L189" s="92"/>
      <c r="M189" s="92"/>
      <c r="N189" s="92"/>
      <c r="O189" s="92"/>
      <c r="P189" s="92"/>
      <c r="Q189" s="93"/>
    </row>
    <row r="190" spans="2:17" s="4" customFormat="1" ht="3" customHeight="1" x14ac:dyDescent="0.25">
      <c r="B190" s="94"/>
      <c r="C190" s="95"/>
      <c r="D190" s="95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5"/>
    </row>
    <row r="191" spans="2:17" x14ac:dyDescent="0.25">
      <c r="B191" s="96" t="s">
        <v>126</v>
      </c>
      <c r="C191" s="97"/>
      <c r="D191" s="97"/>
      <c r="E191" s="97"/>
      <c r="F191" s="97"/>
      <c r="G191" s="97"/>
      <c r="H191" s="97"/>
      <c r="I191" s="97"/>
      <c r="J191" s="97"/>
      <c r="K191" s="97"/>
      <c r="L191" s="97"/>
      <c r="M191" s="97"/>
      <c r="N191" s="97"/>
      <c r="O191" s="97"/>
      <c r="P191" s="97"/>
      <c r="Q191" s="97"/>
    </row>
    <row r="192" spans="2:17" ht="14.25" customHeight="1" x14ac:dyDescent="0.25">
      <c r="B192" s="132" t="s">
        <v>0</v>
      </c>
      <c r="C192" s="132"/>
      <c r="D192" s="98" t="s">
        <v>2</v>
      </c>
      <c r="E192" s="99"/>
      <c r="F192" s="99"/>
      <c r="G192" s="99"/>
      <c r="H192" s="99"/>
      <c r="I192" s="99"/>
      <c r="J192" s="99"/>
      <c r="K192" s="99"/>
      <c r="L192" s="99"/>
      <c r="M192" s="99"/>
      <c r="N192" s="99"/>
      <c r="O192" s="99"/>
      <c r="P192" s="99"/>
      <c r="Q192" s="99"/>
    </row>
    <row r="193" spans="2:17" ht="14.25" customHeight="1" x14ac:dyDescent="0.25">
      <c r="B193" s="100" t="s">
        <v>22</v>
      </c>
      <c r="C193" s="101"/>
      <c r="D193" s="102">
        <v>2639</v>
      </c>
      <c r="E193" s="99"/>
      <c r="F193" s="99"/>
      <c r="G193" s="99"/>
      <c r="H193" s="99"/>
      <c r="I193" s="99"/>
      <c r="J193" s="99"/>
      <c r="K193" s="99"/>
      <c r="L193" s="99"/>
      <c r="M193" s="99"/>
      <c r="N193" s="99"/>
      <c r="O193" s="99"/>
      <c r="P193" s="99"/>
      <c r="Q193" s="99"/>
    </row>
    <row r="194" spans="2:17" ht="14.25" customHeight="1" x14ac:dyDescent="0.25">
      <c r="B194" s="100" t="s">
        <v>23</v>
      </c>
      <c r="C194" s="101"/>
      <c r="D194" s="102">
        <v>2461</v>
      </c>
      <c r="E194" s="99"/>
      <c r="F194" s="99"/>
      <c r="G194" s="99"/>
      <c r="H194" s="99"/>
      <c r="I194" s="99"/>
      <c r="J194" s="99"/>
      <c r="K194" s="99"/>
      <c r="L194" s="99"/>
      <c r="M194" s="99"/>
      <c r="N194" s="99"/>
      <c r="O194" s="99"/>
      <c r="P194" s="99"/>
      <c r="Q194" s="99"/>
    </row>
    <row r="195" spans="2:17" ht="14.25" customHeight="1" x14ac:dyDescent="0.25">
      <c r="B195" s="100" t="s">
        <v>24</v>
      </c>
      <c r="C195" s="101"/>
      <c r="D195" s="102">
        <v>2126</v>
      </c>
      <c r="E195" s="99"/>
      <c r="F195" s="99"/>
      <c r="G195" s="99"/>
      <c r="H195" s="99"/>
      <c r="I195" s="99"/>
      <c r="J195" s="99"/>
      <c r="K195" s="99"/>
      <c r="L195" s="99"/>
      <c r="M195" s="99"/>
      <c r="N195" s="99"/>
      <c r="O195" s="99"/>
      <c r="P195" s="99"/>
      <c r="Q195" s="99"/>
    </row>
    <row r="196" spans="2:17" ht="14.25" customHeight="1" x14ac:dyDescent="0.25">
      <c r="B196" s="100" t="s">
        <v>25</v>
      </c>
      <c r="C196" s="101"/>
      <c r="D196" s="102">
        <v>2462</v>
      </c>
      <c r="E196" s="99"/>
      <c r="F196" s="99"/>
      <c r="G196" s="99"/>
      <c r="H196" s="99"/>
      <c r="I196" s="99"/>
      <c r="J196" s="99"/>
      <c r="K196" s="99"/>
      <c r="L196" s="99"/>
      <c r="M196" s="99"/>
      <c r="N196" s="99"/>
      <c r="O196" s="99"/>
      <c r="P196" s="99"/>
      <c r="Q196" s="99"/>
    </row>
    <row r="197" spans="2:17" ht="14.25" customHeight="1" x14ac:dyDescent="0.25">
      <c r="B197" s="100" t="s">
        <v>26</v>
      </c>
      <c r="C197" s="101"/>
      <c r="D197" s="102">
        <v>2807</v>
      </c>
      <c r="E197" s="99"/>
      <c r="F197" s="99"/>
      <c r="G197" s="99"/>
      <c r="H197" s="99"/>
      <c r="I197" s="99"/>
      <c r="J197" s="99"/>
      <c r="K197" s="99"/>
      <c r="L197" s="99"/>
      <c r="M197" s="99"/>
      <c r="N197" s="99"/>
      <c r="O197" s="99"/>
      <c r="P197" s="99"/>
      <c r="Q197" s="99"/>
    </row>
    <row r="198" spans="2:17" ht="14.25" customHeight="1" x14ac:dyDescent="0.25">
      <c r="B198" s="100" t="s">
        <v>27</v>
      </c>
      <c r="C198" s="101"/>
      <c r="D198" s="102">
        <v>2916</v>
      </c>
      <c r="E198" s="99"/>
      <c r="F198" s="99"/>
      <c r="G198" s="99"/>
      <c r="H198" s="99"/>
      <c r="I198" s="99"/>
      <c r="J198" s="99"/>
      <c r="K198" s="99"/>
      <c r="L198" s="99"/>
      <c r="M198" s="99"/>
      <c r="N198" s="99"/>
      <c r="O198" s="99"/>
      <c r="P198" s="99"/>
      <c r="Q198" s="99"/>
    </row>
    <row r="199" spans="2:17" ht="14.25" customHeight="1" x14ac:dyDescent="0.25">
      <c r="B199" s="103" t="s">
        <v>28</v>
      </c>
      <c r="C199" s="102"/>
      <c r="D199" s="102">
        <v>2537</v>
      </c>
      <c r="E199" s="99"/>
      <c r="F199" s="99"/>
      <c r="G199" s="99"/>
      <c r="H199" s="99"/>
      <c r="I199" s="99"/>
      <c r="J199" s="99"/>
      <c r="K199" s="99"/>
      <c r="L199" s="99"/>
      <c r="M199" s="99"/>
      <c r="N199" s="99"/>
      <c r="O199" s="99"/>
      <c r="P199" s="99"/>
      <c r="Q199" s="99"/>
    </row>
    <row r="200" spans="2:17" ht="14.25" customHeight="1" x14ac:dyDescent="0.25">
      <c r="B200" s="103" t="s">
        <v>29</v>
      </c>
      <c r="C200" s="102"/>
      <c r="D200" s="102">
        <v>2505</v>
      </c>
      <c r="E200" s="99"/>
      <c r="F200" s="99"/>
      <c r="G200" s="99"/>
      <c r="H200" s="99"/>
      <c r="I200" s="99"/>
      <c r="J200" s="99"/>
      <c r="K200" s="99"/>
      <c r="L200" s="99"/>
      <c r="M200" s="99"/>
      <c r="N200" s="99"/>
      <c r="O200" s="99"/>
      <c r="P200" s="99"/>
      <c r="Q200" s="99"/>
    </row>
    <row r="201" spans="2:17" ht="14.25" customHeight="1" x14ac:dyDescent="0.25">
      <c r="B201" s="133" t="s">
        <v>30</v>
      </c>
      <c r="C201" s="133"/>
      <c r="D201" s="102">
        <v>2807</v>
      </c>
      <c r="E201" s="99"/>
      <c r="F201" s="99"/>
      <c r="G201" s="99"/>
      <c r="H201" s="99"/>
      <c r="I201" s="99"/>
      <c r="J201" s="99"/>
      <c r="K201" s="99"/>
      <c r="L201" s="99"/>
      <c r="M201" s="99"/>
      <c r="N201" s="99"/>
      <c r="O201" s="99"/>
      <c r="P201" s="99"/>
      <c r="Q201" s="99"/>
    </row>
    <row r="202" spans="2:17" ht="14.25" customHeight="1" x14ac:dyDescent="0.25">
      <c r="B202" s="133" t="s">
        <v>31</v>
      </c>
      <c r="C202" s="133"/>
      <c r="D202" s="102">
        <v>2880</v>
      </c>
      <c r="E202" s="99"/>
      <c r="F202" s="99"/>
      <c r="G202" s="99"/>
      <c r="H202" s="99"/>
      <c r="I202" s="99"/>
      <c r="J202" s="99"/>
      <c r="K202" s="99"/>
      <c r="L202" s="99"/>
      <c r="M202" s="99"/>
      <c r="N202" s="99"/>
      <c r="O202" s="99"/>
      <c r="P202" s="99"/>
      <c r="Q202" s="99"/>
    </row>
    <row r="203" spans="2:17" ht="14.25" customHeight="1" x14ac:dyDescent="0.25">
      <c r="B203" s="104" t="s">
        <v>32</v>
      </c>
      <c r="C203" s="102"/>
      <c r="D203" s="102">
        <v>3016</v>
      </c>
      <c r="E203" s="105" t="s">
        <v>127</v>
      </c>
      <c r="F203" s="99"/>
      <c r="G203" s="99"/>
      <c r="H203" s="99"/>
      <c r="I203" s="99"/>
      <c r="J203" s="99"/>
      <c r="K203" s="99"/>
      <c r="L203" s="99"/>
      <c r="M203" s="99"/>
      <c r="N203" s="99"/>
      <c r="O203" s="99"/>
      <c r="P203" s="99"/>
      <c r="Q203" s="99"/>
    </row>
    <row r="204" spans="2:17" ht="14.25" customHeight="1" thickBot="1" x14ac:dyDescent="0.3">
      <c r="B204" s="104" t="s">
        <v>33</v>
      </c>
      <c r="C204" s="102"/>
      <c r="D204" s="102"/>
      <c r="E204" s="105"/>
      <c r="F204" s="99"/>
      <c r="G204" s="99"/>
      <c r="H204" s="99"/>
      <c r="I204" s="99"/>
      <c r="J204" s="99"/>
      <c r="K204" s="99"/>
      <c r="L204" s="99"/>
      <c r="M204" s="99"/>
      <c r="N204" s="99"/>
      <c r="O204" s="99"/>
      <c r="P204" s="99"/>
      <c r="Q204" s="99"/>
    </row>
    <row r="205" spans="2:17" ht="14.25" customHeight="1" x14ac:dyDescent="0.25">
      <c r="B205" s="134" t="s">
        <v>2</v>
      </c>
      <c r="C205" s="134"/>
      <c r="D205" s="106">
        <f>SUM(D193:D204)</f>
        <v>29156</v>
      </c>
      <c r="E205" s="107">
        <f>N187-D205</f>
        <v>38238</v>
      </c>
      <c r="F205" s="108"/>
      <c r="G205" s="108"/>
      <c r="H205" s="108"/>
      <c r="I205" s="99"/>
      <c r="J205" s="99"/>
      <c r="K205" s="99"/>
      <c r="L205" s="99"/>
      <c r="M205" s="99"/>
      <c r="N205" s="99"/>
      <c r="O205" s="99"/>
      <c r="P205" s="99"/>
      <c r="Q205" s="99"/>
    </row>
    <row r="206" spans="2:17" ht="8.25" customHeight="1" thickBot="1" x14ac:dyDescent="0.3">
      <c r="B206" s="109"/>
      <c r="C206" s="93"/>
      <c r="D206" s="110" t="s">
        <v>128</v>
      </c>
      <c r="E206" s="110" t="s">
        <v>129</v>
      </c>
      <c r="F206" s="93"/>
      <c r="G206" s="93"/>
      <c r="H206" s="93"/>
      <c r="I206" s="93"/>
      <c r="J206" s="93"/>
      <c r="K206" s="93"/>
      <c r="L206" s="93"/>
      <c r="M206" s="93"/>
      <c r="N206" s="93"/>
      <c r="O206" s="93"/>
      <c r="P206" s="93"/>
      <c r="Q206" s="93"/>
    </row>
    <row r="207" spans="2:17" ht="18.75" customHeight="1" thickTop="1" x14ac:dyDescent="0.25">
      <c r="B207" s="92" t="s">
        <v>130</v>
      </c>
      <c r="C207" s="92"/>
      <c r="D207" s="92"/>
      <c r="E207" s="92"/>
      <c r="F207" s="92"/>
      <c r="G207" s="92"/>
      <c r="H207" s="92"/>
      <c r="I207" s="92"/>
      <c r="J207" s="92"/>
      <c r="K207" s="92"/>
      <c r="L207" s="92"/>
      <c r="M207" s="92"/>
      <c r="N207" s="92"/>
      <c r="O207" s="92"/>
      <c r="P207" s="92"/>
      <c r="Q207" s="93"/>
    </row>
    <row r="208" spans="2:17" ht="3" customHeight="1" x14ac:dyDescent="0.25">
      <c r="B208" s="93"/>
      <c r="C208" s="93"/>
      <c r="D208" s="93"/>
      <c r="E208" s="93"/>
      <c r="F208" s="93"/>
      <c r="G208" s="93"/>
      <c r="H208" s="93"/>
      <c r="I208" s="93"/>
      <c r="J208" s="93"/>
      <c r="K208" s="93"/>
      <c r="L208" s="93"/>
      <c r="M208" s="93"/>
      <c r="N208" s="93"/>
      <c r="O208" s="93"/>
      <c r="P208" s="93"/>
      <c r="Q208" s="93"/>
    </row>
    <row r="209" spans="2:17" x14ac:dyDescent="0.25">
      <c r="B209" s="111" t="s">
        <v>131</v>
      </c>
      <c r="C209" s="93"/>
      <c r="D209" s="93"/>
      <c r="E209" s="93"/>
      <c r="F209" s="93"/>
      <c r="G209" s="93"/>
      <c r="H209" s="93"/>
      <c r="I209" s="93"/>
      <c r="J209" s="93"/>
      <c r="K209" s="93"/>
      <c r="L209" s="93"/>
      <c r="M209" s="93"/>
      <c r="N209" s="93"/>
      <c r="O209" s="93"/>
      <c r="P209" s="93"/>
      <c r="Q209" s="93"/>
    </row>
    <row r="210" spans="2:17" ht="1.5" customHeight="1" thickBot="1" x14ac:dyDescent="0.3">
      <c r="B210" s="112"/>
      <c r="C210" s="97"/>
      <c r="D210" s="97"/>
      <c r="E210" s="97"/>
      <c r="F210" s="113"/>
      <c r="G210" s="113"/>
      <c r="H210" s="93"/>
      <c r="I210" s="93"/>
      <c r="J210" s="93"/>
      <c r="K210" s="93"/>
      <c r="L210" s="93"/>
      <c r="M210" s="93"/>
      <c r="N210" s="93"/>
      <c r="O210" s="93"/>
      <c r="P210" s="93"/>
      <c r="Q210" s="93"/>
    </row>
    <row r="211" spans="2:17" ht="3.75" hidden="1" customHeight="1" thickBot="1" x14ac:dyDescent="0.3">
      <c r="B211" s="97"/>
      <c r="C211" s="97"/>
      <c r="D211" s="97"/>
      <c r="E211" s="97"/>
      <c r="F211" s="113"/>
      <c r="G211" s="113"/>
      <c r="H211" s="93"/>
      <c r="I211" s="93"/>
      <c r="J211" s="93"/>
      <c r="K211" s="93"/>
      <c r="L211" s="93"/>
      <c r="M211" s="93"/>
      <c r="N211" s="93"/>
      <c r="O211" s="93"/>
      <c r="P211" s="93"/>
      <c r="Q211" s="93"/>
    </row>
    <row r="212" spans="2:17" x14ac:dyDescent="0.25">
      <c r="B212" s="135" t="s">
        <v>1</v>
      </c>
      <c r="C212" s="136" t="s">
        <v>132</v>
      </c>
      <c r="D212" s="137"/>
      <c r="E212" s="129" t="s">
        <v>133</v>
      </c>
      <c r="F212" s="93"/>
      <c r="G212" s="93"/>
      <c r="H212" s="93"/>
      <c r="I212" s="93"/>
      <c r="J212" s="93"/>
      <c r="K212" s="93"/>
      <c r="L212" s="93"/>
      <c r="M212" s="93"/>
      <c r="N212" s="93"/>
      <c r="O212" s="93"/>
      <c r="P212" s="93"/>
      <c r="Q212" s="93"/>
    </row>
    <row r="213" spans="2:17" x14ac:dyDescent="0.25">
      <c r="B213" s="135"/>
      <c r="C213" s="114">
        <v>2017</v>
      </c>
      <c r="D213" s="115">
        <v>2018</v>
      </c>
      <c r="E213" s="130"/>
      <c r="F213" s="93"/>
      <c r="G213" s="1"/>
      <c r="H213" s="93"/>
      <c r="I213" s="93"/>
      <c r="J213" s="93"/>
      <c r="K213" s="93"/>
      <c r="L213" s="93"/>
      <c r="M213" s="93"/>
      <c r="N213" s="93"/>
      <c r="O213" s="93"/>
      <c r="P213" s="93"/>
      <c r="Q213" s="93"/>
    </row>
    <row r="214" spans="2:17" ht="14.25" customHeight="1" x14ac:dyDescent="0.25">
      <c r="B214" s="116" t="s">
        <v>3</v>
      </c>
      <c r="C214" s="117">
        <v>5742</v>
      </c>
      <c r="D214" s="118">
        <f>F34</f>
        <v>4543</v>
      </c>
      <c r="E214" s="119">
        <f t="shared" ref="E214:E224" si="26">(D214/C214)-1</f>
        <v>-0.20881226053639845</v>
      </c>
      <c r="F214" s="93"/>
      <c r="G214" s="1"/>
      <c r="H214" s="93"/>
      <c r="I214" s="93"/>
      <c r="J214" s="93"/>
      <c r="K214" s="93"/>
      <c r="L214" s="93"/>
      <c r="M214" s="93"/>
      <c r="N214" s="93"/>
      <c r="O214" s="93"/>
      <c r="P214" s="93"/>
      <c r="Q214" s="93"/>
    </row>
    <row r="215" spans="2:17" ht="14.25" customHeight="1" x14ac:dyDescent="0.25">
      <c r="B215" s="120" t="s">
        <v>4</v>
      </c>
      <c r="C215" s="121">
        <v>5109</v>
      </c>
      <c r="D215" s="118">
        <f>F35</f>
        <v>4361</v>
      </c>
      <c r="E215" s="122">
        <f t="shared" si="26"/>
        <v>-0.14640829908005482</v>
      </c>
      <c r="F215" s="93"/>
      <c r="G215" s="1"/>
      <c r="H215" s="93"/>
      <c r="I215" s="93"/>
      <c r="J215" s="93"/>
      <c r="K215" s="93"/>
      <c r="L215" s="93"/>
      <c r="M215" s="93"/>
      <c r="N215" s="93"/>
      <c r="O215" s="93"/>
      <c r="P215" s="93"/>
      <c r="Q215" s="93"/>
    </row>
    <row r="216" spans="2:17" ht="14.25" customHeight="1" x14ac:dyDescent="0.25">
      <c r="B216" s="120" t="s">
        <v>5</v>
      </c>
      <c r="C216" s="121">
        <v>5466</v>
      </c>
      <c r="D216" s="118">
        <v>4984</v>
      </c>
      <c r="E216" s="122">
        <f t="shared" si="26"/>
        <v>-8.8181485547017879E-2</v>
      </c>
      <c r="F216" s="93"/>
      <c r="G216" s="1"/>
      <c r="H216" s="93"/>
      <c r="I216" s="93"/>
      <c r="J216" s="93"/>
      <c r="K216" s="93"/>
      <c r="L216" s="93"/>
      <c r="M216" s="93"/>
      <c r="N216" s="93"/>
      <c r="O216" s="93"/>
      <c r="P216" s="93"/>
      <c r="Q216" s="93"/>
    </row>
    <row r="217" spans="2:17" ht="14.25" customHeight="1" x14ac:dyDescent="0.25">
      <c r="B217" s="120" t="s">
        <v>6</v>
      </c>
      <c r="C217" s="121">
        <v>5550</v>
      </c>
      <c r="D217" s="118">
        <v>5235</v>
      </c>
      <c r="E217" s="122">
        <f t="shared" si="26"/>
        <v>-5.6756756756756732E-2</v>
      </c>
      <c r="F217" s="93"/>
      <c r="G217" s="1"/>
      <c r="H217" s="93"/>
      <c r="I217" s="93"/>
      <c r="J217" s="93"/>
      <c r="K217" s="93"/>
      <c r="L217" s="93"/>
      <c r="M217" s="93"/>
      <c r="N217" s="93"/>
      <c r="O217" s="93"/>
      <c r="P217" s="93"/>
      <c r="Q217" s="93"/>
    </row>
    <row r="218" spans="2:17" ht="14.25" customHeight="1" x14ac:dyDescent="0.25">
      <c r="B218" s="120" t="s">
        <v>7</v>
      </c>
      <c r="C218" s="121">
        <v>5541</v>
      </c>
      <c r="D218" s="118">
        <v>7234</v>
      </c>
      <c r="E218" s="122">
        <f t="shared" si="26"/>
        <v>0.30554051615231903</v>
      </c>
      <c r="F218" s="93"/>
      <c r="G218" s="1"/>
      <c r="H218" s="93"/>
      <c r="I218" s="93"/>
      <c r="J218" s="93"/>
      <c r="K218" s="93"/>
      <c r="L218" s="93"/>
      <c r="M218" s="93"/>
      <c r="N218" s="93"/>
      <c r="O218" s="93"/>
      <c r="P218" s="93"/>
      <c r="Q218" s="93"/>
    </row>
    <row r="219" spans="2:17" ht="14.25" customHeight="1" x14ac:dyDescent="0.25">
      <c r="B219" s="120" t="s">
        <v>8</v>
      </c>
      <c r="C219" s="121">
        <v>5104</v>
      </c>
      <c r="D219" s="118">
        <v>7262</v>
      </c>
      <c r="E219" s="122">
        <f t="shared" si="26"/>
        <v>0.42280564263322895</v>
      </c>
      <c r="F219" s="93"/>
      <c r="G219" s="1"/>
      <c r="H219" s="93"/>
      <c r="I219" s="93"/>
      <c r="J219" s="93"/>
      <c r="K219" s="93"/>
      <c r="L219" s="93"/>
      <c r="M219" s="93"/>
      <c r="N219" s="93"/>
      <c r="O219" s="93"/>
      <c r="P219" s="93"/>
      <c r="Q219" s="93"/>
    </row>
    <row r="220" spans="2:17" ht="14.25" customHeight="1" x14ac:dyDescent="0.25">
      <c r="B220" s="120" t="s">
        <v>9</v>
      </c>
      <c r="C220" s="121">
        <v>5264</v>
      </c>
      <c r="D220" s="118">
        <v>6835</v>
      </c>
      <c r="E220" s="122">
        <f t="shared" si="26"/>
        <v>0.29844224924012153</v>
      </c>
      <c r="F220" s="93"/>
      <c r="G220" s="1"/>
      <c r="H220" s="93"/>
      <c r="I220" s="93"/>
      <c r="J220" s="93"/>
      <c r="K220" s="93"/>
      <c r="L220" s="93"/>
      <c r="M220" s="93"/>
      <c r="N220" s="93"/>
      <c r="O220" s="93"/>
      <c r="P220" s="93"/>
      <c r="Q220" s="93"/>
    </row>
    <row r="221" spans="2:17" ht="14.25" customHeight="1" x14ac:dyDescent="0.25">
      <c r="B221" s="120" t="s">
        <v>10</v>
      </c>
      <c r="C221" s="121">
        <v>5470</v>
      </c>
      <c r="D221" s="118">
        <v>6390</v>
      </c>
      <c r="E221" s="122">
        <f t="shared" si="26"/>
        <v>0.16819012797074961</v>
      </c>
      <c r="F221" s="93"/>
      <c r="G221" s="1"/>
      <c r="H221" s="93"/>
      <c r="I221" s="93"/>
      <c r="J221" s="93"/>
      <c r="K221" s="93"/>
      <c r="L221" s="93"/>
      <c r="M221" s="93"/>
      <c r="N221" s="93"/>
      <c r="O221" s="93"/>
      <c r="P221" s="93"/>
      <c r="Q221" s="93"/>
    </row>
    <row r="222" spans="2:17" ht="14.25" customHeight="1" x14ac:dyDescent="0.25">
      <c r="B222" s="120" t="s">
        <v>11</v>
      </c>
      <c r="C222" s="121">
        <v>4740</v>
      </c>
      <c r="D222" s="118">
        <v>6562</v>
      </c>
      <c r="E222" s="122">
        <f t="shared" si="26"/>
        <v>0.38438818565400834</v>
      </c>
      <c r="F222" s="93"/>
      <c r="G222" s="1"/>
      <c r="H222" s="93"/>
      <c r="I222" s="93"/>
      <c r="J222" s="93"/>
      <c r="K222" s="93"/>
      <c r="L222" s="93"/>
      <c r="M222" s="93"/>
      <c r="N222" s="93"/>
      <c r="O222" s="93"/>
      <c r="P222" s="93"/>
      <c r="Q222" s="93"/>
    </row>
    <row r="223" spans="2:17" ht="14.25" customHeight="1" x14ac:dyDescent="0.25">
      <c r="B223" s="120" t="s">
        <v>12</v>
      </c>
      <c r="C223" s="121">
        <v>5572</v>
      </c>
      <c r="D223" s="118">
        <v>7106</v>
      </c>
      <c r="E223" s="122">
        <f t="shared" si="26"/>
        <v>0.2753050969131372</v>
      </c>
      <c r="F223" s="93"/>
      <c r="G223" s="1"/>
      <c r="H223" s="93"/>
      <c r="I223" s="93"/>
      <c r="J223" s="93"/>
      <c r="K223" s="93"/>
      <c r="L223" s="93"/>
      <c r="M223" s="93"/>
      <c r="N223" s="93"/>
      <c r="O223" s="93"/>
      <c r="P223" s="93"/>
      <c r="Q223" s="93"/>
    </row>
    <row r="224" spans="2:17" ht="14.25" customHeight="1" x14ac:dyDescent="0.25">
      <c r="B224" s="120" t="s">
        <v>13</v>
      </c>
      <c r="C224" s="121">
        <v>5738</v>
      </c>
      <c r="D224" s="118">
        <v>6882</v>
      </c>
      <c r="E224" s="122">
        <f t="shared" si="26"/>
        <v>0.19937260369466703</v>
      </c>
      <c r="F224" s="93"/>
      <c r="G224" s="1"/>
      <c r="H224" s="93"/>
      <c r="I224" s="93"/>
      <c r="J224" s="93"/>
      <c r="K224" s="93"/>
      <c r="L224" s="93"/>
      <c r="M224" s="93"/>
      <c r="N224" s="93"/>
      <c r="O224" s="93"/>
      <c r="P224" s="93"/>
      <c r="Q224" s="93"/>
    </row>
    <row r="225" spans="2:17" ht="14.25" hidden="1" customHeight="1" x14ac:dyDescent="0.25">
      <c r="B225" s="120" t="s">
        <v>14</v>
      </c>
      <c r="C225" s="121"/>
      <c r="D225" s="118"/>
      <c r="E225" s="123"/>
      <c r="F225" s="1"/>
      <c r="G225" s="1"/>
      <c r="H225" s="1"/>
      <c r="I225" s="1"/>
      <c r="J225" s="93"/>
      <c r="K225" s="93"/>
      <c r="L225" s="93"/>
      <c r="M225" s="93"/>
      <c r="N225" s="93"/>
      <c r="O225" s="93"/>
      <c r="P225" s="93"/>
      <c r="Q225" s="93"/>
    </row>
    <row r="226" spans="2:17" ht="14.25" customHeight="1" thickBot="1" x14ac:dyDescent="0.3">
      <c r="B226" s="124" t="s">
        <v>2</v>
      </c>
      <c r="C226" s="125">
        <f>SUM(C214:C224)</f>
        <v>59296</v>
      </c>
      <c r="D226" s="125">
        <f>SUM(D214:D224)</f>
        <v>67394</v>
      </c>
      <c r="E226" s="126">
        <f>(D226/C226)-1</f>
        <v>0.13656907717215327</v>
      </c>
      <c r="F226" s="1"/>
      <c r="G226" s="1"/>
      <c r="H226" s="1"/>
      <c r="I226" s="1"/>
      <c r="J226" s="93"/>
      <c r="K226" s="93"/>
      <c r="L226" s="93"/>
      <c r="M226" s="93"/>
      <c r="N226" s="93"/>
      <c r="O226" s="93"/>
      <c r="P226" s="93"/>
      <c r="Q226" s="93"/>
    </row>
    <row r="227" spans="2:17" ht="5.25" customHeight="1" x14ac:dyDescent="0.25">
      <c r="B227" s="93"/>
      <c r="C227" s="93"/>
      <c r="D227" s="93"/>
      <c r="E227" s="93"/>
      <c r="F227" s="1"/>
      <c r="G227" s="1"/>
      <c r="H227" s="1"/>
      <c r="I227" s="1"/>
      <c r="J227" s="93"/>
      <c r="K227" s="93"/>
      <c r="L227" s="93"/>
      <c r="M227" s="93"/>
      <c r="N227" s="93"/>
      <c r="O227" s="93"/>
      <c r="P227" s="93"/>
      <c r="Q227" s="93"/>
    </row>
    <row r="228" spans="2:17" ht="9" customHeight="1" x14ac:dyDescent="0.25"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</row>
    <row r="229" spans="2:17" x14ac:dyDescent="0.25">
      <c r="B229" s="93" t="s">
        <v>134</v>
      </c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</row>
    <row r="230" spans="2:17" x14ac:dyDescent="0.25">
      <c r="B230" s="93" t="s">
        <v>21</v>
      </c>
    </row>
  </sheetData>
  <mergeCells count="44">
    <mergeCell ref="B3:P3"/>
    <mergeCell ref="B4:P4"/>
    <mergeCell ref="B7:F7"/>
    <mergeCell ref="B8:B9"/>
    <mergeCell ref="C8:C9"/>
    <mergeCell ref="D8:F8"/>
    <mergeCell ref="G8:G9"/>
    <mergeCell ref="I8:M10"/>
    <mergeCell ref="N8:N10"/>
    <mergeCell ref="O8:O10"/>
    <mergeCell ref="P8:P10"/>
    <mergeCell ref="I11:J15"/>
    <mergeCell ref="K11:K13"/>
    <mergeCell ref="L11:M11"/>
    <mergeCell ref="L12:M12"/>
    <mergeCell ref="L13:M13"/>
    <mergeCell ref="K14:M14"/>
    <mergeCell ref="K15:M15"/>
    <mergeCell ref="O87:O88"/>
    <mergeCell ref="P40:P41"/>
    <mergeCell ref="B50:B51"/>
    <mergeCell ref="J50:J51"/>
    <mergeCell ref="K50:K51"/>
    <mergeCell ref="B32:G32"/>
    <mergeCell ref="O40:O41"/>
    <mergeCell ref="B68:C68"/>
    <mergeCell ref="B75:C75"/>
    <mergeCell ref="B79:F79"/>
    <mergeCell ref="P87:P88"/>
    <mergeCell ref="E212:E213"/>
    <mergeCell ref="O133:O134"/>
    <mergeCell ref="P133:P134"/>
    <mergeCell ref="B143:B144"/>
    <mergeCell ref="J143:J144"/>
    <mergeCell ref="K143:K144"/>
    <mergeCell ref="B192:C192"/>
    <mergeCell ref="B201:C201"/>
    <mergeCell ref="B202:C202"/>
    <mergeCell ref="B205:C205"/>
    <mergeCell ref="B212:B213"/>
    <mergeCell ref="C212:D212"/>
    <mergeCell ref="B97:B98"/>
    <mergeCell ref="J97:J98"/>
    <mergeCell ref="K97:K98"/>
  </mergeCells>
  <printOptions horizontalCentered="1"/>
  <pageMargins left="0.15748031496062992" right="7.874015748031496E-2" top="0.11811023622047245" bottom="0.11811023622047245" header="7.874015748031496E-2" footer="7.874015748031496E-2"/>
  <pageSetup paperSize="9" scale="63" orientation="portrait" r:id="rId1"/>
  <rowBreaks count="2" manualBreakCount="2">
    <brk id="76" max="16" man="1"/>
    <brk id="14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Linea 100</vt:lpstr>
      <vt:lpstr>'Linea 100'!Área_de_impresión</vt:lpstr>
      <vt:lpstr>'Linea 100'!Títulos_a_imprimir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2018-12-14T22:24:43Z</cp:lastPrinted>
  <dcterms:created xsi:type="dcterms:W3CDTF">2014-04-07T17:49:13Z</dcterms:created>
  <dcterms:modified xsi:type="dcterms:W3CDTF">2018-12-14T23:06:59Z</dcterms:modified>
</cp:coreProperties>
</file>