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1. CELESTE VILLAGOMEZ\7. BOLETINES\BV Noviembre 2018\paginas\"/>
    </mc:Choice>
  </mc:AlternateContent>
  <bookViews>
    <workbookView xWindow="0" yWindow="0" windowWidth="24000" windowHeight="11025" tabRatio="749"/>
  </bookViews>
  <sheets>
    <sheet name="Casos CEM" sheetId="15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A" localSheetId="0">#REF!</definedName>
    <definedName name="A">#REF!</definedName>
    <definedName name="AAA" localSheetId="0">[1]Casos!#REF!</definedName>
    <definedName name="AAA">[1]Casos!#REF!</definedName>
    <definedName name="aaaaaa" localSheetId="0">#REF!</definedName>
    <definedName name="aaaaaa">#REF!</definedName>
    <definedName name="AB" localSheetId="0">#REF!</definedName>
    <definedName name="AB">#REF!</definedName>
    <definedName name="ABAN" localSheetId="0">#REF!</definedName>
    <definedName name="ABAN">#REF!</definedName>
    <definedName name="ABANCAY" localSheetId="0">#REF!</definedName>
    <definedName name="ABANCAY">#REF!</definedName>
    <definedName name="AMES" localSheetId="0">'[2]Base 2012'!$E$1</definedName>
    <definedName name="AMES">'[3]Base 2012'!$E$1</definedName>
    <definedName name="AÑO" localSheetId="0">#REF!</definedName>
    <definedName name="AÑO">#REF!</definedName>
    <definedName name="AÑOS" localSheetId="0">#REF!</definedName>
    <definedName name="AÑOS">#REF!</definedName>
    <definedName name="_xlnm.Print_Area" localSheetId="0">'Casos CEM'!$A$1:$Q$294</definedName>
    <definedName name="AUTORIA" localSheetId="0">#REF!</definedName>
    <definedName name="AUTORIA">#REF!</definedName>
    <definedName name="CEM" localSheetId="0">#REF!</definedName>
    <definedName name="CEM">#REF!</definedName>
    <definedName name="conocimiento_caso" localSheetId="0">#REF!</definedName>
    <definedName name="conocimiento_caso">#REF!</definedName>
    <definedName name="D" localSheetId="0">#REF!</definedName>
    <definedName name="D">#REF!</definedName>
    <definedName name="DDD" localSheetId="0">[1]Casos!#REF!</definedName>
    <definedName name="DDD">[1]Casos!#REF!</definedName>
    <definedName name="DE" localSheetId="0">#REF!</definedName>
    <definedName name="DE">#REF!</definedName>
    <definedName name="DEPA" localSheetId="0">#REF!</definedName>
    <definedName name="DEPA">#REF!</definedName>
    <definedName name="dia" localSheetId="0">#REF!</definedName>
    <definedName name="dia">#REF!</definedName>
    <definedName name="DIST" localSheetId="0">[4]Casos!#REF!</definedName>
    <definedName name="DIST">[5]Casos!#REF!</definedName>
    <definedName name="DISTRITO" localSheetId="0">#REF!</definedName>
    <definedName name="DISTRITO">#REF!</definedName>
    <definedName name="DPTO" localSheetId="0">#REF!</definedName>
    <definedName name="DPTO">[5]Casos!#REF!</definedName>
    <definedName name="DR" localSheetId="0">#REF!</definedName>
    <definedName name="DR">#REF!</definedName>
    <definedName name="E" localSheetId="0">#REF!</definedName>
    <definedName name="E">#REF!</definedName>
    <definedName name="EEE" localSheetId="0">[1]Casos!#REF!</definedName>
    <definedName name="EEE">[1]Casos!#REF!</definedName>
    <definedName name="GÉNERO" localSheetId="0">#REF!</definedName>
    <definedName name="GÉNERO">#REF!</definedName>
    <definedName name="genero1" localSheetId="0">#REF!</definedName>
    <definedName name="genero1">#REF!</definedName>
    <definedName name="GENRO" localSheetId="0">#REF!</definedName>
    <definedName name="GENRO">#REF!</definedName>
    <definedName name="GENRO21" localSheetId="0">#REF!</definedName>
    <definedName name="GENRO21">#REF!</definedName>
    <definedName name="GGGGG" localSheetId="0">'[6]Base 2012'!$B$1</definedName>
    <definedName name="GGGGG">'[7]Base 2012'!$B$1</definedName>
    <definedName name="GGGGGGGGGG" localSheetId="0">'[6]Base 2012'!$D$1</definedName>
    <definedName name="GGGGGGGGGG">'[7]Base 2012'!$D$1</definedName>
    <definedName name="GRADO" localSheetId="0">#REF!</definedName>
    <definedName name="GRADO">#REF!</definedName>
    <definedName name="HIJOS" localSheetId="0">#REF!</definedName>
    <definedName name="HIJOS">#REF!</definedName>
    <definedName name="HOMICIDIO" localSheetId="0">#REF!</definedName>
    <definedName name="HOMICIDIO">#REF!</definedName>
    <definedName name="HOMICIDIO1" localSheetId="0">#REF!</definedName>
    <definedName name="HOMICIDIO1">#REF!</definedName>
    <definedName name="J" localSheetId="0">[8]Casos!#REF!</definedName>
    <definedName name="J">[9]Casos!#REF!</definedName>
    <definedName name="JULIO" localSheetId="0">[10]Casos!#REF!</definedName>
    <definedName name="JULIO">[10]Casos!#REF!</definedName>
    <definedName name="LABOR" localSheetId="0">#REF!</definedName>
    <definedName name="LABOR">#REF!</definedName>
    <definedName name="LUGAR" localSheetId="0">#REF!</definedName>
    <definedName name="LUGAR">#REF!</definedName>
    <definedName name="Marca_temporal" localSheetId="0">#REF!</definedName>
    <definedName name="Marca_temporal">#REF!</definedName>
    <definedName name="MEDIDAS" localSheetId="0">#REF!</definedName>
    <definedName name="MEDIDAS">#REF!</definedName>
    <definedName name="MES" localSheetId="0">#REF!</definedName>
    <definedName name="Mes">[11]Participantes!#REF!</definedName>
    <definedName name="N" localSheetId="0">#REF!</definedName>
    <definedName name="N">#REF!</definedName>
    <definedName name="NDDDSFDSF" localSheetId="0">#REF!</definedName>
    <definedName name="NDDDSFDSF">#REF!</definedName>
    <definedName name="Nro_de_oficio" localSheetId="0">#REF!</definedName>
    <definedName name="Nro_de_oficio">#REF!</definedName>
    <definedName name="OK" localSheetId="0">#REF!</definedName>
    <definedName name="OK">#REF!</definedName>
    <definedName name="PROV" localSheetId="0">#REF!</definedName>
    <definedName name="PROV">[5]Casos!#REF!</definedName>
    <definedName name="PROVINCIA" localSheetId="0">#REF!</definedName>
    <definedName name="PROVINCIA">#REF!</definedName>
    <definedName name="RESPUESTA" localSheetId="0">#REF!</definedName>
    <definedName name="RESPUESTA">#REF!</definedName>
    <definedName name="RITA" localSheetId="0">[1]Casos!#REF!</definedName>
    <definedName name="RITA">[1]Casos!#REF!</definedName>
    <definedName name="S" localSheetId="0">#REF!</definedName>
    <definedName name="S">#REF!</definedName>
    <definedName name="SEXO" localSheetId="0">#REF!</definedName>
    <definedName name="SEXO">#REF!</definedName>
    <definedName name="SITUACION" localSheetId="0">#REF!</definedName>
    <definedName name="SITUACION">#REF!</definedName>
    <definedName name="SS" localSheetId="0">#REF!</definedName>
    <definedName name="SS">#REF!</definedName>
    <definedName name="SSS" localSheetId="0">[12]Casos!#REF!</definedName>
    <definedName name="SSS">[12]Casos!#REF!</definedName>
    <definedName name="SSSS" localSheetId="0">#REF!</definedName>
    <definedName name="SSSS">#REF!</definedName>
    <definedName name="SSSSSSS" localSheetId="0">#REF!</definedName>
    <definedName name="SSSSSSS">#REF!</definedName>
    <definedName name="SSSSSSSSSS">'[13]Base 2012'!$E$1</definedName>
    <definedName name="SSSSSSSSSSS" localSheetId="0">#REF!</definedName>
    <definedName name="SSSSSSSSSSS">#REF!</definedName>
    <definedName name="SSSSSSSSSSSSSS" localSheetId="0">#REF!</definedName>
    <definedName name="SSSSSSSSSSSSSS">#REF!</definedName>
    <definedName name="SSSSSSSSSSSSSSSSSS" localSheetId="0">#REF!</definedName>
    <definedName name="SSSSSSSSSSSSSSSSSS">#REF!</definedName>
    <definedName name="SSSSSSSSSSSSSSSSSSSSSSSSSSSSSS" localSheetId="0">#REF!</definedName>
    <definedName name="SSSSSSSSSSSSSSSSSSSSSSSSSSSSSS">#REF!</definedName>
    <definedName name="Tabla1" localSheetId="0">#REF!</definedName>
    <definedName name="Tabla1">#REF!</definedName>
    <definedName name="VINCULO" localSheetId="0">#REF!</definedName>
    <definedName name="VINCULO">#REF!</definedName>
    <definedName name="VINCULO_A" localSheetId="0">#REF!</definedName>
    <definedName name="VINCULO_A">#REF!</definedName>
    <definedName name="XX" localSheetId="0">[14]Casos!#REF!</definedName>
    <definedName name="XX">[15]Casos!#REF!</definedName>
    <definedName name="ZONA" localSheetId="0">#REF!</definedName>
    <definedName name="ZONA">[5]Casos!#REF!</definedName>
  </definedNames>
  <calcPr calcId="181029"/>
</workbook>
</file>

<file path=xl/calcChain.xml><?xml version="1.0" encoding="utf-8"?>
<calcChain xmlns="http://schemas.openxmlformats.org/spreadsheetml/2006/main">
  <c r="M293" i="15" l="1"/>
  <c r="L293" i="15"/>
  <c r="K293" i="15"/>
  <c r="J293" i="15"/>
  <c r="I293" i="15"/>
  <c r="H293" i="15"/>
  <c r="G293" i="15"/>
  <c r="F293" i="15"/>
  <c r="E293" i="15"/>
  <c r="D293" i="15"/>
  <c r="C293" i="15"/>
  <c r="B293" i="15"/>
  <c r="B292" i="15"/>
  <c r="B291" i="15"/>
  <c r="B290" i="15"/>
  <c r="B289" i="15"/>
  <c r="F284" i="15"/>
  <c r="J229" i="15"/>
  <c r="I229" i="15"/>
  <c r="H229" i="15"/>
  <c r="G229" i="15"/>
  <c r="F229" i="15"/>
  <c r="J230" i="15" s="1"/>
  <c r="F228" i="15"/>
  <c r="F227" i="15"/>
  <c r="F226" i="15"/>
  <c r="F225" i="15"/>
  <c r="F224" i="15"/>
  <c r="F223" i="15"/>
  <c r="F222" i="15"/>
  <c r="F221" i="15"/>
  <c r="F220" i="15"/>
  <c r="F219" i="15"/>
  <c r="F218" i="15"/>
  <c r="F217" i="15"/>
  <c r="F216" i="15"/>
  <c r="F215" i="15"/>
  <c r="F214" i="15"/>
  <c r="F213" i="15"/>
  <c r="F212" i="15"/>
  <c r="F211" i="15"/>
  <c r="F210" i="15"/>
  <c r="F209" i="15"/>
  <c r="F208" i="15"/>
  <c r="F207" i="15"/>
  <c r="F206" i="15"/>
  <c r="F205" i="15"/>
  <c r="F204" i="15"/>
  <c r="F203" i="15"/>
  <c r="F202" i="15"/>
  <c r="F201" i="15"/>
  <c r="F200" i="15"/>
  <c r="F199" i="15"/>
  <c r="J190" i="15"/>
  <c r="I190" i="15"/>
  <c r="H190" i="15"/>
  <c r="B190" i="15"/>
  <c r="N189" i="15"/>
  <c r="M189" i="15"/>
  <c r="L189" i="15"/>
  <c r="K189" i="15"/>
  <c r="J189" i="15"/>
  <c r="I189" i="15"/>
  <c r="H189" i="15"/>
  <c r="G189" i="15"/>
  <c r="F189" i="15"/>
  <c r="E189" i="15"/>
  <c r="D189" i="15"/>
  <c r="C189" i="15"/>
  <c r="B189" i="15"/>
  <c r="G190" i="15" s="1"/>
  <c r="B188" i="15"/>
  <c r="B187" i="15"/>
  <c r="B186" i="15"/>
  <c r="B185" i="15"/>
  <c r="B184" i="15"/>
  <c r="B183" i="15"/>
  <c r="B182" i="15"/>
  <c r="B181" i="15"/>
  <c r="B180" i="15"/>
  <c r="B179" i="15"/>
  <c r="B178" i="15"/>
  <c r="B177" i="15"/>
  <c r="B176" i="15"/>
  <c r="B175" i="15"/>
  <c r="B174" i="15"/>
  <c r="B173" i="15"/>
  <c r="B172" i="15"/>
  <c r="B171" i="15"/>
  <c r="B170" i="15"/>
  <c r="B169" i="15"/>
  <c r="B168" i="15"/>
  <c r="B167" i="15"/>
  <c r="B166" i="15"/>
  <c r="B165" i="15"/>
  <c r="B164" i="15"/>
  <c r="D157" i="15"/>
  <c r="I157" i="15" s="1"/>
  <c r="C157" i="15"/>
  <c r="B157" i="15"/>
  <c r="D156" i="15"/>
  <c r="D155" i="15"/>
  <c r="D154" i="15"/>
  <c r="D153" i="15"/>
  <c r="D152" i="15"/>
  <c r="D151" i="15"/>
  <c r="D150" i="15"/>
  <c r="D149" i="15"/>
  <c r="D148" i="15"/>
  <c r="D147" i="15"/>
  <c r="D146" i="15"/>
  <c r="I145" i="15"/>
  <c r="D145" i="15"/>
  <c r="H139" i="15"/>
  <c r="J138" i="15"/>
  <c r="I138" i="15"/>
  <c r="H138" i="15"/>
  <c r="G138" i="15"/>
  <c r="F138" i="15"/>
  <c r="E138" i="15"/>
  <c r="D138" i="15"/>
  <c r="C138" i="15"/>
  <c r="B138" i="15"/>
  <c r="G139" i="15" s="1"/>
  <c r="B137" i="15"/>
  <c r="B136" i="15"/>
  <c r="B135" i="15"/>
  <c r="B134" i="15"/>
  <c r="M127" i="15"/>
  <c r="D127" i="15"/>
  <c r="C127" i="15"/>
  <c r="B127" i="15" s="1"/>
  <c r="N126" i="15"/>
  <c r="M126" i="15"/>
  <c r="L126" i="15"/>
  <c r="N127" i="15" s="1"/>
  <c r="L127" i="15" s="1"/>
  <c r="D126" i="15"/>
  <c r="C126" i="15"/>
  <c r="B126" i="15"/>
  <c r="L125" i="15"/>
  <c r="B125" i="15"/>
  <c r="L124" i="15"/>
  <c r="B124" i="15"/>
  <c r="L123" i="15"/>
  <c r="B123" i="15"/>
  <c r="L122" i="15"/>
  <c r="B122" i="15"/>
  <c r="P115" i="15"/>
  <c r="O115" i="15"/>
  <c r="N115" i="15"/>
  <c r="M115" i="15"/>
  <c r="I115" i="15"/>
  <c r="H115" i="15"/>
  <c r="G115" i="15"/>
  <c r="F115" i="15"/>
  <c r="D115" i="15"/>
  <c r="C115" i="15"/>
  <c r="P114" i="15"/>
  <c r="O114" i="15"/>
  <c r="N114" i="15"/>
  <c r="M114" i="15"/>
  <c r="J114" i="15"/>
  <c r="I114" i="15"/>
  <c r="H114" i="15"/>
  <c r="G114" i="15"/>
  <c r="F114" i="15"/>
  <c r="E114" i="15"/>
  <c r="D114" i="15"/>
  <c r="C114" i="15"/>
  <c r="B114" i="15"/>
  <c r="E115" i="15" s="1"/>
  <c r="P113" i="15"/>
  <c r="O113" i="15"/>
  <c r="N113" i="15"/>
  <c r="M113" i="15"/>
  <c r="B113" i="15"/>
  <c r="P112" i="15"/>
  <c r="O112" i="15"/>
  <c r="N112" i="15"/>
  <c r="M112" i="15"/>
  <c r="B112" i="15"/>
  <c r="P111" i="15"/>
  <c r="O111" i="15"/>
  <c r="N111" i="15"/>
  <c r="M111" i="15"/>
  <c r="B111" i="15"/>
  <c r="B110" i="15"/>
  <c r="K99" i="15"/>
  <c r="I99" i="15"/>
  <c r="F99" i="15"/>
  <c r="C99" i="15"/>
  <c r="B99" i="15"/>
  <c r="Q98" i="15"/>
  <c r="P98" i="15"/>
  <c r="O98" i="15"/>
  <c r="N98" i="15"/>
  <c r="Q99" i="15" s="1"/>
  <c r="M98" i="15"/>
  <c r="L98" i="15"/>
  <c r="K98" i="15"/>
  <c r="J98" i="15"/>
  <c r="J99" i="15" s="1"/>
  <c r="I98" i="15"/>
  <c r="F98" i="15"/>
  <c r="E98" i="15"/>
  <c r="D98" i="15"/>
  <c r="C98" i="15"/>
  <c r="B98" i="15"/>
  <c r="E99" i="15" s="1"/>
  <c r="N97" i="15"/>
  <c r="J97" i="15"/>
  <c r="B97" i="15"/>
  <c r="N96" i="15"/>
  <c r="J96" i="15"/>
  <c r="B96" i="15"/>
  <c r="N95" i="15"/>
  <c r="J95" i="15"/>
  <c r="B95" i="15"/>
  <c r="N94" i="15"/>
  <c r="J94" i="15"/>
  <c r="B94" i="15"/>
  <c r="N93" i="15"/>
  <c r="J93" i="15"/>
  <c r="B93" i="15"/>
  <c r="N92" i="15"/>
  <c r="J92" i="15"/>
  <c r="B92" i="15"/>
  <c r="N91" i="15"/>
  <c r="J91" i="15"/>
  <c r="B91" i="15"/>
  <c r="N90" i="15"/>
  <c r="J90" i="15"/>
  <c r="B90" i="15"/>
  <c r="N89" i="15"/>
  <c r="J89" i="15"/>
  <c r="B89" i="15"/>
  <c r="N88" i="15"/>
  <c r="J88" i="15"/>
  <c r="B88" i="15"/>
  <c r="N87" i="15"/>
  <c r="J87" i="15"/>
  <c r="B87" i="15"/>
  <c r="N86" i="15"/>
  <c r="J86" i="15"/>
  <c r="B86" i="15"/>
  <c r="I77" i="15"/>
  <c r="F77" i="15"/>
  <c r="E77" i="15"/>
  <c r="D77" i="15"/>
  <c r="J76" i="15"/>
  <c r="I76" i="15"/>
  <c r="H76" i="15"/>
  <c r="G76" i="15"/>
  <c r="F76" i="15"/>
  <c r="E76" i="15"/>
  <c r="D76" i="15"/>
  <c r="C76" i="15"/>
  <c r="B76" i="15"/>
  <c r="C77" i="15" s="1"/>
  <c r="B75" i="15"/>
  <c r="B74" i="15"/>
  <c r="B73" i="15"/>
  <c r="B72" i="15"/>
  <c r="B71" i="15"/>
  <c r="B70" i="15"/>
  <c r="B69" i="15"/>
  <c r="B68" i="15"/>
  <c r="B67" i="15"/>
  <c r="N66" i="15"/>
  <c r="B66" i="15"/>
  <c r="N65" i="15"/>
  <c r="B65" i="15"/>
  <c r="N64" i="15"/>
  <c r="B64" i="15"/>
  <c r="N63" i="15"/>
  <c r="N76" i="15" s="1"/>
  <c r="F55" i="15"/>
  <c r="C55" i="15"/>
  <c r="B55" i="15"/>
  <c r="G54" i="15"/>
  <c r="F54" i="15"/>
  <c r="E54" i="15"/>
  <c r="D54" i="15"/>
  <c r="C54" i="15"/>
  <c r="B54" i="15"/>
  <c r="G55" i="15" s="1"/>
  <c r="B53" i="15"/>
  <c r="B52" i="15"/>
  <c r="B51" i="15"/>
  <c r="B50" i="15"/>
  <c r="B49" i="15"/>
  <c r="B48" i="15"/>
  <c r="B47" i="15"/>
  <c r="B46" i="15"/>
  <c r="B45" i="15"/>
  <c r="L44" i="15"/>
  <c r="K44" i="15"/>
  <c r="B44" i="15"/>
  <c r="L43" i="15"/>
  <c r="B43" i="15"/>
  <c r="L42" i="15"/>
  <c r="B42" i="15"/>
  <c r="D36" i="15"/>
  <c r="C36" i="15"/>
  <c r="B36" i="15"/>
  <c r="D35" i="15"/>
  <c r="C35" i="15"/>
  <c r="B35" i="15"/>
  <c r="B34" i="15"/>
  <c r="B33" i="15"/>
  <c r="B32" i="15"/>
  <c r="B31" i="15"/>
  <c r="B30" i="15"/>
  <c r="B29" i="15"/>
  <c r="B28" i="15"/>
  <c r="J27" i="15"/>
  <c r="I27" i="15"/>
  <c r="H27" i="15"/>
  <c r="G27" i="15"/>
  <c r="B27" i="15"/>
  <c r="J26" i="15"/>
  <c r="B26" i="15"/>
  <c r="J25" i="15"/>
  <c r="B25" i="15"/>
  <c r="J24" i="15"/>
  <c r="B24" i="15"/>
  <c r="J23" i="15"/>
  <c r="B23" i="15"/>
  <c r="O76" i="15" l="1"/>
  <c r="O66" i="15"/>
  <c r="O64" i="15"/>
  <c r="O63" i="15"/>
  <c r="O65" i="15"/>
  <c r="L99" i="15"/>
  <c r="B139" i="15"/>
  <c r="J139" i="15"/>
  <c r="D55" i="15"/>
  <c r="G77" i="15"/>
  <c r="D99" i="15"/>
  <c r="N99" i="15"/>
  <c r="C139" i="15"/>
  <c r="C190" i="15"/>
  <c r="K190" i="15"/>
  <c r="G230" i="15"/>
  <c r="E55" i="15"/>
  <c r="H77" i="15"/>
  <c r="O99" i="15"/>
  <c r="B115" i="15"/>
  <c r="J115" i="15"/>
  <c r="D139" i="15"/>
  <c r="D190" i="15"/>
  <c r="L190" i="15"/>
  <c r="H230" i="15"/>
  <c r="I139" i="15"/>
  <c r="P99" i="15"/>
  <c r="E139" i="15"/>
  <c r="E190" i="15"/>
  <c r="M190" i="15"/>
  <c r="I230" i="15"/>
  <c r="B77" i="15"/>
  <c r="F139" i="15"/>
  <c r="F190" i="15"/>
  <c r="N190" i="15"/>
  <c r="M99" i="15"/>
  <c r="J77" i="15"/>
  <c r="F230" i="15" l="1"/>
</calcChain>
</file>

<file path=xl/sharedStrings.xml><?xml version="1.0" encoding="utf-8"?>
<sst xmlns="http://schemas.openxmlformats.org/spreadsheetml/2006/main" count="399" uniqueCount="240">
  <si>
    <t>Mes</t>
  </si>
  <si>
    <t xml:space="preserve">Mes </t>
  </si>
  <si>
    <t>Total</t>
  </si>
  <si>
    <t>0-17 años</t>
  </si>
  <si>
    <t>60 + años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</si>
  <si>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</si>
  <si>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</si>
  <si>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</si>
  <si>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</si>
  <si>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</si>
  <si>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</si>
  <si>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</si>
  <si>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</si>
  <si>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</si>
  <si>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Oct</t>
  </si>
  <si>
    <t>Nov</t>
  </si>
  <si>
    <t>Dic</t>
  </si>
  <si>
    <t>%</t>
  </si>
  <si>
    <t>Moderado</t>
  </si>
  <si>
    <t>Admisión</t>
  </si>
  <si>
    <t>Psicología</t>
  </si>
  <si>
    <t>Social</t>
  </si>
  <si>
    <t>Leve</t>
  </si>
  <si>
    <t>Mujer</t>
  </si>
  <si>
    <t>Hombre</t>
  </si>
  <si>
    <t>Variación %</t>
  </si>
  <si>
    <t>Tipo de Violencia</t>
  </si>
  <si>
    <t>PROGRAMA NACIONAL CONTRA LA VIOLENCIA FAMILIAR Y SEXUAL</t>
  </si>
  <si>
    <t>Niños y niñas</t>
  </si>
  <si>
    <t>Adolescentes</t>
  </si>
  <si>
    <t>Adultos/as</t>
  </si>
  <si>
    <t>Casos atendidos por meses y tipo de violencia</t>
  </si>
  <si>
    <t>Económica o patrimonial</t>
  </si>
  <si>
    <t>Psicológica</t>
  </si>
  <si>
    <t>Física</t>
  </si>
  <si>
    <t>Sexual</t>
  </si>
  <si>
    <t>Violación sexual</t>
  </si>
  <si>
    <t>Lima</t>
  </si>
  <si>
    <t>Arequipa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</si>
  <si>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</si>
  <si>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</si>
  <si>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</si>
  <si>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</si>
  <si>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</si>
  <si>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</si>
  <si>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</si>
  <si>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</si>
  <si>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Octubre</t>
  </si>
  <si>
    <t>Noviembre</t>
  </si>
  <si>
    <t>Diciembre</t>
  </si>
  <si>
    <t>Si</t>
  </si>
  <si>
    <t>No</t>
  </si>
  <si>
    <t>Setiembre</t>
  </si>
  <si>
    <t>Departamento</t>
  </si>
  <si>
    <t>Callao</t>
  </si>
  <si>
    <t>La Libertad</t>
  </si>
  <si>
    <t>Piura</t>
  </si>
  <si>
    <t>Cusco</t>
  </si>
  <si>
    <t>Puno</t>
  </si>
  <si>
    <t>Cajamarca</t>
  </si>
  <si>
    <t>Ica</t>
  </si>
  <si>
    <t>San Martin</t>
  </si>
  <si>
    <t>Lambayeque</t>
  </si>
  <si>
    <t>Ancash</t>
  </si>
  <si>
    <t>Ayacucho</t>
  </si>
  <si>
    <t>Loreto</t>
  </si>
  <si>
    <t>Ucayali</t>
  </si>
  <si>
    <t>Amazonas</t>
  </si>
  <si>
    <t>Tacna</t>
  </si>
  <si>
    <t>Huancavelica</t>
  </si>
  <si>
    <t>Madre De Dios</t>
  </si>
  <si>
    <t>Moquegua</t>
  </si>
  <si>
    <t>Pasco</t>
  </si>
  <si>
    <t>Tumbes</t>
  </si>
  <si>
    <t>No especifica</t>
  </si>
  <si>
    <t>Apurimac</t>
  </si>
  <si>
    <t>Huanuco</t>
  </si>
  <si>
    <t>Junin</t>
  </si>
  <si>
    <t>Acciones</t>
  </si>
  <si>
    <t>Comisaría</t>
  </si>
  <si>
    <r>
      <t>CASOS ATENDIDOS</t>
    </r>
    <r>
      <rPr>
        <b/>
        <sz val="17"/>
        <color indexed="9"/>
        <rFont val="Arial"/>
        <family val="2"/>
      </rPr>
      <t xml:space="preserve"> A PERSONAS AFECTADAS POR HECHOS DE VIOLENCIA CONTRA LAS MUJERES, LOS INTEGRANTES </t>
    </r>
  </si>
  <si>
    <t>DEL GRUPO FAMILIAR Y PERSONAS AFECTADAS POR VIOLENCIA SEXUAL EN LOS CEM A NIVEL NACIONAL</t>
  </si>
  <si>
    <r>
      <t xml:space="preserve">POBLACIÓN TOTAL </t>
    </r>
    <r>
      <rPr>
        <b/>
        <u/>
        <vertAlign val="superscript"/>
        <sz val="15"/>
        <color indexed="9"/>
        <rFont val="Arial"/>
        <family val="2"/>
      </rPr>
      <t>/1</t>
    </r>
  </si>
  <si>
    <t>Periodo : Enero - Noviembre 2018 (Preliminar)</t>
  </si>
  <si>
    <t>SECCIÓN I : CARACTERÍSTICAS DE LOS CASOS ATENDIDOS</t>
  </si>
  <si>
    <t>Casos atendidos según meses y sexo</t>
  </si>
  <si>
    <t>Tipo de 
CEM</t>
  </si>
  <si>
    <t>N° CEM</t>
  </si>
  <si>
    <t>Regular</t>
  </si>
  <si>
    <t>7 x 24</t>
  </si>
  <si>
    <t>Centro de Salud</t>
  </si>
  <si>
    <t>Casos atendidos según meses y condición</t>
  </si>
  <si>
    <t>Denuncias interpuestas por los ultimos hechos de violencia previa a la intervención del PNCVFS</t>
  </si>
  <si>
    <t>Nuevo</t>
  </si>
  <si>
    <t>Reingreso</t>
  </si>
  <si>
    <t>Reincidente</t>
  </si>
  <si>
    <t>Derivado</t>
  </si>
  <si>
    <t>Continuador</t>
  </si>
  <si>
    <t>Víctima ha interpuesto denuncia?</t>
  </si>
  <si>
    <t>Cantidad</t>
  </si>
  <si>
    <t>Casos atendidos según meses y grupo de edad</t>
  </si>
  <si>
    <t>0-5
años</t>
  </si>
  <si>
    <t>6-11
años</t>
  </si>
  <si>
    <t>12-17
años</t>
  </si>
  <si>
    <t>18-25
años</t>
  </si>
  <si>
    <t>26-35
años</t>
  </si>
  <si>
    <t>36-45
años</t>
  </si>
  <si>
    <t>46-59
años</t>
  </si>
  <si>
    <t>60 +
años</t>
  </si>
  <si>
    <t>Adultos mayores</t>
  </si>
  <si>
    <t>/1 Todos los cuadros están referidos a casos nuevos, reingresos, reincidentes, derivados y continuadores.</t>
  </si>
  <si>
    <t>Casos Especiales:</t>
  </si>
  <si>
    <t>Económica o Patrimonial</t>
  </si>
  <si>
    <r>
      <t xml:space="preserve">Abandono </t>
    </r>
    <r>
      <rPr>
        <b/>
        <vertAlign val="superscript"/>
        <sz val="10"/>
        <color indexed="9"/>
        <rFont val="Arial"/>
        <family val="2"/>
      </rPr>
      <t>/2</t>
    </r>
  </si>
  <si>
    <t>Trata con fines de explotación sexual</t>
  </si>
  <si>
    <t>18-59 años</t>
  </si>
  <si>
    <r>
      <rPr>
        <sz val="8"/>
        <rFont val="Arial"/>
        <family val="2"/>
      </rPr>
      <t>/2 Acciones u omisiones cometidas permanentemente por parte de una persona responsable o ciudadora que genera daños físicos y/o psicológicos inminentes en algún niño, niña, adolescente, persona adulta mayor o persona con discapacidad.</t>
    </r>
    <r>
      <rPr>
        <sz val="10"/>
        <rFont val="Arial"/>
        <family val="2"/>
      </rPr>
      <t xml:space="preserve"> </t>
    </r>
  </si>
  <si>
    <t>Casos atendidos según grupo de edad y tipo de violencia</t>
  </si>
  <si>
    <t>Personas adultas</t>
  </si>
  <si>
    <t>Personas adultas mayores</t>
  </si>
  <si>
    <t>Económica</t>
  </si>
  <si>
    <t>Casos atendidos por estado de la presunta persona agresora en la última agresión según su sexo</t>
  </si>
  <si>
    <t>Casos atendidos por estado de la persona usuaria en la última agresión según su sexo</t>
  </si>
  <si>
    <t>Estado en la última agresión</t>
  </si>
  <si>
    <t>Total
Casos</t>
  </si>
  <si>
    <t>Sobrio/a</t>
  </si>
  <si>
    <t>Efectos de acohol</t>
  </si>
  <si>
    <t>Efectos de drogas</t>
  </si>
  <si>
    <t>Ambos (*)</t>
  </si>
  <si>
    <t>(*) alcohol / drogas</t>
  </si>
  <si>
    <t xml:space="preserve">Casos atendidos por etnia o grupo (indígena, nativo u otro) que pertenece la víctima, según tipo de violencia </t>
  </si>
  <si>
    <t>Quechua</t>
  </si>
  <si>
    <t>Aymara</t>
  </si>
  <si>
    <t>Nativo o indígena de la Amazonía</t>
  </si>
  <si>
    <t>Población Afroperuana</t>
  </si>
  <si>
    <t>Blanco</t>
  </si>
  <si>
    <t>Mestizo</t>
  </si>
  <si>
    <t>Otra Etnia</t>
  </si>
  <si>
    <t>Variacion porcentual de los casos de VFS atendidos del año 2018 en relación al año 2017</t>
  </si>
  <si>
    <t>Variación %
(2015 - 2016)</t>
  </si>
  <si>
    <t>Acciones realizadas por los CEM respecto de los casos atendidos en el año 2018</t>
  </si>
  <si>
    <t>Total de Casos</t>
  </si>
  <si>
    <t>Valoración del riesgo para la integridad de la victima</t>
  </si>
  <si>
    <t>Víctima interpuso denuncia por violencia previo a la intervención del CEM</t>
  </si>
  <si>
    <t>Víctima solicitó patrocinio legal del CEM</t>
  </si>
  <si>
    <t>Acciones en la atención del caso realizadas por el CEM</t>
  </si>
  <si>
    <t>Severo</t>
  </si>
  <si>
    <t>Casos con Patrocinio Legal</t>
  </si>
  <si>
    <t>Medidas de protección solicitadas</t>
  </si>
  <si>
    <t>Denuncias interpuestas</t>
  </si>
  <si>
    <t>Inserciones en HRT / Casa de acogida</t>
  </si>
  <si>
    <r>
      <t xml:space="preserve">Sentencia favorable </t>
    </r>
    <r>
      <rPr>
        <b/>
        <vertAlign val="superscript"/>
        <sz val="9"/>
        <color indexed="9"/>
        <rFont val="Arial"/>
        <family val="2"/>
      </rPr>
      <t>/3</t>
    </r>
  </si>
  <si>
    <t>/3 Se considera todos los casos patrocinados por el CEM que han sido aperturados en el presente año 2018.</t>
  </si>
  <si>
    <t>SECCIÓN II : CARACTERÍSTICAS DE LAS ACCIONES EN LA ATENCIÓN DEL CASO</t>
  </si>
  <si>
    <t>Acciones en la atención de los casos brindadas por los servicios de Admisión, Psicología, Social y Legal</t>
  </si>
  <si>
    <t>Psicologia</t>
  </si>
  <si>
    <t>Legal</t>
  </si>
  <si>
    <t>1. Acogida y apertura de ficha</t>
  </si>
  <si>
    <t>2. Primera entrevista</t>
  </si>
  <si>
    <t>3. Orientación y/o consejería</t>
  </si>
  <si>
    <t>4. Intervención en crisis</t>
  </si>
  <si>
    <t>5. Evaluación de riesgo</t>
  </si>
  <si>
    <t>6. Elaboración del plan de seguridad</t>
  </si>
  <si>
    <t>7. Inserción de redes de soporte familiar</t>
  </si>
  <si>
    <t>8. Inserción a un hogar de refugio temporal / casa de acogida</t>
  </si>
  <si>
    <t>9. Estrategias de afrontamiento</t>
  </si>
  <si>
    <t>10. Gestión del riesgo</t>
  </si>
  <si>
    <t>11. Inscripción en el SIS u otro tipo de seguro médico</t>
  </si>
  <si>
    <t>12. Derivación a los servicios de salud del MINSA u otro servicio de establecimiento</t>
  </si>
  <si>
    <t>13. Derivación a otros servicios complementarios</t>
  </si>
  <si>
    <r>
      <t xml:space="preserve">14. El CEM interpone denuncia </t>
    </r>
    <r>
      <rPr>
        <vertAlign val="superscript"/>
        <sz val="11"/>
        <rFont val="Arial"/>
        <family val="2"/>
      </rPr>
      <t>4/</t>
    </r>
  </si>
  <si>
    <t>15. El CEM solicita medidas de protección</t>
  </si>
  <si>
    <t>16. El CEM solicita medidas cautelares</t>
  </si>
  <si>
    <t>17. El CEM solicita variación de las medidas de protección</t>
  </si>
  <si>
    <t>18. El CEM impulsa ejecución de apercibimiento</t>
  </si>
  <si>
    <t>19. El CEM solicita investigación tutelar</t>
  </si>
  <si>
    <t>20. Acompañamiento psicológico</t>
  </si>
  <si>
    <t>21. Evaluación psicológica</t>
  </si>
  <si>
    <t>22. Informe psicológico</t>
  </si>
  <si>
    <t>23. Orientación a redes de soporte familiar</t>
  </si>
  <si>
    <t>24. Fortalecimiento de redes familiares o sociales</t>
  </si>
  <si>
    <t>25. Gestión Social</t>
  </si>
  <si>
    <t>26. Visita domiciliaria</t>
  </si>
  <si>
    <t>27. Visita a institución educativa u otras instituciones</t>
  </si>
  <si>
    <t>28. Informe social</t>
  </si>
  <si>
    <t>29. Reunión para discusión de casos</t>
  </si>
  <si>
    <t>30. Otros</t>
  </si>
  <si>
    <t>4/ Si el servicio legal interpone la denuncia, dicha acción no es registrada en esta base de datos, sino en el registro de acciones en la atención legal del caso</t>
  </si>
  <si>
    <t>Acciones en la atención legal del caso</t>
  </si>
  <si>
    <t>1. Interpone denuncia de Oficio</t>
  </si>
  <si>
    <t>2. Interpone denuncia de Parte</t>
  </si>
  <si>
    <t>3. Apersonamiento</t>
  </si>
  <si>
    <t>4. Constitución de parte / actor civil</t>
  </si>
  <si>
    <t>5. Participación en diligencias / gestión (Etapa policial)</t>
  </si>
  <si>
    <t>6. Cámara Gesell / Entrevista única (Etapa policial)</t>
  </si>
  <si>
    <t>7. Ofrecimiento de medios probatorios (Etapa policial)</t>
  </si>
  <si>
    <t>8. Presentación de escritos (Etapa policial)</t>
  </si>
  <si>
    <t>9. Solicitud de detención preliminar (Etapa fiscal)</t>
  </si>
  <si>
    <t>10. Solicitud de prisión preventiva (Etapa fiscal)</t>
  </si>
  <si>
    <t>11. Participación en diligencias / gestión (Etapa fiscal)</t>
  </si>
  <si>
    <t>12. Cámara Gesell / Entrevista única (Etapa fiscal)</t>
  </si>
  <si>
    <t>13. Presentación de elementos probatorios (Etapa fiscal)</t>
  </si>
  <si>
    <t>14. Presentación de escritos (Etapa fiscal)</t>
  </si>
  <si>
    <t>15. Resolución final (Etapa fiscal)</t>
  </si>
  <si>
    <t>16. Recurso impugnatorio (Etapa fiscal)</t>
  </si>
  <si>
    <t>17. Ofrecimiento de medios probatorios (Juzgado de Paz Letrado)</t>
  </si>
  <si>
    <t>18. Presentación de escritos (Juzgado de Paz Letrado)</t>
  </si>
  <si>
    <t>19. Participación en diligencias / gestión (Juzgado de Paz Letrado)</t>
  </si>
  <si>
    <t>20. Participación en audiencia (Juzgado de Paz Letrado)</t>
  </si>
  <si>
    <t>21. Resolución / Auto (Juzgado de Paz Letrado)</t>
  </si>
  <si>
    <t>22. Sentencia favorable (Juzgado de Paz Letrado)</t>
  </si>
  <si>
    <t>23. Sentencia desfavorable (Juzgado de Paz Letrado)</t>
  </si>
  <si>
    <t>24. Recurso impugnatorio (Juzgado de Paz Letrado)</t>
  </si>
  <si>
    <t>25. Audiencia de medidas de protección / cautelares (Juzgado Especializado)</t>
  </si>
  <si>
    <t>26. Terminación anticipada (Juzgado Especializado)</t>
  </si>
  <si>
    <t>27. Participación en diligencias / gestión (Juzgado Especializado)</t>
  </si>
  <si>
    <t>28. Ofrecimiento de pruebas (Juzgado Especializado)</t>
  </si>
  <si>
    <t>29. Presentación de escritos (Juzgado Especializado)</t>
  </si>
  <si>
    <t>30. Resolución / Auto (Juzgado Especializado)</t>
  </si>
  <si>
    <t>31. Sentencia favorable (Juzgado Especializado)</t>
  </si>
  <si>
    <t>32. Sentencia desfavorable (Juzgado Especializado)</t>
  </si>
  <si>
    <t>33. Recurso impugnatorio (Juzgado Especializado)</t>
  </si>
  <si>
    <t>34. Vista de la causa (Sala Superior)</t>
  </si>
  <si>
    <t>35. Ofrecimiento de medios probatorios (Sala Superior)</t>
  </si>
  <si>
    <t>36. Presentación de escritos (Sala Superior)</t>
  </si>
  <si>
    <t>37. Participación en diligencias / gestión (Sala Superior)</t>
  </si>
  <si>
    <t>38. Sentencia de vista favorable (Sala Superior)</t>
  </si>
  <si>
    <t>39. Sentencia de vista desfavorable (Sala Superior)</t>
  </si>
  <si>
    <t>40. Interpone nulidad (Sala Superior)</t>
  </si>
  <si>
    <t>41. Interpone casación (Sala Superior)</t>
  </si>
  <si>
    <t>42. Calificación (Sala Suprema)</t>
  </si>
  <si>
    <t>43. Participación en diligencias / gestión (Sala Suprema)</t>
  </si>
  <si>
    <t>44. Vista de la causa (Sala Suprema)</t>
  </si>
  <si>
    <t>45. Presentación de escritos (Sala Suprema)</t>
  </si>
  <si>
    <t>46. Informe oral (Sala Suprema)</t>
  </si>
  <si>
    <t>47. Resolución final favorable (Sala Suprema)</t>
  </si>
  <si>
    <t>48. Resolución final desfavorable (Sala Suprema)</t>
  </si>
  <si>
    <t>49. Ejecución</t>
  </si>
  <si>
    <t>Total de acciones en la atención del caso</t>
  </si>
  <si>
    <t>Servicio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</si>
</sst>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###0"/>
  </numFmts>
  <fonts count="3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4"/>
      <color theme="0"/>
      <name val="Arial"/>
      <family val="2"/>
    </font>
    <font>
      <b/>
      <sz val="10"/>
      <name val="Arial"/>
      <family val="2"/>
    </font>
    <font>
      <b/>
      <sz val="11"/>
      <color theme="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2"/>
      <color theme="0"/>
      <name val="Arial"/>
      <family val="2"/>
    </font>
    <font>
      <sz val="8"/>
      <name val="Arial"/>
      <family val="2"/>
    </font>
    <font>
      <b/>
      <sz val="10"/>
      <color theme="0"/>
      <name val="Arial"/>
      <family val="2"/>
    </font>
    <font>
      <b/>
      <sz val="14"/>
      <color indexed="9"/>
      <name val="Arial"/>
      <family val="2"/>
    </font>
    <font>
      <b/>
      <sz val="12"/>
      <color theme="1"/>
      <name val="Arial"/>
      <family val="2"/>
    </font>
    <font>
      <b/>
      <sz val="9"/>
      <color theme="0"/>
      <name val="Arial"/>
      <family val="2"/>
    </font>
    <font>
      <sz val="10"/>
      <color theme="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0"/>
      <color theme="0"/>
      <name val="Arial"/>
      <family val="2"/>
    </font>
    <font>
      <b/>
      <sz val="11"/>
      <color theme="0"/>
      <name val="Arial Narrow"/>
      <family val="2"/>
    </font>
    <font>
      <sz val="10"/>
      <name val="Arial Narrow"/>
      <family val="2"/>
    </font>
    <font>
      <b/>
      <sz val="17"/>
      <color theme="0"/>
      <name val="Arial"/>
      <family val="2"/>
    </font>
    <font>
      <sz val="11"/>
      <color indexed="8"/>
      <name val="Calibri"/>
      <family val="2"/>
    </font>
    <font>
      <b/>
      <sz val="15"/>
      <color theme="1"/>
      <name val="Arial"/>
      <family val="2"/>
    </font>
    <font>
      <sz val="15"/>
      <name val="Arial"/>
      <family val="2"/>
    </font>
    <font>
      <b/>
      <sz val="17"/>
      <color indexed="9"/>
      <name val="Arial"/>
      <family val="2"/>
    </font>
    <font>
      <b/>
      <u/>
      <sz val="15"/>
      <color theme="0"/>
      <name val="Arial"/>
      <family val="2"/>
    </font>
    <font>
      <b/>
      <u/>
      <vertAlign val="superscript"/>
      <sz val="15"/>
      <color indexed="9"/>
      <name val="Arial"/>
      <family val="2"/>
    </font>
    <font>
      <b/>
      <sz val="12"/>
      <name val="Arial"/>
      <family val="2"/>
    </font>
    <font>
      <b/>
      <sz val="12"/>
      <color rgb="FFFF8080"/>
      <name val="Arial"/>
      <family val="2"/>
    </font>
    <font>
      <sz val="12"/>
      <name val="Arial"/>
      <family val="2"/>
    </font>
    <font>
      <b/>
      <vertAlign val="superscript"/>
      <sz val="10"/>
      <color indexed="9"/>
      <name val="Arial"/>
      <family val="2"/>
    </font>
    <font>
      <sz val="8"/>
      <name val="Arial Narrow"/>
      <family val="2"/>
    </font>
    <font>
      <b/>
      <sz val="11"/>
      <name val="Arial Narrow"/>
      <family val="2"/>
    </font>
    <font>
      <sz val="10"/>
      <color rgb="FFFF0000"/>
      <name val="Arial"/>
      <family val="2"/>
    </font>
    <font>
      <b/>
      <vertAlign val="superscript"/>
      <sz val="9"/>
      <color indexed="9"/>
      <name val="Arial"/>
      <family val="2"/>
    </font>
    <font>
      <sz val="9"/>
      <color indexed="8"/>
      <name val="Arial"/>
      <family val="2"/>
    </font>
    <font>
      <vertAlign val="superscript"/>
      <sz val="1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434343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thin">
        <color theme="0"/>
      </top>
      <bottom/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rgb="FF969696"/>
      </top>
      <bottom style="thin">
        <color rgb="FF969696"/>
      </bottom>
      <diagonal/>
    </border>
    <border>
      <left/>
      <right/>
      <top style="hair">
        <color rgb="FF305496"/>
      </top>
      <bottom style="thin">
        <color rgb="FF969696"/>
      </bottom>
      <diagonal/>
    </border>
    <border>
      <left/>
      <right/>
      <top/>
      <bottom style="medium">
        <color rgb="FF305496"/>
      </bottom>
      <diagonal/>
    </border>
    <border>
      <left/>
      <right/>
      <top style="thin">
        <color rgb="FFDDEBF7"/>
      </top>
      <bottom/>
      <diagonal/>
    </border>
    <border>
      <left/>
      <right style="hair">
        <color rgb="FF305496"/>
      </right>
      <top/>
      <bottom style="hair">
        <color rgb="FF305496"/>
      </bottom>
      <diagonal/>
    </border>
    <border>
      <left/>
      <right style="hair">
        <color rgb="FF305496"/>
      </right>
      <top style="hair">
        <color rgb="FF305496"/>
      </top>
      <bottom/>
      <diagonal/>
    </border>
    <border>
      <left/>
      <right/>
      <top style="thin">
        <color rgb="FF969696"/>
      </top>
      <bottom style="medium">
        <color rgb="FF305496"/>
      </bottom>
      <diagonal/>
    </border>
    <border>
      <left style="thin">
        <color theme="4" tint="-0.499984740745262"/>
      </left>
      <right/>
      <top style="thin">
        <color theme="4" tint="-0.499984740745262"/>
      </top>
      <bottom style="thin">
        <color theme="4" tint="-0.499984740745262"/>
      </bottom>
      <diagonal/>
    </border>
    <border>
      <left/>
      <right/>
      <top style="thin">
        <color theme="4" tint="-0.499984740745262"/>
      </top>
      <bottom style="thin">
        <color theme="4" tint="-0.499984740745262"/>
      </bottom>
      <diagonal/>
    </border>
    <border>
      <left/>
      <right style="thick">
        <color rgb="FF305496"/>
      </right>
      <top/>
      <bottom/>
      <diagonal/>
    </border>
    <border>
      <left/>
      <right/>
      <top style="thick">
        <color theme="0"/>
      </top>
      <bottom/>
      <diagonal/>
    </border>
    <border>
      <left/>
      <right style="thick">
        <color rgb="FF305496"/>
      </right>
      <top style="thick">
        <color theme="0"/>
      </top>
      <bottom/>
      <diagonal/>
    </border>
    <border>
      <left/>
      <right style="thin">
        <color rgb="FF305496"/>
      </right>
      <top/>
      <bottom style="hair">
        <color rgb="FF305496"/>
      </bottom>
      <diagonal/>
    </border>
    <border>
      <left/>
      <right style="thin">
        <color rgb="FF305496"/>
      </right>
      <top style="hair">
        <color rgb="FF305496"/>
      </top>
      <bottom/>
      <diagonal/>
    </border>
    <border>
      <left/>
      <right style="thin">
        <color rgb="FF305496"/>
      </right>
      <top/>
      <bottom/>
      <diagonal/>
    </border>
    <border>
      <left/>
      <right/>
      <top style="hair">
        <color rgb="FF305496"/>
      </top>
      <bottom style="thin">
        <color rgb="FF305496"/>
      </bottom>
      <diagonal/>
    </border>
    <border>
      <left/>
      <right/>
      <top/>
      <bottom style="medium">
        <color theme="4" tint="-0.499984740745262"/>
      </bottom>
      <diagonal/>
    </border>
  </borders>
  <cellStyleXfs count="15">
    <xf numFmtId="0" fontId="0" fillId="0" borderId="0"/>
    <xf numFmtId="0" fontId="1" fillId="0" borderId="0"/>
    <xf numFmtId="0" fontId="2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>
      <alignment vertical="center"/>
    </xf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210">
    <xf numFmtId="0" fontId="0" fillId="0" borderId="0" xfId="0"/>
    <xf numFmtId="0" fontId="1" fillId="4" borderId="0" xfId="12" applyFill="1"/>
    <xf numFmtId="0" fontId="22" fillId="4" borderId="0" xfId="12" applyFont="1" applyFill="1" applyAlignment="1">
      <alignment horizontal="centerContinuous" vertical="center" wrapText="1"/>
    </xf>
    <xf numFmtId="0" fontId="23" fillId="4" borderId="0" xfId="12" applyFont="1" applyFill="1" applyAlignment="1">
      <alignment horizontal="centerContinuous" vertical="center" wrapText="1"/>
    </xf>
    <xf numFmtId="0" fontId="23" fillId="4" borderId="0" xfId="12" applyFont="1" applyFill="1" applyAlignment="1">
      <alignment horizontal="centerContinuous"/>
    </xf>
    <xf numFmtId="0" fontId="23" fillId="4" borderId="0" xfId="12" applyFont="1" applyFill="1"/>
    <xf numFmtId="0" fontId="4" fillId="4" borderId="0" xfId="11" applyFont="1" applyFill="1" applyAlignment="1">
      <alignment horizontal="centerContinuous" vertical="center"/>
    </xf>
    <xf numFmtId="0" fontId="1" fillId="4" borderId="0" xfId="12" applyFont="1" applyFill="1" applyAlignment="1">
      <alignment horizontal="centerContinuous" vertical="center"/>
    </xf>
    <xf numFmtId="0" fontId="17" fillId="7" borderId="0" xfId="12" applyFont="1" applyFill="1" applyBorder="1" applyAlignment="1">
      <alignment horizontal="centerContinuous" vertical="center"/>
    </xf>
    <xf numFmtId="0" fontId="1" fillId="7" borderId="0" xfId="12" applyFill="1"/>
    <xf numFmtId="0" fontId="8" fillId="7" borderId="0" xfId="12" applyFont="1" applyFill="1" applyBorder="1" applyAlignment="1">
      <alignment horizontal="centerContinuous" vertical="center"/>
    </xf>
    <xf numFmtId="0" fontId="10" fillId="7" borderId="0" xfId="12" applyFont="1" applyFill="1" applyBorder="1" applyAlignment="1">
      <alignment horizontal="centerContinuous" vertical="center"/>
    </xf>
    <xf numFmtId="0" fontId="3" fillId="5" borderId="13" xfId="12" applyFont="1" applyFill="1" applyBorder="1" applyAlignment="1" applyProtection="1">
      <alignment vertical="center"/>
      <protection hidden="1"/>
    </xf>
    <xf numFmtId="0" fontId="27" fillId="4" borderId="13" xfId="12" applyFont="1" applyFill="1" applyBorder="1" applyAlignment="1"/>
    <xf numFmtId="0" fontId="28" fillId="4" borderId="13" xfId="12" applyFont="1" applyFill="1" applyBorder="1" applyAlignment="1"/>
    <xf numFmtId="0" fontId="4" fillId="4" borderId="0" xfId="12" applyFont="1" applyFill="1"/>
    <xf numFmtId="0" fontId="5" fillId="5" borderId="0" xfId="12" applyFont="1" applyFill="1" applyBorder="1" applyAlignment="1">
      <alignment horizontal="left" vertical="center"/>
    </xf>
    <xf numFmtId="0" fontId="5" fillId="5" borderId="0" xfId="12" applyFont="1" applyFill="1" applyBorder="1" applyAlignment="1">
      <alignment horizontal="center" vertical="center"/>
    </xf>
    <xf numFmtId="0" fontId="10" fillId="5" borderId="0" xfId="12" applyFont="1" applyFill="1" applyBorder="1" applyAlignment="1">
      <alignment horizontal="center" vertical="center" wrapText="1"/>
    </xf>
    <xf numFmtId="0" fontId="5" fillId="5" borderId="0" xfId="12" applyFont="1" applyFill="1" applyBorder="1" applyAlignment="1">
      <alignment horizontal="center" vertical="center" wrapText="1"/>
    </xf>
    <xf numFmtId="0" fontId="6" fillId="6" borderId="1" xfId="12" applyFont="1" applyFill="1" applyBorder="1" applyAlignment="1">
      <alignment horizontal="left" vertical="center"/>
    </xf>
    <xf numFmtId="3" fontId="6" fillId="6" borderId="1" xfId="12" applyNumberFormat="1" applyFont="1" applyFill="1" applyBorder="1" applyAlignment="1">
      <alignment horizontal="center" vertical="center"/>
    </xf>
    <xf numFmtId="3" fontId="7" fillId="6" borderId="1" xfId="12" applyNumberFormat="1" applyFont="1" applyFill="1" applyBorder="1" applyAlignment="1">
      <alignment horizontal="center" vertical="center"/>
    </xf>
    <xf numFmtId="0" fontId="1" fillId="4" borderId="0" xfId="12" applyFill="1" applyAlignment="1">
      <alignment horizontal="center" vertical="center"/>
    </xf>
    <xf numFmtId="0" fontId="16" fillId="6" borderId="1" xfId="12" applyFont="1" applyFill="1" applyBorder="1" applyAlignment="1">
      <alignment horizontal="left" vertical="center"/>
    </xf>
    <xf numFmtId="0" fontId="6" fillId="6" borderId="2" xfId="12" applyFont="1" applyFill="1" applyBorder="1" applyAlignment="1">
      <alignment horizontal="left" vertical="center"/>
    </xf>
    <xf numFmtId="3" fontId="6" fillId="6" borderId="2" xfId="12" applyNumberFormat="1" applyFont="1" applyFill="1" applyBorder="1" applyAlignment="1">
      <alignment horizontal="center" vertical="center"/>
    </xf>
    <xf numFmtId="0" fontId="16" fillId="6" borderId="2" xfId="12" applyFont="1" applyFill="1" applyBorder="1" applyAlignment="1">
      <alignment horizontal="left" vertical="center"/>
    </xf>
    <xf numFmtId="0" fontId="16" fillId="6" borderId="3" xfId="12" applyFont="1" applyFill="1" applyBorder="1" applyAlignment="1">
      <alignment horizontal="left" vertical="center"/>
    </xf>
    <xf numFmtId="3" fontId="7" fillId="6" borderId="3" xfId="12" applyNumberFormat="1" applyFont="1" applyFill="1" applyBorder="1" applyAlignment="1">
      <alignment horizontal="center" vertical="center"/>
    </xf>
    <xf numFmtId="3" fontId="6" fillId="6" borderId="3" xfId="12" applyNumberFormat="1" applyFont="1" applyFill="1" applyBorder="1" applyAlignment="1">
      <alignment horizontal="center" vertical="center"/>
    </xf>
    <xf numFmtId="3" fontId="5" fillId="5" borderId="0" xfId="12" applyNumberFormat="1" applyFont="1" applyFill="1" applyBorder="1" applyAlignment="1">
      <alignment horizontal="center" vertical="center"/>
    </xf>
    <xf numFmtId="0" fontId="6" fillId="6" borderId="3" xfId="12" applyFont="1" applyFill="1" applyBorder="1" applyAlignment="1">
      <alignment horizontal="left" vertical="center"/>
    </xf>
    <xf numFmtId="0" fontId="6" fillId="6" borderId="13" xfId="12" applyFont="1" applyFill="1" applyBorder="1" applyAlignment="1">
      <alignment vertical="center"/>
    </xf>
    <xf numFmtId="164" fontId="6" fillId="6" borderId="13" xfId="4" applyNumberFormat="1" applyFont="1" applyFill="1" applyBorder="1" applyAlignment="1">
      <alignment horizontal="center" vertical="center"/>
    </xf>
    <xf numFmtId="0" fontId="6" fillId="2" borderId="0" xfId="12" applyFont="1" applyFill="1" applyBorder="1" applyAlignment="1">
      <alignment vertical="center"/>
    </xf>
    <xf numFmtId="164" fontId="6" fillId="2" borderId="0" xfId="4" applyNumberFormat="1" applyFont="1" applyFill="1" applyBorder="1" applyAlignment="1">
      <alignment horizontal="center" vertical="center"/>
    </xf>
    <xf numFmtId="0" fontId="1" fillId="2" borderId="0" xfId="12" applyFill="1"/>
    <xf numFmtId="0" fontId="5" fillId="2" borderId="0" xfId="12" applyFont="1" applyFill="1" applyBorder="1" applyAlignment="1">
      <alignment horizontal="left" vertical="center"/>
    </xf>
    <xf numFmtId="3" fontId="5" fillId="2" borderId="0" xfId="12" applyNumberFormat="1" applyFont="1" applyFill="1" applyBorder="1" applyAlignment="1">
      <alignment horizontal="center" vertical="center"/>
    </xf>
    <xf numFmtId="0" fontId="1" fillId="2" borderId="0" xfId="12" applyFont="1" applyFill="1"/>
    <xf numFmtId="0" fontId="29" fillId="4" borderId="0" xfId="12" applyFont="1" applyFill="1"/>
    <xf numFmtId="0" fontId="28" fillId="4" borderId="0" xfId="12" applyFont="1" applyFill="1" applyBorder="1" applyAlignment="1">
      <alignment horizontal="left"/>
    </xf>
    <xf numFmtId="0" fontId="13" fillId="5" borderId="0" xfId="12" applyFont="1" applyFill="1" applyBorder="1" applyAlignment="1">
      <alignment horizontal="center" vertical="center"/>
    </xf>
    <xf numFmtId="0" fontId="10" fillId="2" borderId="0" xfId="12" applyFont="1" applyFill="1" applyBorder="1" applyAlignment="1">
      <alignment vertical="center" wrapText="1"/>
    </xf>
    <xf numFmtId="0" fontId="4" fillId="2" borderId="0" xfId="12" applyFont="1" applyFill="1" applyBorder="1" applyAlignment="1">
      <alignment horizontal="left" vertical="center"/>
    </xf>
    <xf numFmtId="0" fontId="1" fillId="4" borderId="0" xfId="12" applyFont="1" applyFill="1"/>
    <xf numFmtId="0" fontId="6" fillId="2" borderId="0" xfId="12" applyFont="1" applyFill="1" applyBorder="1" applyAlignment="1">
      <alignment horizontal="left" vertical="center"/>
    </xf>
    <xf numFmtId="164" fontId="6" fillId="6" borderId="1" xfId="3" applyNumberFormat="1" applyFont="1" applyFill="1" applyBorder="1" applyAlignment="1">
      <alignment horizontal="center" vertical="center"/>
    </xf>
    <xf numFmtId="0" fontId="1" fillId="4" borderId="0" xfId="12" applyFont="1" applyFill="1" applyAlignment="1">
      <alignment horizontal="center" vertical="center"/>
    </xf>
    <xf numFmtId="0" fontId="1" fillId="2" borderId="0" xfId="12" applyFill="1" applyBorder="1" applyAlignment="1">
      <alignment horizontal="center" vertical="center"/>
    </xf>
    <xf numFmtId="164" fontId="5" fillId="5" borderId="0" xfId="3" applyNumberFormat="1" applyFont="1" applyFill="1" applyBorder="1" applyAlignment="1">
      <alignment horizontal="center" vertical="center"/>
    </xf>
    <xf numFmtId="3" fontId="4" fillId="2" borderId="0" xfId="12" applyNumberFormat="1" applyFont="1" applyFill="1" applyBorder="1" applyAlignment="1">
      <alignment horizontal="center" vertical="center"/>
    </xf>
    <xf numFmtId="3" fontId="1" fillId="2" borderId="0" xfId="12" applyNumberFormat="1" applyFont="1" applyFill="1" applyBorder="1" applyAlignment="1">
      <alignment horizontal="center" vertical="center"/>
    </xf>
    <xf numFmtId="0" fontId="4" fillId="4" borderId="0" xfId="12" applyFont="1" applyFill="1" applyBorder="1" applyAlignment="1">
      <alignment vertical="center"/>
    </xf>
    <xf numFmtId="9" fontId="1" fillId="4" borderId="0" xfId="4" applyFont="1" applyFill="1" applyBorder="1" applyAlignment="1">
      <alignment horizontal="center" vertical="center"/>
    </xf>
    <xf numFmtId="0" fontId="4" fillId="6" borderId="13" xfId="12" applyFont="1" applyFill="1" applyBorder="1" applyAlignment="1">
      <alignment vertical="center"/>
    </xf>
    <xf numFmtId="164" fontId="4" fillId="6" borderId="13" xfId="4" applyNumberFormat="1" applyFont="1" applyFill="1" applyBorder="1" applyAlignment="1">
      <alignment horizontal="center" vertical="center"/>
    </xf>
    <xf numFmtId="9" fontId="4" fillId="4" borderId="0" xfId="4" applyFont="1" applyFill="1" applyBorder="1" applyAlignment="1">
      <alignment horizontal="center" vertical="center"/>
    </xf>
    <xf numFmtId="0" fontId="1" fillId="2" borderId="0" xfId="12" applyFill="1" applyAlignment="1">
      <alignment horizontal="left" vertical="center"/>
    </xf>
    <xf numFmtId="0" fontId="17" fillId="4" borderId="0" xfId="12" applyFont="1" applyFill="1"/>
    <xf numFmtId="0" fontId="5" fillId="5" borderId="0" xfId="12" applyFont="1" applyFill="1" applyBorder="1" applyAlignment="1">
      <alignment vertical="center" wrapText="1"/>
    </xf>
    <xf numFmtId="0" fontId="17" fillId="4" borderId="0" xfId="12" applyFont="1" applyFill="1" applyBorder="1" applyAlignment="1">
      <alignment horizontal="left" vertical="center"/>
    </xf>
    <xf numFmtId="3" fontId="17" fillId="4" borderId="0" xfId="12" applyNumberFormat="1" applyFont="1" applyFill="1" applyBorder="1" applyAlignment="1">
      <alignment horizontal="center" vertical="center"/>
    </xf>
    <xf numFmtId="164" fontId="17" fillId="4" borderId="0" xfId="4" applyNumberFormat="1" applyFont="1" applyFill="1" applyBorder="1" applyAlignment="1">
      <alignment horizontal="center" vertical="center"/>
    </xf>
    <xf numFmtId="0" fontId="17" fillId="4" borderId="0" xfId="12" applyFont="1" applyFill="1" applyAlignment="1">
      <alignment horizontal="center" vertical="center"/>
    </xf>
    <xf numFmtId="0" fontId="1" fillId="4" borderId="0" xfId="12" applyFill="1" applyAlignment="1">
      <alignment horizontal="left" vertical="center"/>
    </xf>
    <xf numFmtId="0" fontId="1" fillId="4" borderId="0" xfId="12" applyFont="1" applyFill="1" applyAlignment="1">
      <alignment horizontal="left" vertical="center"/>
    </xf>
    <xf numFmtId="0" fontId="17" fillId="4" borderId="0" xfId="12" applyFont="1" applyFill="1" applyBorder="1" applyAlignment="1">
      <alignment horizontal="center" vertical="center"/>
    </xf>
    <xf numFmtId="9" fontId="17" fillId="4" borderId="0" xfId="4" applyFont="1" applyFill="1" applyBorder="1" applyAlignment="1">
      <alignment horizontal="center" vertical="center"/>
    </xf>
    <xf numFmtId="9" fontId="17" fillId="4" borderId="0" xfId="4" applyNumberFormat="1" applyFont="1" applyFill="1" applyBorder="1" applyAlignment="1">
      <alignment horizontal="center" vertical="center"/>
    </xf>
    <xf numFmtId="0" fontId="19" fillId="4" borderId="0" xfId="12" applyFont="1" applyFill="1" applyProtection="1"/>
    <xf numFmtId="3" fontId="1" fillId="4" borderId="0" xfId="12" applyNumberFormat="1" applyFill="1"/>
    <xf numFmtId="0" fontId="14" fillId="4" borderId="0" xfId="12" applyFont="1" applyFill="1"/>
    <xf numFmtId="0" fontId="1" fillId="4" borderId="0" xfId="12" applyFont="1" applyFill="1" applyAlignment="1">
      <alignment horizontal="center"/>
    </xf>
    <xf numFmtId="0" fontId="12" fillId="4" borderId="13" xfId="12" applyFont="1" applyFill="1" applyBorder="1" applyAlignment="1"/>
    <xf numFmtId="0" fontId="8" fillId="4" borderId="13" xfId="12" applyFont="1" applyFill="1" applyBorder="1" applyAlignment="1"/>
    <xf numFmtId="0" fontId="11" fillId="4" borderId="0" xfId="12" applyFont="1" applyFill="1" applyAlignment="1">
      <alignment horizontal="center"/>
    </xf>
    <xf numFmtId="0" fontId="7" fillId="4" borderId="0" xfId="12" applyFont="1" applyFill="1" applyAlignment="1">
      <alignment vertical="center"/>
    </xf>
    <xf numFmtId="0" fontId="1" fillId="4" borderId="0" xfId="12" applyFill="1" applyAlignment="1">
      <alignment vertical="center"/>
    </xf>
    <xf numFmtId="0" fontId="18" fillId="5" borderId="4" xfId="12" applyFont="1" applyFill="1" applyBorder="1" applyAlignment="1">
      <alignment horizontal="center" vertical="center" wrapText="1"/>
    </xf>
    <xf numFmtId="0" fontId="18" fillId="5" borderId="14" xfId="12" applyFont="1" applyFill="1" applyBorder="1" applyAlignment="1">
      <alignment horizontal="center" vertical="center" wrapText="1"/>
    </xf>
    <xf numFmtId="0" fontId="6" fillId="6" borderId="1" xfId="12" applyFont="1" applyFill="1" applyBorder="1" applyAlignment="1">
      <alignment horizontal="justify" vertical="center"/>
    </xf>
    <xf numFmtId="3" fontId="7" fillId="4" borderId="0" xfId="12" applyNumberFormat="1" applyFont="1" applyFill="1" applyAlignment="1">
      <alignment horizontal="left"/>
    </xf>
    <xf numFmtId="3" fontId="6" fillId="6" borderId="15" xfId="12" applyNumberFormat="1" applyFont="1" applyFill="1" applyBorder="1" applyAlignment="1">
      <alignment horizontal="center" vertical="center"/>
    </xf>
    <xf numFmtId="3" fontId="7" fillId="6" borderId="15" xfId="12" applyNumberFormat="1" applyFont="1" applyFill="1" applyBorder="1" applyAlignment="1">
      <alignment horizontal="center" vertical="center"/>
    </xf>
    <xf numFmtId="0" fontId="6" fillId="6" borderId="2" xfId="12" applyFont="1" applyFill="1" applyBorder="1" applyAlignment="1">
      <alignment horizontal="justify" vertical="center"/>
    </xf>
    <xf numFmtId="0" fontId="6" fillId="6" borderId="2" xfId="12" applyFont="1" applyFill="1" applyBorder="1" applyAlignment="1">
      <alignment horizontal="center" vertical="center"/>
    </xf>
    <xf numFmtId="0" fontId="7" fillId="4" borderId="0" xfId="12" applyFont="1" applyFill="1"/>
    <xf numFmtId="0" fontId="6" fillId="6" borderId="12" xfId="12" applyFont="1" applyFill="1" applyBorder="1" applyAlignment="1">
      <alignment horizontal="left" vertical="center"/>
    </xf>
    <xf numFmtId="3" fontId="6" fillId="6" borderId="12" xfId="12" applyNumberFormat="1" applyFont="1" applyFill="1" applyBorder="1" applyAlignment="1">
      <alignment horizontal="center" vertical="center"/>
    </xf>
    <xf numFmtId="3" fontId="6" fillId="6" borderId="16" xfId="12" applyNumberFormat="1" applyFont="1" applyFill="1" applyBorder="1" applyAlignment="1">
      <alignment horizontal="center" vertical="center"/>
    </xf>
    <xf numFmtId="3" fontId="7" fillId="6" borderId="16" xfId="12" applyNumberFormat="1" applyFont="1" applyFill="1" applyBorder="1" applyAlignment="1">
      <alignment horizontal="center" vertical="center"/>
    </xf>
    <xf numFmtId="0" fontId="5" fillId="5" borderId="11" xfId="12" applyFont="1" applyFill="1" applyBorder="1" applyAlignment="1">
      <alignment horizontal="left" vertical="center"/>
    </xf>
    <xf numFmtId="3" fontId="5" fillId="5" borderId="11" xfId="12" applyNumberFormat="1" applyFont="1" applyFill="1" applyBorder="1" applyAlignment="1">
      <alignment horizontal="center" vertical="center"/>
    </xf>
    <xf numFmtId="0" fontId="5" fillId="5" borderId="0" xfId="12" applyFont="1" applyFill="1" applyBorder="1" applyAlignment="1">
      <alignment horizontal="justify" vertical="center"/>
    </xf>
    <xf numFmtId="0" fontId="6" fillId="6" borderId="17" xfId="12" applyFont="1" applyFill="1" applyBorder="1" applyAlignment="1">
      <alignment horizontal="left" vertical="center"/>
    </xf>
    <xf numFmtId="164" fontId="6" fillId="6" borderId="17" xfId="4" applyNumberFormat="1" applyFont="1" applyFill="1" applyBorder="1" applyAlignment="1">
      <alignment horizontal="center" vertical="center"/>
    </xf>
    <xf numFmtId="0" fontId="6" fillId="6" borderId="13" xfId="12" applyFont="1" applyFill="1" applyBorder="1" applyAlignment="1">
      <alignment horizontal="left" vertical="center"/>
    </xf>
    <xf numFmtId="0" fontId="31" fillId="4" borderId="0" xfId="12" applyFont="1" applyFill="1" applyAlignment="1">
      <alignment horizontal="center" vertical="center" wrapText="1"/>
    </xf>
    <xf numFmtId="0" fontId="6" fillId="6" borderId="1" xfId="12" applyFont="1" applyFill="1" applyBorder="1" applyAlignment="1">
      <alignment horizontal="left" vertical="center" wrapText="1"/>
    </xf>
    <xf numFmtId="0" fontId="6" fillId="6" borderId="1" xfId="12" applyFont="1" applyFill="1" applyBorder="1" applyAlignment="1">
      <alignment horizontal="center" vertical="center" wrapText="1"/>
    </xf>
    <xf numFmtId="3" fontId="1" fillId="2" borderId="0" xfId="12" applyNumberFormat="1" applyFill="1" applyBorder="1" applyAlignment="1">
      <alignment horizontal="center" vertical="center"/>
    </xf>
    <xf numFmtId="3" fontId="1" fillId="2" borderId="0" xfId="12" applyNumberFormat="1" applyFill="1" applyBorder="1" applyAlignment="1">
      <alignment horizontal="center"/>
    </xf>
    <xf numFmtId="0" fontId="6" fillId="6" borderId="3" xfId="12" applyFont="1" applyFill="1" applyBorder="1" applyAlignment="1">
      <alignment horizontal="justify" vertical="center"/>
    </xf>
    <xf numFmtId="3" fontId="7" fillId="6" borderId="0" xfId="12" applyNumberFormat="1" applyFont="1" applyFill="1" applyBorder="1" applyAlignment="1">
      <alignment horizontal="center" vertical="center"/>
    </xf>
    <xf numFmtId="0" fontId="1" fillId="4" borderId="0" xfId="12" applyFill="1" applyBorder="1"/>
    <xf numFmtId="0" fontId="16" fillId="4" borderId="0" xfId="12" applyFont="1" applyFill="1" applyBorder="1" applyAlignment="1">
      <alignment horizontal="center" vertical="center" wrapText="1"/>
    </xf>
    <xf numFmtId="0" fontId="32" fillId="6" borderId="1" xfId="12" applyFont="1" applyFill="1" applyBorder="1" applyAlignment="1">
      <alignment horizontal="left" vertical="center" wrapText="1"/>
    </xf>
    <xf numFmtId="3" fontId="1" fillId="4" borderId="0" xfId="12" applyNumberFormat="1" applyFill="1" applyBorder="1" applyAlignment="1">
      <alignment horizontal="center"/>
    </xf>
    <xf numFmtId="0" fontId="32" fillId="6" borderId="3" xfId="12" applyFont="1" applyFill="1" applyBorder="1" applyAlignment="1">
      <alignment horizontal="justify" vertical="center"/>
    </xf>
    <xf numFmtId="3" fontId="6" fillId="6" borderId="0" xfId="12" applyNumberFormat="1" applyFont="1" applyFill="1" applyBorder="1" applyAlignment="1">
      <alignment horizontal="center" vertical="center"/>
    </xf>
    <xf numFmtId="3" fontId="4" fillId="4" borderId="0" xfId="12" applyNumberFormat="1" applyFont="1" applyFill="1" applyBorder="1" applyAlignment="1">
      <alignment horizontal="center"/>
    </xf>
    <xf numFmtId="0" fontId="6" fillId="3" borderId="5" xfId="12" applyFont="1" applyFill="1" applyBorder="1" applyAlignment="1">
      <alignment horizontal="justify" vertical="center"/>
    </xf>
    <xf numFmtId="9" fontId="6" fillId="3" borderId="5" xfId="3" applyFont="1" applyFill="1" applyBorder="1" applyAlignment="1">
      <alignment horizontal="center" vertical="center"/>
    </xf>
    <xf numFmtId="3" fontId="4" fillId="2" borderId="0" xfId="12" applyNumberFormat="1" applyFont="1" applyFill="1" applyBorder="1" applyAlignment="1">
      <alignment horizontal="center"/>
    </xf>
    <xf numFmtId="0" fontId="15" fillId="4" borderId="0" xfId="12" applyFont="1" applyFill="1"/>
    <xf numFmtId="0" fontId="18" fillId="5" borderId="0" xfId="12" applyFont="1" applyFill="1" applyBorder="1" applyAlignment="1">
      <alignment horizontal="center" vertical="center" wrapText="1"/>
    </xf>
    <xf numFmtId="0" fontId="1" fillId="2" borderId="0" xfId="13" applyFill="1"/>
    <xf numFmtId="0" fontId="5" fillId="5" borderId="18" xfId="12" applyFont="1" applyFill="1" applyBorder="1" applyAlignment="1">
      <alignment horizontal="justify" vertical="center"/>
    </xf>
    <xf numFmtId="3" fontId="5" fillId="5" borderId="19" xfId="12" applyNumberFormat="1" applyFont="1" applyFill="1" applyBorder="1" applyAlignment="1">
      <alignment horizontal="center" vertical="center"/>
    </xf>
    <xf numFmtId="0" fontId="5" fillId="5" borderId="0" xfId="12" applyFont="1" applyFill="1" applyBorder="1" applyAlignment="1">
      <alignment horizontal="right" vertical="center" wrapText="1"/>
    </xf>
    <xf numFmtId="0" fontId="33" fillId="4" borderId="0" xfId="12" applyFont="1" applyFill="1"/>
    <xf numFmtId="164" fontId="6" fillId="6" borderId="1" xfId="4" applyNumberFormat="1" applyFont="1" applyFill="1" applyBorder="1" applyAlignment="1">
      <alignment horizontal="right" vertical="center"/>
    </xf>
    <xf numFmtId="3" fontId="33" fillId="4" borderId="0" xfId="12" applyNumberFormat="1" applyFont="1" applyFill="1"/>
    <xf numFmtId="164" fontId="17" fillId="4" borderId="0" xfId="4" applyNumberFormat="1" applyFont="1" applyFill="1"/>
    <xf numFmtId="3" fontId="7" fillId="6" borderId="2" xfId="12" applyNumberFormat="1" applyFont="1" applyFill="1" applyBorder="1" applyAlignment="1">
      <alignment horizontal="center" vertical="center"/>
    </xf>
    <xf numFmtId="164" fontId="7" fillId="6" borderId="3" xfId="4" applyNumberFormat="1" applyFont="1" applyFill="1" applyBorder="1" applyAlignment="1">
      <alignment horizontal="right" vertical="center"/>
    </xf>
    <xf numFmtId="164" fontId="5" fillId="5" borderId="0" xfId="4" applyNumberFormat="1" applyFont="1" applyFill="1" applyBorder="1" applyAlignment="1">
      <alignment horizontal="right" vertical="center"/>
    </xf>
    <xf numFmtId="0" fontId="17" fillId="4" borderId="0" xfId="12" applyFont="1" applyFill="1" applyAlignment="1">
      <alignment wrapText="1"/>
    </xf>
    <xf numFmtId="0" fontId="27" fillId="4" borderId="13" xfId="12" applyFont="1" applyFill="1" applyBorder="1" applyAlignment="1">
      <alignment horizontal="left"/>
    </xf>
    <xf numFmtId="0" fontId="5" fillId="2" borderId="0" xfId="12" applyFont="1" applyFill="1" applyBorder="1" applyAlignment="1">
      <alignment vertical="center" wrapText="1"/>
    </xf>
    <xf numFmtId="0" fontId="1" fillId="2" borderId="0" xfId="12" applyFill="1" applyBorder="1"/>
    <xf numFmtId="0" fontId="13" fillId="5" borderId="21" xfId="12" applyFont="1" applyFill="1" applyBorder="1" applyAlignment="1">
      <alignment horizontal="center" vertical="center" wrapText="1"/>
    </xf>
    <xf numFmtId="0" fontId="13" fillId="5" borderId="22" xfId="12" applyFont="1" applyFill="1" applyBorder="1" applyAlignment="1">
      <alignment horizontal="center" vertical="center" wrapText="1"/>
    </xf>
    <xf numFmtId="0" fontId="13" fillId="2" borderId="0" xfId="12" applyFont="1" applyFill="1" applyBorder="1" applyAlignment="1">
      <alignment vertical="center" wrapText="1"/>
    </xf>
    <xf numFmtId="3" fontId="7" fillId="6" borderId="23" xfId="12" applyNumberFormat="1" applyFont="1" applyFill="1" applyBorder="1" applyAlignment="1">
      <alignment vertical="center"/>
    </xf>
    <xf numFmtId="3" fontId="6" fillId="6" borderId="23" xfId="12" applyNumberFormat="1" applyFont="1" applyFill="1" applyBorder="1" applyAlignment="1">
      <alignment horizontal="right" vertical="center"/>
    </xf>
    <xf numFmtId="3" fontId="7" fillId="6" borderId="23" xfId="12" applyNumberFormat="1" applyFont="1" applyFill="1" applyBorder="1" applyAlignment="1">
      <alignment horizontal="center" vertical="center"/>
    </xf>
    <xf numFmtId="3" fontId="7" fillId="3" borderId="1" xfId="12" applyNumberFormat="1" applyFont="1" applyFill="1" applyBorder="1" applyAlignment="1">
      <alignment horizontal="center" vertical="center"/>
    </xf>
    <xf numFmtId="3" fontId="7" fillId="3" borderId="23" xfId="12" applyNumberFormat="1" applyFont="1" applyFill="1" applyBorder="1" applyAlignment="1">
      <alignment horizontal="center" vertical="center"/>
    </xf>
    <xf numFmtId="3" fontId="6" fillId="2" borderId="0" xfId="12" applyNumberFormat="1" applyFont="1" applyFill="1" applyBorder="1" applyAlignment="1">
      <alignment vertical="center"/>
    </xf>
    <xf numFmtId="3" fontId="7" fillId="6" borderId="24" xfId="12" applyNumberFormat="1" applyFont="1" applyFill="1" applyBorder="1" applyAlignment="1">
      <alignment vertical="center"/>
    </xf>
    <xf numFmtId="3" fontId="6" fillId="6" borderId="24" xfId="12" applyNumberFormat="1" applyFont="1" applyFill="1" applyBorder="1" applyAlignment="1">
      <alignment horizontal="right" vertical="center"/>
    </xf>
    <xf numFmtId="3" fontId="7" fillId="6" borderId="25" xfId="12" applyNumberFormat="1" applyFont="1" applyFill="1" applyBorder="1" applyAlignment="1">
      <alignment horizontal="center" vertical="center"/>
    </xf>
    <xf numFmtId="3" fontId="7" fillId="3" borderId="0" xfId="12" applyNumberFormat="1" applyFont="1" applyFill="1" applyBorder="1" applyAlignment="1">
      <alignment horizontal="center" vertical="center"/>
    </xf>
    <xf numFmtId="3" fontId="7" fillId="3" borderId="25" xfId="12" applyNumberFormat="1" applyFont="1" applyFill="1" applyBorder="1" applyAlignment="1">
      <alignment horizontal="center" vertical="center"/>
    </xf>
    <xf numFmtId="3" fontId="5" fillId="5" borderId="0" xfId="12" applyNumberFormat="1" applyFont="1" applyFill="1" applyBorder="1" applyAlignment="1">
      <alignment horizontal="right" vertical="center"/>
    </xf>
    <xf numFmtId="164" fontId="6" fillId="2" borderId="0" xfId="12" applyNumberFormat="1" applyFont="1" applyFill="1" applyBorder="1" applyAlignment="1">
      <alignment horizontal="center" vertical="center"/>
    </xf>
    <xf numFmtId="3" fontId="6" fillId="2" borderId="0" xfId="12" applyNumberFormat="1" applyFont="1" applyFill="1" applyBorder="1" applyAlignment="1">
      <alignment horizontal="center" vertical="center"/>
    </xf>
    <xf numFmtId="0" fontId="1" fillId="4" borderId="0" xfId="12" applyFill="1" applyAlignment="1">
      <alignment horizontal="center"/>
    </xf>
    <xf numFmtId="0" fontId="1" fillId="4" borderId="0" xfId="12" applyFont="1" applyFill="1" applyAlignment="1">
      <alignment vertical="center" wrapText="1"/>
    </xf>
    <xf numFmtId="0" fontId="27" fillId="2" borderId="13" xfId="12" applyFont="1" applyFill="1" applyBorder="1" applyAlignment="1"/>
    <xf numFmtId="0" fontId="27" fillId="4" borderId="0" xfId="12" applyFont="1" applyFill="1" applyBorder="1" applyAlignment="1"/>
    <xf numFmtId="0" fontId="27" fillId="2" borderId="0" xfId="12" applyFont="1" applyFill="1" applyBorder="1" applyAlignment="1"/>
    <xf numFmtId="0" fontId="5" fillId="5" borderId="8" xfId="12" applyFont="1" applyFill="1" applyBorder="1" applyAlignment="1">
      <alignment horizontal="right" vertical="center" wrapText="1"/>
    </xf>
    <xf numFmtId="0" fontId="7" fillId="6" borderId="1" xfId="12" applyFont="1" applyFill="1" applyBorder="1" applyAlignment="1">
      <alignment vertical="center"/>
    </xf>
    <xf numFmtId="3" fontId="6" fillId="6" borderId="1" xfId="12" applyNumberFormat="1" applyFont="1" applyFill="1" applyBorder="1" applyAlignment="1">
      <alignment horizontal="right" vertical="center"/>
    </xf>
    <xf numFmtId="3" fontId="7" fillId="6" borderId="1" xfId="12" applyNumberFormat="1" applyFont="1" applyFill="1" applyBorder="1" applyAlignment="1">
      <alignment horizontal="right" vertical="center"/>
    </xf>
    <xf numFmtId="0" fontId="35" fillId="2" borderId="0" xfId="14" applyFont="1" applyFill="1" applyBorder="1" applyAlignment="1">
      <alignment horizontal="center" wrapText="1"/>
    </xf>
    <xf numFmtId="0" fontId="7" fillId="6" borderId="2" xfId="12" applyFont="1" applyFill="1" applyBorder="1" applyAlignment="1">
      <alignment vertical="center"/>
    </xf>
    <xf numFmtId="3" fontId="6" fillId="6" borderId="2" xfId="12" applyNumberFormat="1" applyFont="1" applyFill="1" applyBorder="1" applyAlignment="1">
      <alignment horizontal="right" vertical="center"/>
    </xf>
    <xf numFmtId="3" fontId="7" fillId="6" borderId="2" xfId="12" applyNumberFormat="1" applyFont="1" applyFill="1" applyBorder="1" applyAlignment="1">
      <alignment horizontal="right" vertical="center"/>
    </xf>
    <xf numFmtId="0" fontId="35" fillId="2" borderId="0" xfId="14" applyFont="1" applyFill="1" applyBorder="1" applyAlignment="1">
      <alignment horizontal="left" vertical="top" wrapText="1"/>
    </xf>
    <xf numFmtId="165" fontId="35" fillId="2" borderId="0" xfId="14" applyNumberFormat="1" applyFont="1" applyFill="1" applyBorder="1" applyAlignment="1">
      <alignment horizontal="right" vertical="center"/>
    </xf>
    <xf numFmtId="0" fontId="7" fillId="6" borderId="0" xfId="12" applyFont="1" applyFill="1" applyAlignment="1">
      <alignment vertical="center"/>
    </xf>
    <xf numFmtId="3" fontId="6" fillId="6" borderId="0" xfId="12" applyNumberFormat="1" applyFont="1" applyFill="1" applyAlignment="1">
      <alignment horizontal="right" vertical="center"/>
    </xf>
    <xf numFmtId="3" fontId="7" fillId="6" borderId="0" xfId="12" applyNumberFormat="1" applyFont="1" applyFill="1" applyAlignment="1">
      <alignment horizontal="right" vertical="center"/>
    </xf>
    <xf numFmtId="3" fontId="5" fillId="5" borderId="0" xfId="12" applyNumberFormat="1" applyFont="1" applyFill="1" applyAlignment="1">
      <alignment horizontal="right" vertical="center"/>
    </xf>
    <xf numFmtId="164" fontId="6" fillId="6" borderId="0" xfId="3" applyNumberFormat="1" applyFont="1" applyFill="1" applyAlignment="1">
      <alignment horizontal="right" vertical="center"/>
    </xf>
    <xf numFmtId="0" fontId="1" fillId="2" borderId="0" xfId="12" applyFont="1" applyFill="1" applyBorder="1"/>
    <xf numFmtId="0" fontId="9" fillId="4" borderId="0" xfId="12" applyFont="1" applyFill="1" applyAlignment="1">
      <alignment horizontal="left"/>
    </xf>
    <xf numFmtId="0" fontId="5" fillId="5" borderId="8" xfId="12" applyFont="1" applyFill="1" applyBorder="1" applyAlignment="1">
      <alignment horizontal="center" vertical="center" wrapText="1"/>
    </xf>
    <xf numFmtId="0" fontId="7" fillId="6" borderId="26" xfId="12" applyFont="1" applyFill="1" applyBorder="1" applyAlignment="1">
      <alignment vertical="center"/>
    </xf>
    <xf numFmtId="3" fontId="6" fillId="6" borderId="3" xfId="12" applyNumberFormat="1" applyFont="1" applyFill="1" applyBorder="1" applyAlignment="1">
      <alignment horizontal="right" vertical="center"/>
    </xf>
    <xf numFmtId="0" fontId="10" fillId="2" borderId="0" xfId="12" applyFont="1" applyFill="1" applyBorder="1" applyAlignment="1">
      <alignment horizontal="center" vertical="center" wrapText="1"/>
    </xf>
    <xf numFmtId="0" fontId="10" fillId="2" borderId="0" xfId="12" applyFont="1" applyFill="1" applyAlignment="1">
      <alignment horizontal="center" vertical="center"/>
    </xf>
    <xf numFmtId="0" fontId="27" fillId="4" borderId="27" xfId="12" applyFont="1" applyFill="1" applyBorder="1" applyAlignment="1"/>
    <xf numFmtId="0" fontId="1" fillId="4" borderId="27" xfId="12" applyFill="1" applyBorder="1"/>
    <xf numFmtId="0" fontId="5" fillId="5" borderId="0" xfId="12" applyFont="1" applyFill="1" applyAlignment="1">
      <alignment horizontal="center" vertical="center"/>
    </xf>
    <xf numFmtId="0" fontId="5" fillId="5" borderId="0" xfId="12" applyFont="1" applyFill="1" applyAlignment="1">
      <alignment horizontal="right" vertical="center"/>
    </xf>
    <xf numFmtId="3" fontId="6" fillId="6" borderId="1" xfId="12" applyNumberFormat="1" applyFont="1" applyFill="1" applyBorder="1" applyAlignment="1">
      <alignment vertical="center"/>
    </xf>
    <xf numFmtId="3" fontId="7" fillId="6" borderId="1" xfId="12" applyNumberFormat="1" applyFont="1" applyFill="1" applyBorder="1" applyAlignment="1">
      <alignment vertical="center"/>
    </xf>
    <xf numFmtId="3" fontId="6" fillId="6" borderId="3" xfId="12" applyNumberFormat="1" applyFont="1" applyFill="1" applyBorder="1" applyAlignment="1">
      <alignment vertical="center"/>
    </xf>
    <xf numFmtId="3" fontId="7" fillId="6" borderId="3" xfId="12" applyNumberFormat="1" applyFont="1" applyFill="1" applyBorder="1" applyAlignment="1">
      <alignment vertical="center"/>
    </xf>
    <xf numFmtId="0" fontId="12" fillId="4" borderId="13" xfId="12" applyFont="1" applyFill="1" applyBorder="1" applyAlignment="1">
      <alignment horizontal="left"/>
    </xf>
    <xf numFmtId="0" fontId="20" fillId="7" borderId="0" xfId="12" applyFont="1" applyFill="1" applyBorder="1" applyAlignment="1">
      <alignment horizontal="center" vertical="center"/>
    </xf>
    <xf numFmtId="0" fontId="25" fillId="7" borderId="0" xfId="12" applyFont="1" applyFill="1" applyBorder="1" applyAlignment="1">
      <alignment horizontal="center" vertical="center"/>
    </xf>
    <xf numFmtId="0" fontId="3" fillId="7" borderId="0" xfId="12" applyFont="1" applyFill="1" applyBorder="1" applyAlignment="1">
      <alignment horizontal="center" vertical="center"/>
    </xf>
    <xf numFmtId="0" fontId="10" fillId="5" borderId="0" xfId="12" applyFont="1" applyFill="1" applyBorder="1" applyAlignment="1">
      <alignment horizontal="left" vertical="center" wrapText="1"/>
    </xf>
    <xf numFmtId="0" fontId="5" fillId="5" borderId="0" xfId="12" applyFont="1" applyFill="1" applyBorder="1" applyAlignment="1">
      <alignment horizontal="left" vertical="center"/>
    </xf>
    <xf numFmtId="0" fontId="10" fillId="5" borderId="0" xfId="12" applyFont="1" applyFill="1" applyBorder="1" applyAlignment="1">
      <alignment horizontal="center" vertical="center" wrapText="1"/>
    </xf>
    <xf numFmtId="0" fontId="5" fillId="5" borderId="0" xfId="12" applyFont="1" applyFill="1" applyBorder="1" applyAlignment="1">
      <alignment horizontal="center" vertical="center" wrapText="1"/>
    </xf>
    <xf numFmtId="0" fontId="5" fillId="5" borderId="0" xfId="12" applyFont="1" applyFill="1" applyBorder="1" applyAlignment="1">
      <alignment horizontal="center" vertical="center"/>
    </xf>
    <xf numFmtId="0" fontId="1" fillId="4" borderId="0" xfId="12" applyFont="1" applyFill="1" applyAlignment="1">
      <alignment horizontal="justify" vertical="center" wrapText="1"/>
    </xf>
    <xf numFmtId="0" fontId="12" fillId="4" borderId="0" xfId="12" applyFont="1" applyFill="1" applyBorder="1" applyAlignment="1">
      <alignment horizontal="left"/>
    </xf>
    <xf numFmtId="0" fontId="27" fillId="4" borderId="13" xfId="12" applyFont="1" applyFill="1" applyBorder="1" applyAlignment="1">
      <alignment horizontal="left"/>
    </xf>
    <xf numFmtId="0" fontId="27" fillId="4" borderId="13" xfId="12" applyFont="1" applyFill="1" applyBorder="1" applyAlignment="1">
      <alignment horizontal="left" vertical="center" wrapText="1"/>
    </xf>
    <xf numFmtId="0" fontId="35" fillId="2" borderId="0" xfId="14" applyFont="1" applyFill="1" applyBorder="1" applyAlignment="1">
      <alignment horizontal="center" wrapText="1"/>
    </xf>
    <xf numFmtId="0" fontId="35" fillId="2" borderId="0" xfId="14" applyFont="1" applyFill="1" applyBorder="1" applyAlignment="1">
      <alignment horizontal="left" vertical="top" wrapText="1"/>
    </xf>
    <xf numFmtId="0" fontId="5" fillId="5" borderId="0" xfId="12" applyFont="1" applyFill="1" applyAlignment="1">
      <alignment horizontal="center" vertical="center"/>
    </xf>
    <xf numFmtId="0" fontId="6" fillId="6" borderId="0" xfId="12" applyFont="1" applyFill="1" applyAlignment="1">
      <alignment horizontal="center" vertical="center"/>
    </xf>
    <xf numFmtId="0" fontId="5" fillId="5" borderId="20" xfId="12" applyFont="1" applyFill="1" applyBorder="1" applyAlignment="1">
      <alignment horizontal="center" vertical="center" wrapText="1"/>
    </xf>
    <xf numFmtId="0" fontId="5" fillId="5" borderId="10" xfId="12" applyFont="1" applyFill="1" applyBorder="1" applyAlignment="1">
      <alignment horizontal="center" vertical="center" wrapText="1"/>
    </xf>
    <xf numFmtId="0" fontId="5" fillId="5" borderId="4" xfId="12" applyFont="1" applyFill="1" applyBorder="1" applyAlignment="1">
      <alignment horizontal="center" vertical="center" wrapText="1"/>
    </xf>
    <xf numFmtId="0" fontId="5" fillId="5" borderId="9" xfId="12" applyFont="1" applyFill="1" applyBorder="1" applyAlignment="1">
      <alignment horizontal="center" vertical="center" wrapText="1"/>
    </xf>
    <xf numFmtId="0" fontId="5" fillId="5" borderId="7" xfId="12" applyFont="1" applyFill="1" applyBorder="1" applyAlignment="1">
      <alignment horizontal="center" vertical="center" wrapText="1"/>
    </xf>
    <xf numFmtId="0" fontId="5" fillId="5" borderId="6" xfId="12" applyFont="1" applyFill="1" applyBorder="1" applyAlignment="1">
      <alignment horizontal="center" vertical="center" wrapText="1"/>
    </xf>
    <xf numFmtId="0" fontId="9" fillId="4" borderId="0" xfId="12" applyFont="1" applyFill="1" applyAlignment="1">
      <alignment horizontal="left" vertical="center" wrapText="1"/>
    </xf>
    <xf numFmtId="0" fontId="35" fillId="2" borderId="0" xfId="14" applyFont="1" applyFill="1" applyBorder="1" applyAlignment="1">
      <alignment horizontal="left" wrapText="1"/>
    </xf>
  </cellXfs>
  <cellStyles count="15">
    <cellStyle name="Normal" xfId="0" builtinId="0"/>
    <cellStyle name="Normal 2" xfId="1"/>
    <cellStyle name="Normal 2 2" xfId="2"/>
    <cellStyle name="Normal 2 2 3" xfId="7"/>
    <cellStyle name="Normal 2 3" xfId="12"/>
    <cellStyle name="Normal 2 3 2" xfId="6"/>
    <cellStyle name="Normal 3 2" xfId="13"/>
    <cellStyle name="Normal_Casos CEM" xfId="14"/>
    <cellStyle name="Normal_Directorio CEMs - agos - 2009 - UGTAI" xfId="11"/>
    <cellStyle name="Porcentaje" xfId="3" builtinId="5"/>
    <cellStyle name="Porcentaje 10" xfId="9"/>
    <cellStyle name="Porcentaje 2" xfId="4"/>
    <cellStyle name="Porcentaje 3 2" xfId="8"/>
    <cellStyle name="Porcentual 2" xfId="5"/>
    <cellStyle name="Porcentual 2 2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19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332023897612207"/>
          <c:y val="1.0660302190666493E-2"/>
          <c:w val="0.73965621944186299"/>
          <c:h val="0.98933975593878432"/>
        </c:manualLayout>
      </c:layout>
      <c:barChart>
        <c:barDir val="bar"/>
        <c:grouping val="clustered"/>
        <c:varyColors val="0"/>
        <c:ser>
          <c:idx val="0"/>
          <c:order val="0"/>
          <c:spPr>
            <a:pattFill prst="horzBrick">
              <a:fgClr>
                <a:schemeClr val="bg1">
                  <a:lumMod val="85000"/>
                </a:schemeClr>
              </a:fgClr>
              <a:bgClr>
                <a:srgbClr val="969696"/>
              </a:bgClr>
            </a:pattFill>
            <a:ln w="12700">
              <a:solidFill>
                <a:srgbClr val="969696"/>
              </a:solidFill>
              <a:prstDash val="solid"/>
            </a:ln>
          </c:spPr>
          <c:invertIfNegative val="0"/>
          <c:dLbls>
            <c:dLbl>
              <c:idx val="2"/>
              <c:layout>
                <c:manualLayout>
                  <c:x val="-9.9389420270121921E-3"/>
                  <c:y val="-6.8833160579479311E-17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E74C-48CA-A41A-C53149237FE4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'Casos CEM'!$M$63:$M$66</c:f>
              <c:strCache>
                <c:ptCount val="4"/>
                <c:pt idx="0">
                  <c:v>Niños y niñas</c:v>
                </c:pt>
                <c:pt idx="1">
                  <c:v>Adolescentes</c:v>
                </c:pt>
                <c:pt idx="2">
                  <c:v>Adultos/as</c:v>
                </c:pt>
                <c:pt idx="3">
                  <c:v>Adultos mayores</c:v>
                </c:pt>
              </c:strCache>
            </c:strRef>
          </c:cat>
          <c:val>
            <c:numRef>
              <c:f>'Casos CEM'!$N$63:$N$66</c:f>
              <c:numCache>
                <c:formatCode>#,##0</c:formatCode>
                <c:ptCount val="4"/>
                <c:pt idx="0">
                  <c:v>21825</c:v>
                </c:pt>
                <c:pt idx="1">
                  <c:v>16123</c:v>
                </c:pt>
                <c:pt idx="2">
                  <c:v>75442</c:v>
                </c:pt>
                <c:pt idx="3">
                  <c:v>7344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74C-48CA-A41A-C53149237F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72607328"/>
        <c:axId val="2072619648"/>
      </c:barChart>
      <c:catAx>
        <c:axId val="207260732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ln/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2072619648"/>
        <c:crosses val="autoZero"/>
        <c:auto val="0"/>
        <c:lblAlgn val="ctr"/>
        <c:lblOffset val="100"/>
        <c:noMultiLvlLbl val="0"/>
      </c:catAx>
      <c:valAx>
        <c:axId val="2072619648"/>
        <c:scaling>
          <c:orientation val="minMax"/>
        </c:scaling>
        <c:delete val="1"/>
        <c:axPos val="b"/>
        <c:numFmt formatCode="#,##0" sourceLinked="1"/>
        <c:majorTickMark val="out"/>
        <c:minorTickMark val="none"/>
        <c:tickLblPos val="nextTo"/>
        <c:crossAx val="2072607328"/>
        <c:crosses val="autoZero"/>
        <c:crossBetween val="between"/>
      </c:valAx>
      <c:spPr>
        <a:solidFill>
          <a:srgbClr val="FFFFFF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233" r="0.75000000000000233" t="1" header="0" footer="0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040991508500884"/>
          <c:y val="1.3100313680302169E-3"/>
          <c:w val="0.79590091841299671"/>
          <c:h val="0.97223276358747857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'Casos CEM'!$L$111</c:f>
              <c:strCache>
                <c:ptCount val="1"/>
                <c:pt idx="0">
                  <c:v>Psicológica</c:v>
                </c:pt>
              </c:strCache>
            </c:strRef>
          </c:tx>
          <c:spPr>
            <a:pattFill prst="wdUpDiag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chemeClr val="tx1"/>
              </a:solidFill>
            </a:ln>
          </c:spPr>
          <c:invertIfNegative val="0"/>
          <c:cat>
            <c:strRef>
              <c:f>'Casos CEM'!$M$109:$P$109</c:f>
              <c:strCache>
                <c:ptCount val="4"/>
                <c:pt idx="0">
                  <c:v>Niños y niñas</c:v>
                </c:pt>
                <c:pt idx="1">
                  <c:v>Adolescentes</c:v>
                </c:pt>
                <c:pt idx="2">
                  <c:v>Personas adultas</c:v>
                </c:pt>
                <c:pt idx="3">
                  <c:v>Personas adultas mayores</c:v>
                </c:pt>
              </c:strCache>
            </c:strRef>
          </c:cat>
          <c:val>
            <c:numRef>
              <c:f>'Casos CEM'!$M$111:$P$111</c:f>
              <c:numCache>
                <c:formatCode>#,##0</c:formatCode>
                <c:ptCount val="4"/>
                <c:pt idx="0">
                  <c:v>11233</c:v>
                </c:pt>
                <c:pt idx="1">
                  <c:v>6080</c:v>
                </c:pt>
                <c:pt idx="2">
                  <c:v>38139</c:v>
                </c:pt>
                <c:pt idx="3">
                  <c:v>5047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314-414E-AF0D-A5774AACE978}"/>
            </c:ext>
          </c:extLst>
        </c:ser>
        <c:ser>
          <c:idx val="1"/>
          <c:order val="1"/>
          <c:tx>
            <c:strRef>
              <c:f>'Casos CEM'!$L$112</c:f>
              <c:strCache>
                <c:ptCount val="1"/>
                <c:pt idx="0">
                  <c:v>Física</c:v>
                </c:pt>
              </c:strCache>
            </c:strRef>
          </c:tx>
          <c:spPr>
            <a:pattFill prst="pct80">
              <a:fgClr>
                <a:srgbClr val="305496"/>
              </a:fgClr>
              <a:bgClr>
                <a:srgbClr val="FFFFFF"/>
              </a:bgClr>
            </a:pattFill>
            <a:ln w="12700">
              <a:solidFill>
                <a:sysClr val="windowText" lastClr="000000"/>
              </a:solidFill>
            </a:ln>
          </c:spPr>
          <c:invertIfNegative val="0"/>
          <c:cat>
            <c:strRef>
              <c:f>'Casos CEM'!$M$109:$P$109</c:f>
              <c:strCache>
                <c:ptCount val="4"/>
                <c:pt idx="0">
                  <c:v>Niños y niñas</c:v>
                </c:pt>
                <c:pt idx="1">
                  <c:v>Adolescentes</c:v>
                </c:pt>
                <c:pt idx="2">
                  <c:v>Personas adultas</c:v>
                </c:pt>
                <c:pt idx="3">
                  <c:v>Personas adultas mayores</c:v>
                </c:pt>
              </c:strCache>
            </c:strRef>
          </c:cat>
          <c:val>
            <c:numRef>
              <c:f>'Casos CEM'!$M$112:$P$112</c:f>
              <c:numCache>
                <c:formatCode>#,##0</c:formatCode>
                <c:ptCount val="4"/>
                <c:pt idx="0">
                  <c:v>7362</c:v>
                </c:pt>
                <c:pt idx="1">
                  <c:v>5027</c:v>
                </c:pt>
                <c:pt idx="2">
                  <c:v>33605</c:v>
                </c:pt>
                <c:pt idx="3">
                  <c:v>2112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314-414E-AF0D-A5774AACE978}"/>
            </c:ext>
          </c:extLst>
        </c:ser>
        <c:ser>
          <c:idx val="2"/>
          <c:order val="2"/>
          <c:tx>
            <c:strRef>
              <c:f>'Casos CEM'!$L$113</c:f>
              <c:strCache>
                <c:ptCount val="1"/>
                <c:pt idx="0">
                  <c:v>Sexual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 w="12700">
              <a:solidFill>
                <a:schemeClr val="tx1"/>
              </a:solidFill>
            </a:ln>
            <a:effectLst/>
          </c:spPr>
          <c:invertIfNegative val="0"/>
          <c:cat>
            <c:strRef>
              <c:f>'Casos CEM'!$M$109:$P$109</c:f>
              <c:strCache>
                <c:ptCount val="4"/>
                <c:pt idx="0">
                  <c:v>Niños y niñas</c:v>
                </c:pt>
                <c:pt idx="1">
                  <c:v>Adolescentes</c:v>
                </c:pt>
                <c:pt idx="2">
                  <c:v>Personas adultas</c:v>
                </c:pt>
                <c:pt idx="3">
                  <c:v>Personas adultas mayores</c:v>
                </c:pt>
              </c:strCache>
            </c:strRef>
          </c:cat>
          <c:val>
            <c:numRef>
              <c:f>'Casos CEM'!$M$113:$P$113</c:f>
              <c:numCache>
                <c:formatCode>#,##0</c:formatCode>
                <c:ptCount val="4"/>
                <c:pt idx="0">
                  <c:v>3111</c:v>
                </c:pt>
                <c:pt idx="1">
                  <c:v>4952</c:v>
                </c:pt>
                <c:pt idx="2">
                  <c:v>3388</c:v>
                </c:pt>
                <c:pt idx="3">
                  <c:v>93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314-414E-AF0D-A5774AACE978}"/>
            </c:ext>
          </c:extLst>
        </c:ser>
        <c:ser>
          <c:idx val="3"/>
          <c:order val="3"/>
          <c:tx>
            <c:strRef>
              <c:f>'Casos CEM'!$L$114</c:f>
              <c:strCache>
                <c:ptCount val="1"/>
                <c:pt idx="0">
                  <c:v>Económica o patrimonial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'Casos CEM'!$M$109:$P$109</c:f>
              <c:strCache>
                <c:ptCount val="4"/>
                <c:pt idx="0">
                  <c:v>Niños y niñas</c:v>
                </c:pt>
                <c:pt idx="1">
                  <c:v>Adolescentes</c:v>
                </c:pt>
                <c:pt idx="2">
                  <c:v>Personas adultas</c:v>
                </c:pt>
                <c:pt idx="3">
                  <c:v>Personas adultas mayores</c:v>
                </c:pt>
              </c:strCache>
            </c:strRef>
          </c:cat>
          <c:val>
            <c:numRef>
              <c:f>'Casos CEM'!$M$114:$P$114</c:f>
              <c:numCache>
                <c:formatCode>#,##0</c:formatCode>
                <c:ptCount val="4"/>
                <c:pt idx="0">
                  <c:v>119</c:v>
                </c:pt>
                <c:pt idx="1">
                  <c:v>64</c:v>
                </c:pt>
                <c:pt idx="2">
                  <c:v>310</c:v>
                </c:pt>
                <c:pt idx="3">
                  <c:v>92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314-414E-AF0D-A5774AACE9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072605648"/>
        <c:axId val="2072611248"/>
      </c:barChart>
      <c:catAx>
        <c:axId val="207260564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2072611248"/>
        <c:crosses val="autoZero"/>
        <c:auto val="1"/>
        <c:lblAlgn val="ctr"/>
        <c:lblOffset val="100"/>
        <c:noMultiLvlLbl val="0"/>
      </c:catAx>
      <c:valAx>
        <c:axId val="2072611248"/>
        <c:scaling>
          <c:orientation val="minMax"/>
        </c:scaling>
        <c:delete val="1"/>
        <c:axPos val="b"/>
        <c:numFmt formatCode="#,##0" sourceLinked="1"/>
        <c:majorTickMark val="out"/>
        <c:minorTickMark val="none"/>
        <c:tickLblPos val="nextTo"/>
        <c:crossAx val="207260564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5188385864388062"/>
          <c:y val="0.52483093271877601"/>
          <c:w val="0.47187015512363467"/>
          <c:h val="0.38099686319697845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1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18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Casos atendidos según sexo de la víctima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18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(Porcentaje)</a:t>
            </a:r>
          </a:p>
        </c:rich>
      </c:tx>
      <c:layout>
        <c:manualLayout>
          <c:xMode val="edge"/>
          <c:yMode val="edge"/>
          <c:x val="0.21024294340503386"/>
          <c:y val="9.3690150194362578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5178740717111847"/>
          <c:y val="0.31596740363786402"/>
          <c:w val="0.5625905228698167"/>
          <c:h val="0.61586566940063547"/>
        </c:manualLayout>
      </c:layout>
      <c:pieChart>
        <c:varyColors val="1"/>
        <c:ser>
          <c:idx val="0"/>
          <c:order val="0"/>
          <c:spPr>
            <a:ln w="6350"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305496"/>
              </a:solidFill>
              <a:ln w="6350"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7337-443A-9519-8143EB8BE082}"/>
              </c:ext>
            </c:extLst>
          </c:dPt>
          <c:dPt>
            <c:idx val="1"/>
            <c:bubble3D val="0"/>
            <c:explosion val="9"/>
            <c:spPr>
              <a:solidFill>
                <a:srgbClr val="DDEBF7"/>
              </a:solidFill>
              <a:ln w="6350"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7337-443A-9519-8143EB8BE082}"/>
              </c:ext>
            </c:extLst>
          </c:dPt>
          <c:dLbls>
            <c:dLbl>
              <c:idx val="0"/>
              <c:layout>
                <c:manualLayout>
                  <c:x val="0.10031844459763332"/>
                  <c:y val="-6.3865581325719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7337-443A-9519-8143EB8BE08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5971846955284055E-2"/>
                  <c:y val="2.793916097414546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7337-443A-9519-8143EB8BE08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'Casos CEM'!$C$22:$D$22</c:f>
              <c:strCache>
                <c:ptCount val="2"/>
                <c:pt idx="0">
                  <c:v>Mujer</c:v>
                </c:pt>
                <c:pt idx="1">
                  <c:v>Hombre</c:v>
                </c:pt>
              </c:strCache>
            </c:strRef>
          </c:cat>
          <c:val>
            <c:numRef>
              <c:f>'Casos CEM'!$C$35:$D$35</c:f>
              <c:numCache>
                <c:formatCode>#,##0</c:formatCode>
                <c:ptCount val="2"/>
                <c:pt idx="0">
                  <c:v>102534</c:v>
                </c:pt>
                <c:pt idx="1">
                  <c:v>18200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7337-443A-9519-8143EB8BE0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11884918119914"/>
          <c:y val="9.0332156756267514E-3"/>
          <c:w val="0.83668684176347941"/>
          <c:h val="0.91583238302108783"/>
        </c:manualLayout>
      </c:layout>
      <c:barChart>
        <c:barDir val="bar"/>
        <c:grouping val="clustered"/>
        <c:varyColors val="0"/>
        <c:ser>
          <c:idx val="0"/>
          <c:order val="0"/>
          <c:spPr>
            <a:pattFill prst="horzBrick">
              <a:fgClr>
                <a:schemeClr val="bg1">
                  <a:lumMod val="50000"/>
                </a:schemeClr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1.4284390906057191E-16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AFB4-449B-B127-87876A87661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'Casos CEM'!$I$42:$I$43</c:f>
              <c:strCache>
                <c:ptCount val="2"/>
                <c:pt idx="0">
                  <c:v>Si</c:v>
                </c:pt>
                <c:pt idx="1">
                  <c:v>No</c:v>
                </c:pt>
              </c:strCache>
            </c:strRef>
          </c:cat>
          <c:val>
            <c:numRef>
              <c:f>'Casos CEM'!$K$42:$K$43</c:f>
              <c:numCache>
                <c:formatCode>#,##0</c:formatCode>
                <c:ptCount val="2"/>
                <c:pt idx="0">
                  <c:v>72050</c:v>
                </c:pt>
                <c:pt idx="1">
                  <c:v>48684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FB4-449B-B127-87876A8766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72642048"/>
        <c:axId val="2072642608"/>
      </c:barChart>
      <c:catAx>
        <c:axId val="207264204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PE"/>
          </a:p>
        </c:txPr>
        <c:crossAx val="2072642608"/>
        <c:crosses val="autoZero"/>
        <c:auto val="1"/>
        <c:lblAlgn val="ctr"/>
        <c:lblOffset val="100"/>
        <c:noMultiLvlLbl val="0"/>
      </c:catAx>
      <c:valAx>
        <c:axId val="2072642608"/>
        <c:scaling>
          <c:orientation val="minMax"/>
        </c:scaling>
        <c:delete val="0"/>
        <c:axPos val="b"/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ysClr val="windowText" lastClr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207264204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jpeg"/><Relationship Id="rId3" Type="http://schemas.openxmlformats.org/officeDocument/2006/relationships/chart" Target="../charts/chart3.xml"/><Relationship Id="rId7" Type="http://schemas.openxmlformats.org/officeDocument/2006/relationships/image" Target="../media/image2.jp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microsoft.com/office/2007/relationships/hdphoto" Target="../media/hdphoto1.wdp"/><Relationship Id="rId5" Type="http://schemas.openxmlformats.org/officeDocument/2006/relationships/image" Target="../media/image1.png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17627</xdr:colOff>
      <xdr:row>61</xdr:row>
      <xdr:rowOff>9694</xdr:rowOff>
    </xdr:from>
    <xdr:to>
      <xdr:col>16</xdr:col>
      <xdr:colOff>779629</xdr:colOff>
      <xdr:row>77</xdr:row>
      <xdr:rowOff>0</xdr:rowOff>
    </xdr:to>
    <xdr:graphicFrame macro="">
      <xdr:nvGraphicFramePr>
        <xdr:cNvPr id="2" name="Chart 5">
          <a:extLst>
            <a:ext uri="{FF2B5EF4-FFF2-40B4-BE49-F238E27FC236}">
              <a16:creationId xmlns="" xmlns:a16="http://schemas.microsoft.com/office/drawing/2014/main" id="{8EE74476-4707-4C22-95C9-8458E83430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125580</xdr:colOff>
      <xdr:row>107</xdr:row>
      <xdr:rowOff>25400</xdr:rowOff>
    </xdr:from>
    <xdr:to>
      <xdr:col>16</xdr:col>
      <xdr:colOff>795338</xdr:colOff>
      <xdr:row>115</xdr:row>
      <xdr:rowOff>31750</xdr:rowOff>
    </xdr:to>
    <xdr:graphicFrame macro="">
      <xdr:nvGraphicFramePr>
        <xdr:cNvPr id="3" name="Gráfico 5">
          <a:extLst>
            <a:ext uri="{FF2B5EF4-FFF2-40B4-BE49-F238E27FC236}">
              <a16:creationId xmlns="" xmlns:a16="http://schemas.microsoft.com/office/drawing/2014/main" id="{C7051AFD-900C-4267-A557-723ACAFEA4F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498810</xdr:colOff>
      <xdr:row>20</xdr:row>
      <xdr:rowOff>50133</xdr:rowOff>
    </xdr:from>
    <xdr:to>
      <xdr:col>16</xdr:col>
      <xdr:colOff>401052</xdr:colOff>
      <xdr:row>37</xdr:row>
      <xdr:rowOff>0</xdr:rowOff>
    </xdr:to>
    <xdr:graphicFrame macro="">
      <xdr:nvGraphicFramePr>
        <xdr:cNvPr id="4" name="Gráfico 1">
          <a:extLst>
            <a:ext uri="{FF2B5EF4-FFF2-40B4-BE49-F238E27FC236}">
              <a16:creationId xmlns="" xmlns:a16="http://schemas.microsoft.com/office/drawing/2014/main" id="{37AEDDBE-3DD3-40AC-81E2-BFE3F8CDE8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55562</xdr:colOff>
      <xdr:row>40</xdr:row>
      <xdr:rowOff>63500</xdr:rowOff>
    </xdr:from>
    <xdr:to>
      <xdr:col>16</xdr:col>
      <xdr:colOff>785813</xdr:colOff>
      <xdr:row>54</xdr:row>
      <xdr:rowOff>166687</xdr:rowOff>
    </xdr:to>
    <xdr:graphicFrame macro="">
      <xdr:nvGraphicFramePr>
        <xdr:cNvPr id="5" name="Gráfico 3">
          <a:extLst>
            <a:ext uri="{FF2B5EF4-FFF2-40B4-BE49-F238E27FC236}">
              <a16:creationId xmlns="" xmlns:a16="http://schemas.microsoft.com/office/drawing/2014/main" id="{E5E024D3-977D-49CC-A818-1330DB7BAE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68263</xdr:colOff>
      <xdr:row>55</xdr:row>
      <xdr:rowOff>60909</xdr:rowOff>
    </xdr:from>
    <xdr:to>
      <xdr:col>16</xdr:col>
      <xdr:colOff>714379</xdr:colOff>
      <xdr:row>57</xdr:row>
      <xdr:rowOff>150813</xdr:rowOff>
    </xdr:to>
    <xdr:sp macro="" textlink="">
      <xdr:nvSpPr>
        <xdr:cNvPr id="6" name="CuadroTexto 5">
          <a:extLst>
            <a:ext uri="{FF2B5EF4-FFF2-40B4-BE49-F238E27FC236}">
              <a16:creationId xmlns="" xmlns:a16="http://schemas.microsoft.com/office/drawing/2014/main" id="{6B80104C-4B7C-40DA-9347-F94D06E1C5DD}"/>
            </a:ext>
          </a:extLst>
        </xdr:cNvPr>
        <xdr:cNvSpPr txBox="1"/>
      </xdr:nvSpPr>
      <xdr:spPr>
        <a:xfrm>
          <a:off x="68263" y="8976309"/>
          <a:ext cx="14506896" cy="440424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i="0">
              <a:solidFill>
                <a:schemeClr val="tx1"/>
              </a:solidFill>
            </a:rPr>
            <a:t>Casos </a:t>
          </a:r>
          <a:r>
            <a:rPr lang="es-MX" b="1" i="0">
              <a:solidFill>
                <a:schemeClr val="tx1"/>
              </a:solidFill>
            </a:rPr>
            <a:t>"Nuevos" </a:t>
          </a:r>
          <a:r>
            <a:rPr lang="es-MX" i="0">
              <a:solidFill>
                <a:schemeClr val="tx1"/>
              </a:solidFill>
            </a:rPr>
            <a:t>de personas que acuden por primera vez a un CEM, casos </a:t>
          </a:r>
          <a:r>
            <a:rPr lang="es-MX" b="1" i="0">
              <a:solidFill>
                <a:schemeClr val="tx1"/>
              </a:solidFill>
            </a:rPr>
            <a:t>"Reingresos" </a:t>
          </a:r>
          <a:r>
            <a:rPr lang="es-MX" i="0">
              <a:solidFill>
                <a:schemeClr val="tx1"/>
              </a:solidFill>
            </a:rPr>
            <a:t>de personas agredidas por otra persona por primera vez, casos </a:t>
          </a:r>
          <a:r>
            <a:rPr lang="es-MX" b="1" i="0">
              <a:solidFill>
                <a:schemeClr val="tx1"/>
              </a:solidFill>
            </a:rPr>
            <a:t>"Reincidentes" </a:t>
          </a:r>
          <a:r>
            <a:rPr lang="es-MX" i="0">
              <a:solidFill>
                <a:schemeClr val="tx1"/>
              </a:solidFill>
            </a:rPr>
            <a:t>de personas que reinciden en violencia con la misma persona agresora, casos </a:t>
          </a:r>
          <a:r>
            <a:rPr lang="es-MX" b="1" i="0">
              <a:solidFill>
                <a:schemeClr val="tx1"/>
              </a:solidFill>
            </a:rPr>
            <a:t>"Derivados" </a:t>
          </a:r>
          <a:r>
            <a:rPr lang="es-MX" i="0">
              <a:solidFill>
                <a:schemeClr val="tx1"/>
              </a:solidFill>
            </a:rPr>
            <a:t>que son tratados por más de un CEM, y casos </a:t>
          </a:r>
          <a:r>
            <a:rPr lang="es-MX" b="1" i="0">
              <a:solidFill>
                <a:schemeClr val="tx1"/>
              </a:solidFill>
            </a:rPr>
            <a:t>"Continuadores" </a:t>
          </a:r>
          <a:r>
            <a:rPr lang="es-MX" i="0">
              <a:solidFill>
                <a:schemeClr val="tx1"/>
              </a:solidFill>
            </a:rPr>
            <a:t>los que descontinuaron la atención más de un año.</a:t>
          </a:r>
          <a:endParaRPr lang="es-MX" sz="1100" i="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619124</xdr:colOff>
      <xdr:row>101</xdr:row>
      <xdr:rowOff>64772</xdr:rowOff>
    </xdr:from>
    <xdr:to>
      <xdr:col>16</xdr:col>
      <xdr:colOff>174625</xdr:colOff>
      <xdr:row>102</xdr:row>
      <xdr:rowOff>1</xdr:rowOff>
    </xdr:to>
    <xdr:sp macro="" textlink="">
      <xdr:nvSpPr>
        <xdr:cNvPr id="7" name="Rectángulo 6">
          <a:extLst>
            <a:ext uri="{FF2B5EF4-FFF2-40B4-BE49-F238E27FC236}">
              <a16:creationId xmlns="" xmlns:a16="http://schemas.microsoft.com/office/drawing/2014/main" id="{5E1CEA0D-35FC-48CE-9F1A-EEFB7A4E3D99}"/>
            </a:ext>
          </a:extLst>
        </xdr:cNvPr>
        <xdr:cNvSpPr/>
      </xdr:nvSpPr>
      <xdr:spPr>
        <a:xfrm>
          <a:off x="619124" y="17164052"/>
          <a:ext cx="13416281" cy="590549"/>
        </a:xfrm>
        <a:prstGeom prst="rect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PE" sz="160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Los casos de VIOLACIÓN SEXUAL tienen mayor incidencia en las siguientes regiones: Lima 1 670 casos, Junín 377 casos, Cusco</a:t>
          </a:r>
          <a:r>
            <a:rPr lang="es-PE" sz="160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365 casos,  Arequipa 348 casos, La Libertad 266 casos, Ica 257 casos, Huánuco 246 casos, San Martín 195 casos</a:t>
          </a:r>
          <a:endParaRPr lang="es-PE" sz="1600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10</xdr:col>
      <xdr:colOff>682625</xdr:colOff>
      <xdr:row>25</xdr:row>
      <xdr:rowOff>127001</xdr:rowOff>
    </xdr:from>
    <xdr:to>
      <xdr:col>11</xdr:col>
      <xdr:colOff>682625</xdr:colOff>
      <xdr:row>31</xdr:row>
      <xdr:rowOff>169630</xdr:rowOff>
    </xdr:to>
    <xdr:pic>
      <xdr:nvPicPr>
        <xdr:cNvPr id="8" name="Imagen 7">
          <a:extLst>
            <a:ext uri="{FF2B5EF4-FFF2-40B4-BE49-F238E27FC236}">
              <a16:creationId xmlns="" xmlns:a16="http://schemas.microsoft.com/office/drawing/2014/main" id="{FB0B062F-4EED-4F8A-A369-AF9ABB34DFD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colorTemperature colorTemp="11200"/>
                  </a14:imgEffect>
                  <a14:imgEffect>
                    <a14:saturation sat="4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47500" t="11798" r="4792" b="15730"/>
        <a:stretch/>
      </xdr:blipFill>
      <xdr:spPr>
        <a:xfrm>
          <a:off x="9628505" y="3830321"/>
          <a:ext cx="1074420" cy="1185629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420687</xdr:colOff>
      <xdr:row>25</xdr:row>
      <xdr:rowOff>87312</xdr:rowOff>
    </xdr:from>
    <xdr:to>
      <xdr:col>16</xdr:col>
      <xdr:colOff>494578</xdr:colOff>
      <xdr:row>31</xdr:row>
      <xdr:rowOff>76381</xdr:rowOff>
    </xdr:to>
    <xdr:pic>
      <xdr:nvPicPr>
        <xdr:cNvPr id="9" name="Imagen 8">
          <a:extLst>
            <a:ext uri="{FF2B5EF4-FFF2-40B4-BE49-F238E27FC236}">
              <a16:creationId xmlns="" xmlns:a16="http://schemas.microsoft.com/office/drawing/2014/main" id="{0EF9DCE3-53DC-4C4D-ADC0-8DD466ABA2B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>
          <a:duotone>
            <a:schemeClr val="accent1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l="5417" t="11517" r="55208" b="15449"/>
        <a:stretch/>
      </xdr:blipFill>
      <xdr:spPr>
        <a:xfrm>
          <a:off x="13519467" y="3790632"/>
          <a:ext cx="835891" cy="1132069"/>
        </a:xfrm>
        <a:prstGeom prst="rect">
          <a:avLst/>
        </a:prstGeom>
      </xdr:spPr>
    </xdr:pic>
    <xdr:clientData/>
  </xdr:twoCellAnchor>
  <xdr:twoCellAnchor editAs="oneCell">
    <xdr:from>
      <xdr:col>0</xdr:col>
      <xdr:colOff>59532</xdr:colOff>
      <xdr:row>0</xdr:row>
      <xdr:rowOff>47625</xdr:rowOff>
    </xdr:from>
    <xdr:to>
      <xdr:col>3</xdr:col>
      <xdr:colOff>535782</xdr:colOff>
      <xdr:row>7</xdr:row>
      <xdr:rowOff>171450</xdr:rowOff>
    </xdr:to>
    <xdr:pic>
      <xdr:nvPicPr>
        <xdr:cNvPr id="10" name="Imagen 8">
          <a:extLst>
            <a:ext uri="{FF2B5EF4-FFF2-40B4-BE49-F238E27FC236}">
              <a16:creationId xmlns="" xmlns:a16="http://schemas.microsoft.com/office/drawing/2014/main" id="{948622E0-FE13-439E-B1C8-594AF4A164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2" y="47625"/>
          <a:ext cx="3303270" cy="6877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0.33565</cdr:x>
      <cdr:y>0.06792</cdr:y>
    </cdr:from>
    <cdr:to>
      <cdr:x>0.4068</cdr:x>
      <cdr:y>0.18848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1867608" y="195309"/>
          <a:ext cx="395892" cy="34669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es-PE" sz="1600" b="1">
              <a:solidFill>
                <a:srgbClr val="305496"/>
              </a:solidFill>
            </a:rPr>
            <a:t>6,1%</a:t>
          </a:r>
        </a:p>
      </cdr:txBody>
    </cdr:sp>
  </cdr:relSizeAnchor>
  <cdr:relSizeAnchor xmlns:cdr="http://schemas.openxmlformats.org/drawingml/2006/chartDrawing">
    <cdr:from>
      <cdr:x>0.88965</cdr:x>
      <cdr:y>0.31906</cdr:y>
    </cdr:from>
    <cdr:to>
      <cdr:x>0.98146</cdr:x>
      <cdr:y>0.44243</cdr:y>
    </cdr:to>
    <cdr:sp macro="" textlink="">
      <cdr:nvSpPr>
        <cdr:cNvPr id="3" name="1 CuadroTexto"/>
        <cdr:cNvSpPr txBox="1"/>
      </cdr:nvSpPr>
      <cdr:spPr>
        <a:xfrm xmlns:a="http://schemas.openxmlformats.org/drawingml/2006/main">
          <a:off x="4950185" y="917488"/>
          <a:ext cx="510817" cy="3547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s-PE" sz="1600" b="1">
              <a:solidFill>
                <a:srgbClr val="305496"/>
              </a:solidFill>
            </a:rPr>
            <a:t>62,4%</a:t>
          </a:r>
        </a:p>
      </cdr:txBody>
    </cdr:sp>
  </cdr:relSizeAnchor>
  <cdr:relSizeAnchor xmlns:cdr="http://schemas.openxmlformats.org/drawingml/2006/chartDrawing">
    <cdr:from>
      <cdr:x>0.42235</cdr:x>
      <cdr:y>0.56378</cdr:y>
    </cdr:from>
    <cdr:to>
      <cdr:x>0.49448</cdr:x>
      <cdr:y>0.67981</cdr:y>
    </cdr:to>
    <cdr:sp macro="" textlink="">
      <cdr:nvSpPr>
        <cdr:cNvPr id="7" name="1 CuadroTexto"/>
        <cdr:cNvSpPr txBox="1"/>
      </cdr:nvSpPr>
      <cdr:spPr>
        <a:xfrm xmlns:a="http://schemas.openxmlformats.org/drawingml/2006/main">
          <a:off x="2350031" y="1621229"/>
          <a:ext cx="401344" cy="3336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PE" sz="1600" b="1">
              <a:solidFill>
                <a:srgbClr val="305496"/>
              </a:solidFill>
            </a:rPr>
            <a:t>13,3%</a:t>
          </a:r>
        </a:p>
      </cdr:txBody>
    </cdr:sp>
  </cdr:relSizeAnchor>
  <cdr:relSizeAnchor xmlns:cdr="http://schemas.openxmlformats.org/drawingml/2006/chartDrawing">
    <cdr:from>
      <cdr:x>0.47762</cdr:x>
      <cdr:y>0.80599</cdr:y>
    </cdr:from>
    <cdr:to>
      <cdr:x>0.54922</cdr:x>
      <cdr:y>0.91443</cdr:y>
    </cdr:to>
    <cdr:sp macro="" textlink="">
      <cdr:nvSpPr>
        <cdr:cNvPr id="8" name="1 CuadroTexto"/>
        <cdr:cNvSpPr txBox="1"/>
      </cdr:nvSpPr>
      <cdr:spPr>
        <a:xfrm xmlns:a="http://schemas.openxmlformats.org/drawingml/2006/main">
          <a:off x="2657563" y="2317735"/>
          <a:ext cx="398395" cy="31183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PE" sz="1600" b="1">
              <a:solidFill>
                <a:srgbClr val="305496"/>
              </a:solidFill>
            </a:rPr>
            <a:t>18,1%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\2014\MARZO\CONSOLIDADO%20CAI%20-%20MARZO%202014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GENARO\Estrategia%20Rural\Plantillas%202016%20Estrategia%20Rural\BASE%20ACCIONES%20MAYO\Para%20consolidar_acciones_mayo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%20-%20HUGO\2014\MARZO\ESTAD&#205;STICAS%202012\CAI%20-%20Casos%20y%20Atenciones%202011%20DICIEMBRE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~1\admin\CONFIG~1\Temp\NUEVO%20CONSOLIDADO%20LINEA%20100%20EN%20ACCION%202012-tablamaestra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Users\mllanos\AppData\Local\Temp\Users\MLLANO~1.PNC\AppData\Local\Temp\CAI%20CARMEN%20DE%20LA%20LEGUA%202014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~1.PNC\AppData\Local\Temp\CAI%20CARMEN%20DE%20LA%20LEGUA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Users\mllanos\AppData\Local\Temp\DOCUME~1\admin\CONFIG~1\Temp\NUEVO%20CONSOLIDADO%20LINEA%20100%20EN%20ACCION%202012-tablamaestr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DOCUME~1\admin\CONFIG~1\Temp\NUEVO%20CONSOLIDADO%20LINEA%20100%20EN%20ACCION%202012-tablamaestra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Users\mllanos\AppData\Local\Temp\Users\MLLANO~1.PNC\AppData\Local\Temp\CAI%20BRE&#209;A%20Y%20OTRO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\2014\MARZO\CONSOLIDADO%20CAI%20-%20MARZO%202014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Users\mllanos\AppData\Local\Temp\Users\mllanos\AppData\Local\Temp\NUEVO%20CONSOLIDADO%20LINEA%20100%20EN%20ACCION%202012-tablamaestra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s\AppData\Local\Temp\NUEVO%20CONSOLIDADO%20LINEA%20100%20EN%20ACCION%202012-tablamaestra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Users\mllanos\AppData\Local\Temp\Users\ddiaz.PNCVFS\Downloads\ESTAD&#205;STICAS%202012\CAI%20-%20Casos%20y%20Atenciones%202011%20DICIEMBRE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%20-%20HUGO\2014\MARZO\ESTAD&#205;STICAS%202012\CAI%20-%20Casos%20y%20Atenciones%202011%20DICIEMB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ones"/>
      <sheetName val="Participantes"/>
      <sheetName val="Estadísticas"/>
    </sheetNames>
    <sheetDataSet>
      <sheetData sheetId="0" refreshError="1"/>
      <sheetData sheetId="1"/>
      <sheetData sheetId="2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>
        <row r="1">
          <cell r="B1" t="str">
            <v>Marca temporal</v>
          </cell>
          <cell r="D1" t="str">
            <v>2) Indicar el día en que se reporta el caso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>
        <row r="1">
          <cell r="B1" t="str">
            <v>Marca temporal</v>
          </cell>
          <cell r="D1" t="str">
            <v>2) Indicar el día en que se reporta el caso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</sheetPr>
  <dimension ref="A1:AB304"/>
  <sheetViews>
    <sheetView tabSelected="1" view="pageBreakPreview" zoomScale="95" zoomScaleNormal="95" zoomScaleSheetLayoutView="95" workbookViewId="0">
      <selection activeCell="D2" sqref="D2"/>
    </sheetView>
  </sheetViews>
  <sheetFormatPr baseColWidth="10" defaultColWidth="11.42578125" defaultRowHeight="12.75" x14ac:dyDescent="0.2"/>
  <cols>
    <col min="1" max="1" width="15.7109375" style="1" customWidth="1"/>
    <col min="2" max="2" width="11.85546875" style="1" customWidth="1"/>
    <col min="3" max="3" width="13.7109375" style="1" customWidth="1"/>
    <col min="4" max="4" width="13.5703125" style="1" customWidth="1"/>
    <col min="5" max="5" width="12.42578125" style="1" customWidth="1"/>
    <col min="6" max="6" width="14.7109375" style="1" bestFit="1" customWidth="1"/>
    <col min="7" max="7" width="13.7109375" style="1" customWidth="1"/>
    <col min="8" max="8" width="12.85546875" style="1" customWidth="1"/>
    <col min="9" max="9" width="10.7109375" style="1" customWidth="1"/>
    <col min="10" max="10" width="11.28515625" style="1" customWidth="1"/>
    <col min="11" max="11" width="15.7109375" style="1" customWidth="1"/>
    <col min="12" max="12" width="12.140625" style="1" customWidth="1"/>
    <col min="13" max="13" width="13.42578125" style="1" customWidth="1"/>
    <col min="14" max="15" width="9.7109375" style="1" customWidth="1"/>
    <col min="16" max="16" width="11.140625" style="1" customWidth="1"/>
    <col min="17" max="17" width="13.42578125" style="1" customWidth="1"/>
    <col min="18" max="16384" width="11.42578125" style="1"/>
  </cols>
  <sheetData>
    <row r="1" spans="1:17" ht="9" customHeight="1" x14ac:dyDescent="0.2"/>
    <row r="2" spans="1:17" ht="9" customHeight="1" x14ac:dyDescent="0.2"/>
    <row r="3" spans="1:17" ht="9.75" customHeight="1" x14ac:dyDescent="0.2"/>
    <row r="4" spans="1:17" ht="4.5" customHeight="1" x14ac:dyDescent="0.2"/>
    <row r="5" spans="1:17" ht="4.5" customHeight="1" x14ac:dyDescent="0.2"/>
    <row r="6" spans="1:17" ht="4.5" customHeight="1" x14ac:dyDescent="0.2"/>
    <row r="7" spans="1:17" ht="4.5" customHeight="1" x14ac:dyDescent="0.2"/>
    <row r="8" spans="1:17" s="5" customFormat="1" ht="17.25" customHeight="1" x14ac:dyDescent="0.25">
      <c r="A8" s="2" t="s">
        <v>27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4"/>
    </row>
    <row r="9" spans="1:17" ht="3" customHeight="1" x14ac:dyDescent="0.2">
      <c r="A9" s="6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</row>
    <row r="10" spans="1:17" ht="3.75" customHeight="1" x14ac:dyDescent="0.2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9"/>
    </row>
    <row r="11" spans="1:17" ht="24.95" customHeight="1" x14ac:dyDescent="0.2">
      <c r="A11" s="186" t="s">
        <v>80</v>
      </c>
      <c r="B11" s="186"/>
      <c r="C11" s="186"/>
      <c r="D11" s="186"/>
      <c r="E11" s="186"/>
      <c r="F11" s="186"/>
      <c r="G11" s="186"/>
      <c r="H11" s="186"/>
      <c r="I11" s="186"/>
      <c r="J11" s="186"/>
      <c r="K11" s="186"/>
      <c r="L11" s="186"/>
      <c r="M11" s="186"/>
      <c r="N11" s="186"/>
      <c r="O11" s="186"/>
      <c r="P11" s="186"/>
      <c r="Q11" s="186"/>
    </row>
    <row r="12" spans="1:17" ht="24.95" customHeight="1" x14ac:dyDescent="0.2">
      <c r="A12" s="186" t="s">
        <v>81</v>
      </c>
      <c r="B12" s="186"/>
      <c r="C12" s="186"/>
      <c r="D12" s="186"/>
      <c r="E12" s="186"/>
      <c r="F12" s="186"/>
      <c r="G12" s="186"/>
      <c r="H12" s="186"/>
      <c r="I12" s="186"/>
      <c r="J12" s="186"/>
      <c r="K12" s="186"/>
      <c r="L12" s="186"/>
      <c r="M12" s="186"/>
      <c r="N12" s="186"/>
      <c r="O12" s="186"/>
      <c r="P12" s="186"/>
      <c r="Q12" s="186"/>
    </row>
    <row r="13" spans="1:17" ht="24.95" customHeight="1" x14ac:dyDescent="0.2">
      <c r="A13" s="187" t="s">
        <v>82</v>
      </c>
      <c r="B13" s="187"/>
      <c r="C13" s="187"/>
      <c r="D13" s="187"/>
      <c r="E13" s="187"/>
      <c r="F13" s="187"/>
      <c r="G13" s="187"/>
      <c r="H13" s="187"/>
      <c r="I13" s="187"/>
      <c r="J13" s="187"/>
      <c r="K13" s="187"/>
      <c r="L13" s="187"/>
      <c r="M13" s="187"/>
      <c r="N13" s="187"/>
      <c r="O13" s="187"/>
      <c r="P13" s="187"/>
      <c r="Q13" s="187"/>
    </row>
    <row r="14" spans="1:17" ht="18" x14ac:dyDescent="0.2">
      <c r="A14" s="188" t="s">
        <v>83</v>
      </c>
      <c r="B14" s="188"/>
      <c r="C14" s="188"/>
      <c r="D14" s="188"/>
      <c r="E14" s="188"/>
      <c r="F14" s="188"/>
      <c r="G14" s="188"/>
      <c r="H14" s="188"/>
      <c r="I14" s="188"/>
      <c r="J14" s="188"/>
      <c r="K14" s="188"/>
      <c r="L14" s="188"/>
      <c r="M14" s="188"/>
      <c r="N14" s="188"/>
      <c r="O14" s="188"/>
      <c r="P14" s="188"/>
      <c r="Q14" s="188"/>
    </row>
    <row r="15" spans="1:17" ht="3.75" customHeight="1" x14ac:dyDescent="0.2">
      <c r="A15" s="10"/>
      <c r="B15" s="11"/>
      <c r="C15" s="11"/>
      <c r="D15" s="11"/>
      <c r="E15" s="11"/>
      <c r="F15" s="11"/>
      <c r="G15" s="11"/>
      <c r="H15" s="11"/>
      <c r="I15" s="8"/>
      <c r="J15" s="8"/>
      <c r="K15" s="11"/>
      <c r="L15" s="11"/>
      <c r="M15" s="11"/>
      <c r="N15" s="11"/>
      <c r="O15" s="11"/>
      <c r="P15" s="11"/>
      <c r="Q15" s="9"/>
    </row>
    <row r="16" spans="1:17" ht="4.9000000000000004" customHeight="1" x14ac:dyDescent="0.2"/>
    <row r="17" spans="1:28" ht="22.15" customHeight="1" thickBot="1" x14ac:dyDescent="0.25">
      <c r="A17" s="12" t="s">
        <v>84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</row>
    <row r="18" spans="1:28" ht="6.6" customHeight="1" x14ac:dyDescent="0.2"/>
    <row r="19" spans="1:28" ht="17.25" customHeight="1" thickBot="1" x14ac:dyDescent="0.3">
      <c r="A19" s="13" t="s">
        <v>85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4"/>
    </row>
    <row r="20" spans="1:28" ht="2.25" customHeight="1" x14ac:dyDescent="0.2">
      <c r="A20" s="15"/>
    </row>
    <row r="21" spans="1:28" ht="4.9000000000000004" customHeight="1" x14ac:dyDescent="0.2"/>
    <row r="22" spans="1:28" ht="27" customHeight="1" x14ac:dyDescent="0.2">
      <c r="A22" s="16" t="s">
        <v>1</v>
      </c>
      <c r="B22" s="17" t="s">
        <v>2</v>
      </c>
      <c r="C22" s="17" t="s">
        <v>23</v>
      </c>
      <c r="D22" s="17" t="s">
        <v>24</v>
      </c>
      <c r="F22" s="18" t="s">
        <v>86</v>
      </c>
      <c r="G22" s="19" t="s">
        <v>87</v>
      </c>
      <c r="H22" s="17" t="s">
        <v>23</v>
      </c>
      <c r="I22" s="17" t="s">
        <v>24</v>
      </c>
      <c r="J22" s="17" t="s">
        <v>2</v>
      </c>
    </row>
    <row r="23" spans="1:28" s="23" customFormat="1" ht="15" customHeight="1" x14ac:dyDescent="0.2">
      <c r="A23" s="20" t="s">
        <v>5</v>
      </c>
      <c r="B23" s="21">
        <f>C23+D23</f>
        <v>9907</v>
      </c>
      <c r="C23" s="22">
        <v>8428</v>
      </c>
      <c r="D23" s="22">
        <v>1479</v>
      </c>
      <c r="F23" s="24" t="s">
        <v>88</v>
      </c>
      <c r="G23" s="22">
        <v>240</v>
      </c>
      <c r="H23" s="22">
        <v>55093</v>
      </c>
      <c r="I23" s="22">
        <v>9639</v>
      </c>
      <c r="J23" s="21">
        <f>H23+I23</f>
        <v>64732</v>
      </c>
      <c r="S23" s="1"/>
      <c r="T23" s="1"/>
      <c r="U23" s="1"/>
      <c r="V23" s="1"/>
      <c r="W23" s="1"/>
      <c r="X23" s="1"/>
      <c r="Y23" s="1"/>
      <c r="Z23" s="1"/>
      <c r="AA23" s="1"/>
      <c r="AB23" s="1"/>
    </row>
    <row r="24" spans="1:28" s="23" customFormat="1" ht="15" customHeight="1" x14ac:dyDescent="0.2">
      <c r="A24" s="25" t="s">
        <v>6</v>
      </c>
      <c r="B24" s="26">
        <f t="shared" ref="B24:B34" si="0">+C24+D24</f>
        <v>9554</v>
      </c>
      <c r="C24" s="22">
        <v>8122</v>
      </c>
      <c r="D24" s="22">
        <v>1432</v>
      </c>
      <c r="F24" s="27" t="s">
        <v>89</v>
      </c>
      <c r="G24" s="22">
        <v>5</v>
      </c>
      <c r="H24" s="22">
        <v>7205</v>
      </c>
      <c r="I24" s="22">
        <v>1706</v>
      </c>
      <c r="J24" s="21">
        <f>H24+I24</f>
        <v>8911</v>
      </c>
      <c r="S24" s="1"/>
      <c r="T24" s="1"/>
      <c r="U24" s="1"/>
      <c r="V24" s="1"/>
      <c r="W24" s="1"/>
      <c r="X24" s="1"/>
      <c r="Y24" s="1"/>
      <c r="Z24" s="1"/>
      <c r="AA24" s="1"/>
      <c r="AB24" s="1"/>
    </row>
    <row r="25" spans="1:28" s="23" customFormat="1" ht="15" customHeight="1" x14ac:dyDescent="0.2">
      <c r="A25" s="25" t="s">
        <v>7</v>
      </c>
      <c r="B25" s="26">
        <f t="shared" si="0"/>
        <v>9826</v>
      </c>
      <c r="C25" s="22">
        <v>8244</v>
      </c>
      <c r="D25" s="22">
        <v>1582</v>
      </c>
      <c r="F25" s="27" t="s">
        <v>79</v>
      </c>
      <c r="G25" s="22">
        <v>96</v>
      </c>
      <c r="H25" s="22">
        <v>39858</v>
      </c>
      <c r="I25" s="22">
        <v>6790</v>
      </c>
      <c r="J25" s="21">
        <f>H25+I25</f>
        <v>46648</v>
      </c>
      <c r="S25" s="1"/>
      <c r="T25" s="1"/>
      <c r="U25" s="1"/>
      <c r="V25" s="1"/>
      <c r="W25" s="1"/>
      <c r="X25" s="1"/>
      <c r="Y25" s="1"/>
      <c r="Z25" s="1"/>
      <c r="AA25" s="1"/>
      <c r="AB25" s="1"/>
    </row>
    <row r="26" spans="1:28" s="23" customFormat="1" ht="15" customHeight="1" x14ac:dyDescent="0.2">
      <c r="A26" s="25" t="s">
        <v>8</v>
      </c>
      <c r="B26" s="26">
        <f t="shared" si="0"/>
        <v>10925</v>
      </c>
      <c r="C26" s="22">
        <v>9258</v>
      </c>
      <c r="D26" s="22">
        <v>1667</v>
      </c>
      <c r="F26" s="28" t="s">
        <v>90</v>
      </c>
      <c r="G26" s="29">
        <v>1</v>
      </c>
      <c r="H26" s="29">
        <v>378</v>
      </c>
      <c r="I26" s="29">
        <v>65</v>
      </c>
      <c r="J26" s="30">
        <f>+H26+I26</f>
        <v>443</v>
      </c>
      <c r="S26" s="1"/>
      <c r="T26" s="1"/>
      <c r="U26" s="1"/>
      <c r="V26" s="1"/>
      <c r="W26" s="1"/>
      <c r="X26" s="1"/>
      <c r="Y26" s="1"/>
      <c r="Z26" s="1"/>
      <c r="AA26" s="1"/>
      <c r="AB26" s="1"/>
    </row>
    <row r="27" spans="1:28" s="23" customFormat="1" ht="15" customHeight="1" x14ac:dyDescent="0.2">
      <c r="A27" s="25" t="s">
        <v>9</v>
      </c>
      <c r="B27" s="26">
        <f t="shared" si="0"/>
        <v>10984</v>
      </c>
      <c r="C27" s="22">
        <v>9293</v>
      </c>
      <c r="D27" s="22">
        <v>1691</v>
      </c>
      <c r="F27" s="16" t="s">
        <v>2</v>
      </c>
      <c r="G27" s="31">
        <f>SUM(G23:G26)</f>
        <v>342</v>
      </c>
      <c r="H27" s="31">
        <f t="shared" ref="H27:J27" si="1">SUM(H23:H26)</f>
        <v>102534</v>
      </c>
      <c r="I27" s="31">
        <f t="shared" si="1"/>
        <v>18200</v>
      </c>
      <c r="J27" s="31">
        <f t="shared" si="1"/>
        <v>120734</v>
      </c>
      <c r="S27" s="1"/>
      <c r="T27" s="1"/>
      <c r="U27" s="1"/>
      <c r="V27" s="1"/>
      <c r="W27" s="1"/>
      <c r="X27" s="1"/>
      <c r="Y27" s="1"/>
      <c r="Z27" s="1"/>
      <c r="AA27" s="1"/>
      <c r="AB27" s="1"/>
    </row>
    <row r="28" spans="1:28" s="23" customFormat="1" ht="15" customHeight="1" x14ac:dyDescent="0.2">
      <c r="A28" s="25" t="s">
        <v>10</v>
      </c>
      <c r="B28" s="26">
        <f t="shared" si="0"/>
        <v>10244</v>
      </c>
      <c r="C28" s="22">
        <v>8747</v>
      </c>
      <c r="D28" s="22">
        <v>1497</v>
      </c>
      <c r="S28" s="1"/>
      <c r="T28" s="1"/>
      <c r="U28" s="1"/>
      <c r="V28" s="1"/>
      <c r="W28" s="1"/>
      <c r="X28" s="1"/>
      <c r="Y28" s="1"/>
      <c r="Z28" s="1"/>
      <c r="AA28" s="1"/>
      <c r="AB28" s="1"/>
    </row>
    <row r="29" spans="1:28" s="23" customFormat="1" ht="15" customHeight="1" x14ac:dyDescent="0.2">
      <c r="A29" s="25" t="s">
        <v>11</v>
      </c>
      <c r="B29" s="26">
        <f t="shared" si="0"/>
        <v>11110</v>
      </c>
      <c r="C29" s="22">
        <v>9382</v>
      </c>
      <c r="D29" s="22">
        <v>1728</v>
      </c>
      <c r="S29" s="1"/>
      <c r="T29" s="1"/>
      <c r="U29" s="1"/>
      <c r="V29" s="1"/>
      <c r="W29" s="1"/>
      <c r="X29" s="1"/>
      <c r="Y29" s="1"/>
      <c r="Z29" s="1"/>
      <c r="AA29" s="1"/>
      <c r="AB29" s="1"/>
    </row>
    <row r="30" spans="1:28" s="23" customFormat="1" ht="15" customHeight="1" x14ac:dyDescent="0.2">
      <c r="A30" s="25" t="s">
        <v>12</v>
      </c>
      <c r="B30" s="26">
        <f t="shared" si="0"/>
        <v>11352</v>
      </c>
      <c r="C30" s="22">
        <v>9599</v>
      </c>
      <c r="D30" s="22">
        <v>1753</v>
      </c>
      <c r="S30" s="1"/>
      <c r="T30" s="1"/>
      <c r="U30" s="1"/>
      <c r="V30" s="1"/>
      <c r="W30" s="1"/>
      <c r="X30" s="1"/>
      <c r="Y30" s="1"/>
      <c r="Z30" s="1"/>
      <c r="AA30" s="1"/>
      <c r="AB30" s="1"/>
    </row>
    <row r="31" spans="1:28" s="23" customFormat="1" ht="15" customHeight="1" x14ac:dyDescent="0.2">
      <c r="A31" s="25" t="s">
        <v>13</v>
      </c>
      <c r="B31" s="26">
        <f t="shared" si="0"/>
        <v>11669</v>
      </c>
      <c r="C31" s="22">
        <v>9903</v>
      </c>
      <c r="D31" s="22">
        <v>1766</v>
      </c>
      <c r="S31" s="1"/>
      <c r="T31" s="1"/>
      <c r="U31" s="1"/>
      <c r="V31" s="1"/>
      <c r="W31" s="1"/>
      <c r="X31" s="1"/>
      <c r="Y31" s="1"/>
      <c r="Z31" s="1"/>
      <c r="AA31" s="1"/>
      <c r="AB31" s="1"/>
    </row>
    <row r="32" spans="1:28" s="23" customFormat="1" ht="15" customHeight="1" x14ac:dyDescent="0.2">
      <c r="A32" s="25" t="s">
        <v>14</v>
      </c>
      <c r="B32" s="26">
        <f t="shared" si="0"/>
        <v>12269</v>
      </c>
      <c r="C32" s="22">
        <v>10549</v>
      </c>
      <c r="D32" s="22">
        <v>1720</v>
      </c>
      <c r="S32" s="1"/>
      <c r="T32" s="1"/>
      <c r="U32" s="1"/>
      <c r="V32" s="1"/>
      <c r="W32" s="1"/>
      <c r="X32" s="1"/>
      <c r="Y32" s="1"/>
      <c r="Z32" s="1"/>
      <c r="AA32" s="1"/>
      <c r="AB32" s="1"/>
    </row>
    <row r="33" spans="1:28" s="23" customFormat="1" ht="15" customHeight="1" x14ac:dyDescent="0.2">
      <c r="A33" s="25" t="s">
        <v>15</v>
      </c>
      <c r="B33" s="26">
        <f t="shared" si="0"/>
        <v>12894</v>
      </c>
      <c r="C33" s="22">
        <v>11009</v>
      </c>
      <c r="D33" s="22">
        <v>1885</v>
      </c>
      <c r="S33" s="1"/>
      <c r="T33" s="1"/>
      <c r="U33" s="1"/>
      <c r="V33" s="1"/>
      <c r="W33" s="1"/>
      <c r="X33" s="1"/>
      <c r="Y33" s="1"/>
      <c r="Z33" s="1"/>
      <c r="AA33" s="1"/>
      <c r="AB33" s="1"/>
    </row>
    <row r="34" spans="1:28" s="23" customFormat="1" ht="15" hidden="1" customHeight="1" x14ac:dyDescent="0.2">
      <c r="A34" s="32" t="s">
        <v>16</v>
      </c>
      <c r="B34" s="30">
        <f t="shared" si="0"/>
        <v>0</v>
      </c>
      <c r="C34" s="29"/>
      <c r="D34" s="29"/>
      <c r="S34" s="1"/>
      <c r="T34" s="1"/>
      <c r="U34" s="1"/>
      <c r="V34" s="1"/>
      <c r="W34" s="1"/>
      <c r="X34" s="1"/>
      <c r="Y34" s="1"/>
      <c r="Z34" s="1"/>
      <c r="AA34" s="1"/>
      <c r="AB34" s="1"/>
    </row>
    <row r="35" spans="1:28" s="23" customFormat="1" ht="15" customHeight="1" x14ac:dyDescent="0.2">
      <c r="A35" s="16" t="s">
        <v>2</v>
      </c>
      <c r="B35" s="31">
        <f>SUM(B23:B34)</f>
        <v>120734</v>
      </c>
      <c r="C35" s="31">
        <f>SUM(C23:C34)</f>
        <v>102534</v>
      </c>
      <c r="D35" s="31">
        <f>SUM(D23:D34)</f>
        <v>18200</v>
      </c>
      <c r="S35" s="1"/>
      <c r="T35" s="1"/>
      <c r="U35" s="1"/>
      <c r="V35" s="1"/>
      <c r="W35" s="1"/>
      <c r="X35" s="1"/>
      <c r="Y35" s="1"/>
      <c r="Z35" s="1"/>
      <c r="AA35" s="1"/>
      <c r="AB35" s="1"/>
    </row>
    <row r="36" spans="1:28" ht="15" customHeight="1" thickBot="1" x14ac:dyDescent="0.25">
      <c r="A36" s="33" t="s">
        <v>17</v>
      </c>
      <c r="B36" s="34">
        <f>B35/$B35</f>
        <v>1</v>
      </c>
      <c r="C36" s="34">
        <f>C35/$B35</f>
        <v>0.84925538787748278</v>
      </c>
      <c r="D36" s="34">
        <f>D35/$B35</f>
        <v>0.15074461212251727</v>
      </c>
    </row>
    <row r="37" spans="1:28" ht="6" customHeight="1" x14ac:dyDescent="0.2">
      <c r="A37" s="35"/>
      <c r="B37" s="36"/>
      <c r="C37" s="36"/>
      <c r="D37" s="36"/>
      <c r="E37" s="37"/>
      <c r="F37" s="38"/>
      <c r="G37" s="39"/>
      <c r="H37" s="39"/>
      <c r="I37" s="39"/>
      <c r="J37" s="39"/>
      <c r="K37" s="37"/>
    </row>
    <row r="38" spans="1:28" s="37" customFormat="1" ht="6" customHeight="1" x14ac:dyDescent="0.2">
      <c r="A38" s="40"/>
      <c r="S38" s="1"/>
      <c r="T38" s="1"/>
      <c r="U38" s="1"/>
      <c r="V38" s="1"/>
      <c r="W38" s="1"/>
      <c r="X38" s="1"/>
      <c r="Y38" s="1"/>
      <c r="Z38" s="1"/>
      <c r="AA38" s="1"/>
      <c r="AB38" s="1"/>
    </row>
    <row r="39" spans="1:28" s="41" customFormat="1" ht="17.25" customHeight="1" thickBot="1" x14ac:dyDescent="0.3">
      <c r="A39" s="13" t="s">
        <v>91</v>
      </c>
      <c r="B39" s="14"/>
      <c r="C39" s="14"/>
      <c r="D39" s="14"/>
      <c r="E39" s="14"/>
      <c r="F39" s="14"/>
      <c r="G39" s="13"/>
      <c r="H39" s="14"/>
      <c r="I39" s="13" t="s">
        <v>92</v>
      </c>
      <c r="J39" s="14"/>
      <c r="K39" s="14"/>
      <c r="L39" s="14"/>
      <c r="M39" s="14"/>
      <c r="N39" s="14"/>
      <c r="O39" s="14"/>
      <c r="P39" s="14"/>
      <c r="Q39" s="14"/>
      <c r="S39" s="1"/>
      <c r="T39" s="1"/>
      <c r="U39" s="1"/>
      <c r="V39" s="1"/>
      <c r="W39" s="1"/>
      <c r="X39" s="1"/>
      <c r="Y39" s="1"/>
      <c r="Z39" s="1"/>
      <c r="AA39" s="1"/>
      <c r="AB39" s="1"/>
    </row>
    <row r="40" spans="1:28" ht="6.75" customHeight="1" x14ac:dyDescent="0.25">
      <c r="A40" s="42"/>
      <c r="B40" s="42"/>
      <c r="C40" s="42"/>
      <c r="D40" s="42"/>
      <c r="E40" s="42"/>
      <c r="F40" s="42"/>
      <c r="G40" s="42"/>
      <c r="H40" s="42"/>
      <c r="I40" s="42"/>
      <c r="J40" s="42"/>
      <c r="K40" s="42"/>
      <c r="L40" s="42"/>
      <c r="M40" s="42"/>
      <c r="N40" s="42"/>
      <c r="O40" s="42"/>
      <c r="P40" s="42"/>
    </row>
    <row r="41" spans="1:28" ht="30" customHeight="1" x14ac:dyDescent="0.2">
      <c r="A41" s="16" t="s">
        <v>1</v>
      </c>
      <c r="B41" s="17" t="s">
        <v>2</v>
      </c>
      <c r="C41" s="43" t="s">
        <v>93</v>
      </c>
      <c r="D41" s="43" t="s">
        <v>94</v>
      </c>
      <c r="E41" s="43" t="s">
        <v>95</v>
      </c>
      <c r="F41" s="43" t="s">
        <v>96</v>
      </c>
      <c r="G41" s="43" t="s">
        <v>97</v>
      </c>
      <c r="H41" s="44"/>
      <c r="I41" s="189" t="s">
        <v>98</v>
      </c>
      <c r="J41" s="189"/>
      <c r="K41" s="17" t="s">
        <v>99</v>
      </c>
      <c r="L41" s="17" t="s">
        <v>17</v>
      </c>
      <c r="M41" s="45"/>
      <c r="N41" s="46"/>
      <c r="O41" s="46"/>
      <c r="P41" s="46"/>
    </row>
    <row r="42" spans="1:28" s="23" customFormat="1" ht="15" customHeight="1" x14ac:dyDescent="0.25">
      <c r="A42" s="20" t="s">
        <v>5</v>
      </c>
      <c r="B42" s="21">
        <f>C42+D42+E42+F42+G42</f>
        <v>9907</v>
      </c>
      <c r="C42" s="22">
        <v>7625</v>
      </c>
      <c r="D42" s="22">
        <v>885</v>
      </c>
      <c r="E42" s="22">
        <v>1116</v>
      </c>
      <c r="F42" s="22">
        <v>251</v>
      </c>
      <c r="G42" s="22">
        <v>30</v>
      </c>
      <c r="H42" s="47"/>
      <c r="I42" s="20" t="s">
        <v>50</v>
      </c>
      <c r="J42" s="20"/>
      <c r="K42" s="21">
        <v>72050</v>
      </c>
      <c r="L42" s="48">
        <f>K42/K44</f>
        <v>0.59676644524326206</v>
      </c>
      <c r="M42" s="45"/>
      <c r="N42" s="49"/>
      <c r="O42" s="49"/>
      <c r="P42" s="49"/>
    </row>
    <row r="43" spans="1:28" s="23" customFormat="1" ht="15" customHeight="1" x14ac:dyDescent="0.25">
      <c r="A43" s="25" t="s">
        <v>6</v>
      </c>
      <c r="B43" s="21">
        <f t="shared" ref="B43:B53" si="2">C43+D43+E43+F43+G43</f>
        <v>9554</v>
      </c>
      <c r="C43" s="22">
        <v>7679</v>
      </c>
      <c r="D43" s="22">
        <v>753</v>
      </c>
      <c r="E43" s="22">
        <v>864</v>
      </c>
      <c r="F43" s="22">
        <v>231</v>
      </c>
      <c r="G43" s="22">
        <v>27</v>
      </c>
      <c r="H43" s="50"/>
      <c r="I43" s="32" t="s">
        <v>51</v>
      </c>
      <c r="J43" s="32"/>
      <c r="K43" s="21">
        <v>48684</v>
      </c>
      <c r="L43" s="48">
        <f>K43/K44</f>
        <v>0.40323355475673794</v>
      </c>
      <c r="M43" s="45"/>
      <c r="N43" s="49"/>
      <c r="O43" s="49"/>
      <c r="P43" s="49"/>
    </row>
    <row r="44" spans="1:28" s="23" customFormat="1" ht="15" customHeight="1" x14ac:dyDescent="0.25">
      <c r="A44" s="25" t="s">
        <v>7</v>
      </c>
      <c r="B44" s="21">
        <f t="shared" si="2"/>
        <v>9826</v>
      </c>
      <c r="C44" s="22">
        <v>7980</v>
      </c>
      <c r="D44" s="22">
        <v>741</v>
      </c>
      <c r="E44" s="22">
        <v>867</v>
      </c>
      <c r="F44" s="22">
        <v>216</v>
      </c>
      <c r="G44" s="22">
        <v>22</v>
      </c>
      <c r="H44" s="50"/>
      <c r="I44" s="16" t="s">
        <v>2</v>
      </c>
      <c r="J44" s="16"/>
      <c r="K44" s="31">
        <f>K42+K43</f>
        <v>120734</v>
      </c>
      <c r="L44" s="51">
        <f>L42+L43</f>
        <v>1</v>
      </c>
      <c r="M44" s="45"/>
      <c r="N44" s="49"/>
      <c r="O44" s="49"/>
      <c r="P44" s="49"/>
    </row>
    <row r="45" spans="1:28" s="23" customFormat="1" ht="15" customHeight="1" x14ac:dyDescent="0.25">
      <c r="A45" s="25" t="s">
        <v>8</v>
      </c>
      <c r="B45" s="21">
        <f t="shared" si="2"/>
        <v>10925</v>
      </c>
      <c r="C45" s="22">
        <v>8785</v>
      </c>
      <c r="D45" s="22">
        <v>862</v>
      </c>
      <c r="E45" s="22">
        <v>987</v>
      </c>
      <c r="F45" s="22">
        <v>257</v>
      </c>
      <c r="G45" s="22">
        <v>34</v>
      </c>
      <c r="H45" s="50"/>
      <c r="M45" s="45"/>
      <c r="N45" s="49"/>
      <c r="O45" s="49"/>
      <c r="P45" s="49"/>
    </row>
    <row r="46" spans="1:28" s="23" customFormat="1" ht="15" customHeight="1" x14ac:dyDescent="0.25">
      <c r="A46" s="25" t="s">
        <v>9</v>
      </c>
      <c r="B46" s="21">
        <f t="shared" si="2"/>
        <v>10984</v>
      </c>
      <c r="C46" s="22">
        <v>8840</v>
      </c>
      <c r="D46" s="22">
        <v>872</v>
      </c>
      <c r="E46" s="22">
        <v>960</v>
      </c>
      <c r="F46" s="22">
        <v>285</v>
      </c>
      <c r="G46" s="22">
        <v>27</v>
      </c>
      <c r="H46" s="50"/>
      <c r="M46" s="45"/>
      <c r="N46" s="52"/>
      <c r="O46" s="53"/>
      <c r="P46" s="49"/>
    </row>
    <row r="47" spans="1:28" s="23" customFormat="1" ht="15" customHeight="1" x14ac:dyDescent="0.25">
      <c r="A47" s="25" t="s">
        <v>10</v>
      </c>
      <c r="B47" s="21">
        <f t="shared" si="2"/>
        <v>10244</v>
      </c>
      <c r="C47" s="22">
        <v>8251</v>
      </c>
      <c r="D47" s="22">
        <v>792</v>
      </c>
      <c r="E47" s="22">
        <v>895</v>
      </c>
      <c r="F47" s="22">
        <v>269</v>
      </c>
      <c r="G47" s="22">
        <v>37</v>
      </c>
      <c r="H47" s="50"/>
      <c r="M47" s="45"/>
      <c r="N47" s="52"/>
      <c r="O47" s="53"/>
      <c r="P47" s="49"/>
    </row>
    <row r="48" spans="1:28" s="23" customFormat="1" ht="15" customHeight="1" x14ac:dyDescent="0.25">
      <c r="A48" s="25" t="s">
        <v>11</v>
      </c>
      <c r="B48" s="21">
        <f t="shared" si="2"/>
        <v>11110</v>
      </c>
      <c r="C48" s="22">
        <v>8762</v>
      </c>
      <c r="D48" s="22">
        <v>1024</v>
      </c>
      <c r="E48" s="22">
        <v>1016</v>
      </c>
      <c r="F48" s="22">
        <v>278</v>
      </c>
      <c r="G48" s="22">
        <v>30</v>
      </c>
      <c r="H48" s="50"/>
      <c r="M48" s="45"/>
      <c r="N48" s="52"/>
      <c r="O48" s="53"/>
      <c r="P48" s="49"/>
    </row>
    <row r="49" spans="1:17" s="23" customFormat="1" ht="15" customHeight="1" x14ac:dyDescent="0.25">
      <c r="A49" s="25" t="s">
        <v>12</v>
      </c>
      <c r="B49" s="21">
        <f t="shared" si="2"/>
        <v>11352</v>
      </c>
      <c r="C49" s="22">
        <v>9029</v>
      </c>
      <c r="D49" s="22">
        <v>874</v>
      </c>
      <c r="E49" s="22">
        <v>1057</v>
      </c>
      <c r="F49" s="22">
        <v>356</v>
      </c>
      <c r="G49" s="22">
        <v>36</v>
      </c>
      <c r="H49" s="50"/>
      <c r="M49" s="45"/>
      <c r="N49" s="52"/>
      <c r="O49" s="53"/>
      <c r="P49" s="49"/>
    </row>
    <row r="50" spans="1:17" s="23" customFormat="1" ht="15" customHeight="1" x14ac:dyDescent="0.25">
      <c r="A50" s="25" t="s">
        <v>13</v>
      </c>
      <c r="B50" s="21">
        <f t="shared" si="2"/>
        <v>11669</v>
      </c>
      <c r="C50" s="22">
        <v>9380</v>
      </c>
      <c r="D50" s="22">
        <v>998</v>
      </c>
      <c r="E50" s="22">
        <v>1022</v>
      </c>
      <c r="F50" s="22">
        <v>247</v>
      </c>
      <c r="G50" s="22">
        <v>22</v>
      </c>
      <c r="H50" s="50"/>
      <c r="M50" s="45"/>
      <c r="N50" s="52"/>
      <c r="O50" s="53"/>
      <c r="P50" s="49"/>
    </row>
    <row r="51" spans="1:17" s="23" customFormat="1" ht="15" customHeight="1" x14ac:dyDescent="0.25">
      <c r="A51" s="25" t="s">
        <v>14</v>
      </c>
      <c r="B51" s="21">
        <f t="shared" si="2"/>
        <v>12269</v>
      </c>
      <c r="C51" s="22">
        <v>9951</v>
      </c>
      <c r="D51" s="22">
        <v>939</v>
      </c>
      <c r="E51" s="22">
        <v>1051</v>
      </c>
      <c r="F51" s="22">
        <v>305</v>
      </c>
      <c r="G51" s="22">
        <v>23</v>
      </c>
      <c r="H51" s="50"/>
      <c r="M51" s="45"/>
      <c r="N51" s="52"/>
      <c r="O51" s="53"/>
      <c r="P51" s="49"/>
    </row>
    <row r="52" spans="1:17" s="23" customFormat="1" ht="15" customHeight="1" x14ac:dyDescent="0.25">
      <c r="A52" s="25" t="s">
        <v>15</v>
      </c>
      <c r="B52" s="21">
        <f t="shared" si="2"/>
        <v>12894</v>
      </c>
      <c r="C52" s="22">
        <v>10553</v>
      </c>
      <c r="D52" s="22">
        <v>969</v>
      </c>
      <c r="E52" s="22">
        <v>1076</v>
      </c>
      <c r="F52" s="22">
        <v>268</v>
      </c>
      <c r="G52" s="22">
        <v>28</v>
      </c>
      <c r="H52" s="50"/>
      <c r="M52" s="45"/>
      <c r="N52" s="52"/>
      <c r="O52" s="53"/>
      <c r="P52" s="49"/>
    </row>
    <row r="53" spans="1:17" s="23" customFormat="1" ht="15" hidden="1" customHeight="1" x14ac:dyDescent="0.25">
      <c r="A53" s="32" t="s">
        <v>16</v>
      </c>
      <c r="B53" s="30">
        <f t="shared" si="2"/>
        <v>0</v>
      </c>
      <c r="C53" s="29"/>
      <c r="D53" s="29"/>
      <c r="E53" s="29"/>
      <c r="F53" s="29"/>
      <c r="G53" s="29"/>
      <c r="H53" s="50"/>
      <c r="M53" s="45"/>
      <c r="N53" s="52"/>
      <c r="O53" s="53"/>
      <c r="P53" s="49"/>
    </row>
    <row r="54" spans="1:17" s="23" customFormat="1" ht="15" customHeight="1" x14ac:dyDescent="0.25">
      <c r="A54" s="16" t="s">
        <v>2</v>
      </c>
      <c r="B54" s="31">
        <f>SUM(B42:B53)</f>
        <v>120734</v>
      </c>
      <c r="C54" s="31">
        <f>SUM(C42:C53)</f>
        <v>96835</v>
      </c>
      <c r="D54" s="31">
        <f>SUM(D42:D53)</f>
        <v>9709</v>
      </c>
      <c r="E54" s="31">
        <f t="shared" ref="E54" si="3">SUM(E42:E53)</f>
        <v>10911</v>
      </c>
      <c r="F54" s="31">
        <f>SUM(F42:F53)</f>
        <v>2963</v>
      </c>
      <c r="G54" s="31">
        <f>SUM(G42:G53)</f>
        <v>316</v>
      </c>
      <c r="H54" s="47"/>
      <c r="M54" s="54"/>
      <c r="N54" s="55"/>
      <c r="O54" s="55"/>
      <c r="P54" s="49"/>
    </row>
    <row r="55" spans="1:17" ht="15" customHeight="1" thickBot="1" x14ac:dyDescent="0.25">
      <c r="A55" s="56" t="s">
        <v>17</v>
      </c>
      <c r="B55" s="57">
        <f t="shared" ref="B55:G55" si="4">B54/$B54</f>
        <v>1</v>
      </c>
      <c r="C55" s="57">
        <f t="shared" si="4"/>
        <v>0.80205244587274505</v>
      </c>
      <c r="D55" s="57">
        <f t="shared" si="4"/>
        <v>8.0416452697665938E-2</v>
      </c>
      <c r="E55" s="57">
        <f t="shared" si="4"/>
        <v>9.0372223234548674E-2</v>
      </c>
      <c r="F55" s="57">
        <f t="shared" si="4"/>
        <v>2.4541554160385642E-2</v>
      </c>
      <c r="G55" s="57">
        <f t="shared" si="4"/>
        <v>2.6173240346546956E-3</v>
      </c>
      <c r="H55" s="47"/>
      <c r="M55" s="46"/>
      <c r="N55" s="46"/>
      <c r="O55" s="46"/>
      <c r="P55" s="55"/>
    </row>
    <row r="56" spans="1:17" ht="15" x14ac:dyDescent="0.2">
      <c r="A56" s="54"/>
      <c r="B56" s="58"/>
      <c r="C56" s="58"/>
      <c r="D56" s="58"/>
      <c r="E56" s="58"/>
      <c r="G56" s="38"/>
      <c r="H56" s="38"/>
      <c r="M56" s="46"/>
      <c r="N56" s="46"/>
      <c r="O56" s="46"/>
      <c r="P56" s="55"/>
    </row>
    <row r="57" spans="1:17" ht="15" x14ac:dyDescent="0.2">
      <c r="A57" s="54"/>
      <c r="B57" s="58"/>
      <c r="C57" s="58"/>
      <c r="D57" s="58"/>
      <c r="E57" s="58"/>
      <c r="G57" s="38"/>
      <c r="H57" s="38"/>
      <c r="M57" s="46"/>
      <c r="N57" s="46"/>
      <c r="O57" s="46"/>
      <c r="P57" s="55"/>
    </row>
    <row r="58" spans="1:17" ht="15" x14ac:dyDescent="0.2">
      <c r="A58" s="54"/>
      <c r="B58" s="58"/>
      <c r="C58" s="58"/>
      <c r="D58" s="58"/>
      <c r="E58" s="58"/>
      <c r="G58" s="38"/>
      <c r="H58" s="38"/>
      <c r="M58" s="46"/>
      <c r="N58" s="46"/>
      <c r="O58" s="46"/>
      <c r="P58" s="55"/>
    </row>
    <row r="59" spans="1:17" s="37" customFormat="1" x14ac:dyDescent="0.2">
      <c r="B59" s="59"/>
    </row>
    <row r="60" spans="1:17" ht="16.5" thickBot="1" x14ac:dyDescent="0.3">
      <c r="A60" s="185" t="s">
        <v>100</v>
      </c>
      <c r="B60" s="185"/>
      <c r="C60" s="185"/>
      <c r="D60" s="185"/>
      <c r="E60" s="185"/>
      <c r="F60" s="185"/>
      <c r="G60" s="185"/>
      <c r="H60" s="185"/>
      <c r="I60" s="185"/>
      <c r="J60" s="185"/>
      <c r="K60" s="185"/>
      <c r="L60" s="185"/>
      <c r="M60" s="185"/>
      <c r="N60" s="185"/>
      <c r="O60" s="185"/>
      <c r="P60" s="185"/>
      <c r="Q60" s="14"/>
    </row>
    <row r="61" spans="1:17" ht="4.5" customHeight="1" x14ac:dyDescent="0.2">
      <c r="M61" s="46"/>
      <c r="N61" s="46"/>
      <c r="O61" s="46"/>
      <c r="P61" s="46"/>
      <c r="Q61" s="46"/>
    </row>
    <row r="62" spans="1:17" ht="3" customHeight="1" x14ac:dyDescent="0.2">
      <c r="L62" s="60"/>
      <c r="P62" s="46"/>
      <c r="Q62" s="46"/>
    </row>
    <row r="63" spans="1:17" ht="31.5" customHeight="1" x14ac:dyDescent="0.2">
      <c r="A63" s="61" t="s">
        <v>0</v>
      </c>
      <c r="B63" s="17" t="s">
        <v>2</v>
      </c>
      <c r="C63" s="19" t="s">
        <v>101</v>
      </c>
      <c r="D63" s="19" t="s">
        <v>102</v>
      </c>
      <c r="E63" s="19" t="s">
        <v>103</v>
      </c>
      <c r="F63" s="19" t="s">
        <v>104</v>
      </c>
      <c r="G63" s="19" t="s">
        <v>105</v>
      </c>
      <c r="H63" s="19" t="s">
        <v>106</v>
      </c>
      <c r="I63" s="19" t="s">
        <v>107</v>
      </c>
      <c r="J63" s="19" t="s">
        <v>108</v>
      </c>
      <c r="L63" s="46"/>
      <c r="M63" s="62" t="s">
        <v>28</v>
      </c>
      <c r="N63" s="63">
        <f>C76+D76</f>
        <v>21825</v>
      </c>
      <c r="O63" s="64">
        <f>N63/N$76</f>
        <v>0.18076929448208459</v>
      </c>
      <c r="P63" s="60"/>
      <c r="Q63" s="46"/>
    </row>
    <row r="64" spans="1:17" s="23" customFormat="1" ht="15" customHeight="1" x14ac:dyDescent="0.25">
      <c r="A64" s="20" t="s">
        <v>5</v>
      </c>
      <c r="B64" s="21">
        <f t="shared" ref="B64:B75" si="5">SUM(C64:J64)</f>
        <v>9907</v>
      </c>
      <c r="C64" s="22">
        <v>553</v>
      </c>
      <c r="D64" s="22">
        <v>1150</v>
      </c>
      <c r="E64" s="22">
        <v>1224</v>
      </c>
      <c r="F64" s="22">
        <v>1365</v>
      </c>
      <c r="G64" s="22">
        <v>2205</v>
      </c>
      <c r="H64" s="22">
        <v>1731</v>
      </c>
      <c r="I64" s="22">
        <v>1065</v>
      </c>
      <c r="J64" s="22">
        <v>614</v>
      </c>
      <c r="L64" s="49"/>
      <c r="M64" s="62" t="s">
        <v>29</v>
      </c>
      <c r="N64" s="63">
        <f>E76</f>
        <v>16123</v>
      </c>
      <c r="O64" s="64">
        <f>N64/N$76</f>
        <v>0.13354150446435967</v>
      </c>
      <c r="P64" s="65"/>
      <c r="Q64" s="49"/>
    </row>
    <row r="65" spans="1:17" s="23" customFormat="1" ht="15" customHeight="1" x14ac:dyDescent="0.25">
      <c r="A65" s="25" t="s">
        <v>6</v>
      </c>
      <c r="B65" s="26">
        <f t="shared" si="5"/>
        <v>9554</v>
      </c>
      <c r="C65" s="22">
        <v>527</v>
      </c>
      <c r="D65" s="22">
        <v>1165</v>
      </c>
      <c r="E65" s="22">
        <v>1255</v>
      </c>
      <c r="F65" s="22">
        <v>1411</v>
      </c>
      <c r="G65" s="22">
        <v>1943</v>
      </c>
      <c r="H65" s="22">
        <v>1645</v>
      </c>
      <c r="I65" s="22">
        <v>998</v>
      </c>
      <c r="J65" s="22">
        <v>610</v>
      </c>
      <c r="L65" s="49"/>
      <c r="M65" s="62" t="s">
        <v>30</v>
      </c>
      <c r="N65" s="63">
        <f>F76+G76+H76+I76</f>
        <v>75442</v>
      </c>
      <c r="O65" s="64">
        <f>N65/N$76</f>
        <v>0.62486126526082131</v>
      </c>
      <c r="P65" s="65"/>
      <c r="Q65" s="49"/>
    </row>
    <row r="66" spans="1:17" s="23" customFormat="1" ht="15" customHeight="1" x14ac:dyDescent="0.25">
      <c r="A66" s="25" t="s">
        <v>7</v>
      </c>
      <c r="B66" s="26">
        <f t="shared" si="5"/>
        <v>9826</v>
      </c>
      <c r="C66" s="22">
        <v>503</v>
      </c>
      <c r="D66" s="22">
        <v>1182</v>
      </c>
      <c r="E66" s="22">
        <v>1249</v>
      </c>
      <c r="F66" s="22">
        <v>1415</v>
      </c>
      <c r="G66" s="22">
        <v>2172</v>
      </c>
      <c r="H66" s="22">
        <v>1666</v>
      </c>
      <c r="I66" s="22">
        <v>1027</v>
      </c>
      <c r="J66" s="22">
        <v>612</v>
      </c>
      <c r="L66" s="49"/>
      <c r="M66" s="62" t="s">
        <v>109</v>
      </c>
      <c r="N66" s="63">
        <f>J76</f>
        <v>7344</v>
      </c>
      <c r="O66" s="64">
        <f>N66/N$76</f>
        <v>6.082793579273444E-2</v>
      </c>
      <c r="P66" s="65"/>
      <c r="Q66" s="49"/>
    </row>
    <row r="67" spans="1:17" s="23" customFormat="1" ht="15" customHeight="1" x14ac:dyDescent="0.25">
      <c r="A67" s="25" t="s">
        <v>8</v>
      </c>
      <c r="B67" s="26">
        <f t="shared" si="5"/>
        <v>10925</v>
      </c>
      <c r="C67" s="22">
        <v>697</v>
      </c>
      <c r="D67" s="22">
        <v>1417</v>
      </c>
      <c r="E67" s="22">
        <v>1482</v>
      </c>
      <c r="F67" s="22">
        <v>1473</v>
      </c>
      <c r="G67" s="22">
        <v>2348</v>
      </c>
      <c r="H67" s="22">
        <v>1769</v>
      </c>
      <c r="I67" s="22">
        <v>1079</v>
      </c>
      <c r="J67" s="22">
        <v>660</v>
      </c>
      <c r="L67" s="49"/>
      <c r="M67" s="65"/>
      <c r="N67" s="65"/>
      <c r="O67" s="65"/>
      <c r="P67" s="65"/>
      <c r="Q67" s="49"/>
    </row>
    <row r="68" spans="1:17" s="23" customFormat="1" ht="15" customHeight="1" x14ac:dyDescent="0.25">
      <c r="A68" s="25" t="s">
        <v>9</v>
      </c>
      <c r="B68" s="26">
        <f t="shared" si="5"/>
        <v>10984</v>
      </c>
      <c r="C68" s="22">
        <v>669</v>
      </c>
      <c r="D68" s="22">
        <v>1405</v>
      </c>
      <c r="E68" s="22">
        <v>1470</v>
      </c>
      <c r="F68" s="22">
        <v>1564</v>
      </c>
      <c r="G68" s="22">
        <v>2325</v>
      </c>
      <c r="H68" s="22">
        <v>1821</v>
      </c>
      <c r="I68" s="22">
        <v>1070</v>
      </c>
      <c r="J68" s="22">
        <v>660</v>
      </c>
      <c r="K68" s="66"/>
      <c r="L68" s="67"/>
      <c r="M68" s="65"/>
      <c r="N68" s="65"/>
      <c r="O68" s="65"/>
      <c r="P68" s="65"/>
      <c r="Q68" s="49"/>
    </row>
    <row r="69" spans="1:17" s="23" customFormat="1" ht="15" customHeight="1" x14ac:dyDescent="0.25">
      <c r="A69" s="25" t="s">
        <v>10</v>
      </c>
      <c r="B69" s="26">
        <f t="shared" si="5"/>
        <v>10244</v>
      </c>
      <c r="C69" s="22">
        <v>573</v>
      </c>
      <c r="D69" s="22">
        <v>1280</v>
      </c>
      <c r="E69" s="22">
        <v>1374</v>
      </c>
      <c r="F69" s="22">
        <v>1526</v>
      </c>
      <c r="G69" s="22">
        <v>2095</v>
      </c>
      <c r="H69" s="22">
        <v>1732</v>
      </c>
      <c r="I69" s="22">
        <v>1033</v>
      </c>
      <c r="J69" s="22">
        <v>631</v>
      </c>
      <c r="K69" s="66"/>
      <c r="L69" s="67"/>
      <c r="M69" s="62"/>
      <c r="N69" s="68"/>
      <c r="O69" s="63"/>
      <c r="P69" s="69"/>
      <c r="Q69" s="49"/>
    </row>
    <row r="70" spans="1:17" s="23" customFormat="1" ht="15" customHeight="1" x14ac:dyDescent="0.25">
      <c r="A70" s="25" t="s">
        <v>11</v>
      </c>
      <c r="B70" s="26">
        <f t="shared" si="5"/>
        <v>11110</v>
      </c>
      <c r="C70" s="22">
        <v>646</v>
      </c>
      <c r="D70" s="22">
        <v>1439</v>
      </c>
      <c r="E70" s="22">
        <v>1535</v>
      </c>
      <c r="F70" s="22">
        <v>1532</v>
      </c>
      <c r="G70" s="22">
        <v>2376</v>
      </c>
      <c r="H70" s="22">
        <v>1816</v>
      </c>
      <c r="I70" s="22">
        <v>1119</v>
      </c>
      <c r="J70" s="22">
        <v>647</v>
      </c>
      <c r="K70" s="66"/>
      <c r="L70" s="67"/>
      <c r="M70" s="62"/>
      <c r="N70" s="68"/>
      <c r="O70" s="63"/>
      <c r="P70" s="69"/>
      <c r="Q70" s="49"/>
    </row>
    <row r="71" spans="1:17" s="23" customFormat="1" ht="15" customHeight="1" x14ac:dyDescent="0.25">
      <c r="A71" s="25" t="s">
        <v>12</v>
      </c>
      <c r="B71" s="26">
        <f t="shared" si="5"/>
        <v>11352</v>
      </c>
      <c r="C71" s="22">
        <v>711</v>
      </c>
      <c r="D71" s="22">
        <v>1437</v>
      </c>
      <c r="E71" s="22">
        <v>1490</v>
      </c>
      <c r="F71" s="22">
        <v>1581</v>
      </c>
      <c r="G71" s="22">
        <v>2324</v>
      </c>
      <c r="H71" s="22">
        <v>1873</v>
      </c>
      <c r="I71" s="22">
        <v>1219</v>
      </c>
      <c r="J71" s="22">
        <v>717</v>
      </c>
      <c r="K71" s="66"/>
      <c r="L71" s="67"/>
      <c r="M71" s="62"/>
      <c r="N71" s="68"/>
      <c r="O71" s="63"/>
      <c r="P71" s="69"/>
      <c r="Q71" s="49"/>
    </row>
    <row r="72" spans="1:17" s="23" customFormat="1" ht="15" customHeight="1" x14ac:dyDescent="0.25">
      <c r="A72" s="25" t="s">
        <v>13</v>
      </c>
      <c r="B72" s="26">
        <f t="shared" si="5"/>
        <v>11669</v>
      </c>
      <c r="C72" s="22">
        <v>626</v>
      </c>
      <c r="D72" s="22">
        <v>1478</v>
      </c>
      <c r="E72" s="22">
        <v>1658</v>
      </c>
      <c r="F72" s="22">
        <v>1591</v>
      </c>
      <c r="G72" s="22">
        <v>2339</v>
      </c>
      <c r="H72" s="22">
        <v>1993</v>
      </c>
      <c r="I72" s="22">
        <v>1238</v>
      </c>
      <c r="J72" s="22">
        <v>746</v>
      </c>
      <c r="L72" s="49"/>
      <c r="M72" s="62"/>
      <c r="N72" s="68"/>
      <c r="O72" s="63"/>
      <c r="P72" s="69"/>
      <c r="Q72" s="49"/>
    </row>
    <row r="73" spans="1:17" s="23" customFormat="1" ht="15" customHeight="1" x14ac:dyDescent="0.25">
      <c r="A73" s="25" t="s">
        <v>14</v>
      </c>
      <c r="B73" s="26">
        <f t="shared" si="5"/>
        <v>12269</v>
      </c>
      <c r="C73" s="22">
        <v>646</v>
      </c>
      <c r="D73" s="22">
        <v>1457</v>
      </c>
      <c r="E73" s="22">
        <v>1608</v>
      </c>
      <c r="F73" s="22">
        <v>1819</v>
      </c>
      <c r="G73" s="22">
        <v>2728</v>
      </c>
      <c r="H73" s="22">
        <v>2074</v>
      </c>
      <c r="I73" s="22">
        <v>1205</v>
      </c>
      <c r="J73" s="22">
        <v>732</v>
      </c>
      <c r="L73" s="49"/>
      <c r="M73" s="62"/>
      <c r="N73" s="68"/>
      <c r="O73" s="63"/>
      <c r="P73" s="69"/>
      <c r="Q73" s="49"/>
    </row>
    <row r="74" spans="1:17" s="23" customFormat="1" ht="15" customHeight="1" x14ac:dyDescent="0.25">
      <c r="A74" s="25" t="s">
        <v>15</v>
      </c>
      <c r="B74" s="26">
        <f t="shared" si="5"/>
        <v>12894</v>
      </c>
      <c r="C74" s="22">
        <v>685</v>
      </c>
      <c r="D74" s="22">
        <v>1579</v>
      </c>
      <c r="E74" s="22">
        <v>1778</v>
      </c>
      <c r="F74" s="22">
        <v>1848</v>
      </c>
      <c r="G74" s="22">
        <v>2797</v>
      </c>
      <c r="H74" s="22">
        <v>2140</v>
      </c>
      <c r="I74" s="22">
        <v>1352</v>
      </c>
      <c r="J74" s="22">
        <v>715</v>
      </c>
      <c r="L74" s="49"/>
      <c r="M74" s="62"/>
      <c r="N74" s="68"/>
      <c r="O74" s="63"/>
      <c r="P74" s="69"/>
      <c r="Q74" s="49"/>
    </row>
    <row r="75" spans="1:17" s="23" customFormat="1" ht="15" hidden="1" customHeight="1" x14ac:dyDescent="0.25">
      <c r="A75" s="32" t="s">
        <v>16</v>
      </c>
      <c r="B75" s="30">
        <f t="shared" si="5"/>
        <v>0</v>
      </c>
      <c r="C75" s="29"/>
      <c r="D75" s="29"/>
      <c r="E75" s="29"/>
      <c r="F75" s="29"/>
      <c r="G75" s="29"/>
      <c r="H75" s="29"/>
      <c r="I75" s="29"/>
      <c r="J75" s="29"/>
      <c r="L75" s="49"/>
      <c r="M75" s="62"/>
      <c r="N75" s="68"/>
      <c r="O75" s="63"/>
      <c r="P75" s="69"/>
      <c r="Q75" s="49"/>
    </row>
    <row r="76" spans="1:17" s="23" customFormat="1" ht="15" customHeight="1" x14ac:dyDescent="0.25">
      <c r="A76" s="16" t="s">
        <v>2</v>
      </c>
      <c r="B76" s="31">
        <f t="shared" ref="B76:J76" si="6">SUM(B64:B75)</f>
        <v>120734</v>
      </c>
      <c r="C76" s="31">
        <f t="shared" ref="C76:H76" si="7">SUM(C64:C75)</f>
        <v>6836</v>
      </c>
      <c r="D76" s="31">
        <f t="shared" si="7"/>
        <v>14989</v>
      </c>
      <c r="E76" s="31">
        <f t="shared" si="7"/>
        <v>16123</v>
      </c>
      <c r="F76" s="31">
        <f t="shared" si="7"/>
        <v>17125</v>
      </c>
      <c r="G76" s="31">
        <f t="shared" si="7"/>
        <v>25652</v>
      </c>
      <c r="H76" s="31">
        <f t="shared" si="7"/>
        <v>20260</v>
      </c>
      <c r="I76" s="31">
        <f t="shared" si="6"/>
        <v>12405</v>
      </c>
      <c r="J76" s="31">
        <f t="shared" si="6"/>
        <v>7344</v>
      </c>
      <c r="L76" s="49"/>
      <c r="M76" s="68" t="s">
        <v>2</v>
      </c>
      <c r="N76" s="63">
        <f>SUM(N62:N75)</f>
        <v>120734</v>
      </c>
      <c r="O76" s="70">
        <f>N76/N$76</f>
        <v>1</v>
      </c>
      <c r="P76" s="65"/>
      <c r="Q76" s="49"/>
    </row>
    <row r="77" spans="1:17" s="23" customFormat="1" ht="15" customHeight="1" thickBot="1" x14ac:dyDescent="0.3">
      <c r="A77" s="33" t="s">
        <v>17</v>
      </c>
      <c r="B77" s="34">
        <f t="shared" ref="B77:H77" si="8">B76/$B76</f>
        <v>1</v>
      </c>
      <c r="C77" s="34">
        <f>C76/$B76</f>
        <v>5.6620338926897149E-2</v>
      </c>
      <c r="D77" s="34">
        <f t="shared" si="8"/>
        <v>0.12414895555518744</v>
      </c>
      <c r="E77" s="34">
        <f>E76/$B76</f>
        <v>0.13354150446435967</v>
      </c>
      <c r="F77" s="34">
        <f t="shared" si="8"/>
        <v>0.14184074080209386</v>
      </c>
      <c r="G77" s="34">
        <f t="shared" si="8"/>
        <v>0.21246707638279191</v>
      </c>
      <c r="H77" s="34">
        <f t="shared" si="8"/>
        <v>0.16780691437374726</v>
      </c>
      <c r="I77" s="34">
        <f>I76/$B76</f>
        <v>0.10274653370218828</v>
      </c>
      <c r="J77" s="34">
        <f>J76/$B76</f>
        <v>6.082793579273444E-2</v>
      </c>
      <c r="L77" s="49"/>
      <c r="M77" s="49"/>
      <c r="N77" s="49"/>
      <c r="O77" s="49"/>
      <c r="P77" s="49"/>
      <c r="Q77" s="49"/>
    </row>
    <row r="78" spans="1:17" ht="33.75" customHeight="1" x14ac:dyDescent="0.2">
      <c r="A78" s="71" t="s">
        <v>110</v>
      </c>
      <c r="B78" s="72"/>
      <c r="F78" s="72"/>
      <c r="G78" s="72"/>
      <c r="H78" s="72"/>
      <c r="I78" s="72"/>
      <c r="L78" s="73"/>
      <c r="P78" s="73"/>
      <c r="Q78" s="74"/>
    </row>
    <row r="79" spans="1:17" x14ac:dyDescent="0.2">
      <c r="A79" s="71"/>
      <c r="B79" s="72"/>
      <c r="F79" s="72"/>
      <c r="G79" s="72"/>
      <c r="H79" s="72"/>
      <c r="I79" s="72"/>
      <c r="L79" s="60"/>
      <c r="M79" s="68"/>
      <c r="N79" s="63"/>
      <c r="O79" s="70"/>
      <c r="P79" s="60"/>
      <c r="Q79" s="74"/>
    </row>
    <row r="80" spans="1:17" ht="16.5" thickBot="1" x14ac:dyDescent="0.3">
      <c r="A80" s="75" t="s">
        <v>31</v>
      </c>
      <c r="B80" s="14"/>
      <c r="C80" s="14"/>
      <c r="D80" s="14"/>
      <c r="E80" s="14"/>
      <c r="F80" s="14"/>
      <c r="H80" s="13" t="s">
        <v>111</v>
      </c>
      <c r="I80" s="14"/>
      <c r="J80" s="14"/>
      <c r="K80" s="14"/>
      <c r="L80" s="76"/>
      <c r="M80" s="76"/>
      <c r="N80" s="76"/>
      <c r="O80" s="76"/>
      <c r="P80" s="76"/>
      <c r="Q80" s="13"/>
    </row>
    <row r="81" spans="1:17" ht="3.75" customHeight="1" x14ac:dyDescent="0.25">
      <c r="A81" s="77"/>
      <c r="B81" s="77"/>
      <c r="C81" s="77"/>
      <c r="D81" s="77"/>
      <c r="E81" s="77"/>
      <c r="F81" s="77"/>
      <c r="G81" s="77"/>
      <c r="H81" s="77"/>
      <c r="I81" s="77"/>
      <c r="J81" s="77"/>
      <c r="K81" s="77"/>
      <c r="L81" s="77"/>
      <c r="M81" s="77"/>
      <c r="N81" s="77"/>
      <c r="O81" s="77"/>
      <c r="P81" s="77"/>
    </row>
    <row r="82" spans="1:17" ht="2.25" customHeight="1" x14ac:dyDescent="0.2"/>
    <row r="83" spans="1:17" ht="6" hidden="1" customHeight="1" x14ac:dyDescent="0.2"/>
    <row r="84" spans="1:17" s="79" customFormat="1" ht="30" customHeight="1" x14ac:dyDescent="0.25">
      <c r="A84" s="190" t="s">
        <v>1</v>
      </c>
      <c r="B84" s="193" t="s">
        <v>2</v>
      </c>
      <c r="C84" s="191" t="s">
        <v>112</v>
      </c>
      <c r="D84" s="193" t="s">
        <v>33</v>
      </c>
      <c r="E84" s="193" t="s">
        <v>34</v>
      </c>
      <c r="F84" s="193" t="s">
        <v>35</v>
      </c>
      <c r="G84" s="78"/>
      <c r="H84" s="190" t="s">
        <v>1</v>
      </c>
      <c r="I84" s="191" t="s">
        <v>113</v>
      </c>
      <c r="J84" s="192" t="s">
        <v>2</v>
      </c>
      <c r="K84" s="192" t="s">
        <v>36</v>
      </c>
      <c r="L84" s="192"/>
      <c r="M84" s="192"/>
      <c r="N84" s="192" t="s">
        <v>2</v>
      </c>
      <c r="O84" s="192" t="s">
        <v>114</v>
      </c>
      <c r="P84" s="192"/>
      <c r="Q84" s="192"/>
    </row>
    <row r="85" spans="1:17" s="79" customFormat="1" ht="18.75" customHeight="1" x14ac:dyDescent="0.25">
      <c r="A85" s="190"/>
      <c r="B85" s="193"/>
      <c r="C85" s="191"/>
      <c r="D85" s="193"/>
      <c r="E85" s="193"/>
      <c r="F85" s="193"/>
      <c r="G85" s="78"/>
      <c r="H85" s="190"/>
      <c r="I85" s="191"/>
      <c r="J85" s="192"/>
      <c r="K85" s="80" t="s">
        <v>3</v>
      </c>
      <c r="L85" s="80" t="s">
        <v>115</v>
      </c>
      <c r="M85" s="80" t="s">
        <v>4</v>
      </c>
      <c r="N85" s="192"/>
      <c r="O85" s="81" t="s">
        <v>3</v>
      </c>
      <c r="P85" s="81" t="s">
        <v>115</v>
      </c>
      <c r="Q85" s="81" t="s">
        <v>4</v>
      </c>
    </row>
    <row r="86" spans="1:17" ht="15" customHeight="1" x14ac:dyDescent="0.2">
      <c r="A86" s="82" t="s">
        <v>5</v>
      </c>
      <c r="B86" s="21">
        <f>SUM(C86:F86)</f>
        <v>9907</v>
      </c>
      <c r="C86" s="22">
        <v>51</v>
      </c>
      <c r="D86" s="22">
        <v>4994</v>
      </c>
      <c r="E86" s="22">
        <v>4063</v>
      </c>
      <c r="F86" s="22">
        <v>799</v>
      </c>
      <c r="G86" s="83"/>
      <c r="H86" s="82" t="s">
        <v>5</v>
      </c>
      <c r="I86" s="84">
        <v>218</v>
      </c>
      <c r="J86" s="21">
        <f t="shared" ref="J86:J97" si="9">K86+L86+M86</f>
        <v>416</v>
      </c>
      <c r="K86" s="85">
        <v>264</v>
      </c>
      <c r="L86" s="85">
        <v>145</v>
      </c>
      <c r="M86" s="85">
        <v>7</v>
      </c>
      <c r="N86" s="21">
        <f t="shared" ref="N86:N97" si="10">O86+P86+Q86</f>
        <v>3</v>
      </c>
      <c r="O86" s="85">
        <v>2</v>
      </c>
      <c r="P86" s="85">
        <v>1</v>
      </c>
      <c r="Q86" s="85">
        <v>0</v>
      </c>
    </row>
    <row r="87" spans="1:17" ht="15" customHeight="1" x14ac:dyDescent="0.2">
      <c r="A87" s="25" t="s">
        <v>6</v>
      </c>
      <c r="B87" s="26">
        <f>SUM(C87:F87)</f>
        <v>9554</v>
      </c>
      <c r="C87" s="22">
        <v>51</v>
      </c>
      <c r="D87" s="22">
        <v>4875</v>
      </c>
      <c r="E87" s="22">
        <v>3705</v>
      </c>
      <c r="F87" s="22">
        <v>923</v>
      </c>
      <c r="G87" s="83"/>
      <c r="H87" s="25" t="s">
        <v>6</v>
      </c>
      <c r="I87" s="84">
        <v>179</v>
      </c>
      <c r="J87" s="26">
        <f t="shared" si="9"/>
        <v>473</v>
      </c>
      <c r="K87" s="85">
        <v>336</v>
      </c>
      <c r="L87" s="85">
        <v>131</v>
      </c>
      <c r="M87" s="85">
        <v>6</v>
      </c>
      <c r="N87" s="26">
        <f t="shared" si="10"/>
        <v>1</v>
      </c>
      <c r="O87" s="85">
        <v>0</v>
      </c>
      <c r="P87" s="85">
        <v>1</v>
      </c>
      <c r="Q87" s="85">
        <v>0</v>
      </c>
    </row>
    <row r="88" spans="1:17" ht="15" customHeight="1" x14ac:dyDescent="0.2">
      <c r="A88" s="86" t="s">
        <v>7</v>
      </c>
      <c r="B88" s="26">
        <f>SUM(C88:F88)</f>
        <v>9826</v>
      </c>
      <c r="C88" s="22">
        <v>53</v>
      </c>
      <c r="D88" s="22">
        <v>5060</v>
      </c>
      <c r="E88" s="22">
        <v>3898</v>
      </c>
      <c r="F88" s="22">
        <v>815</v>
      </c>
      <c r="G88" s="83"/>
      <c r="H88" s="86" t="s">
        <v>7</v>
      </c>
      <c r="I88" s="84">
        <v>223</v>
      </c>
      <c r="J88" s="26">
        <f>K88+L88+M88</f>
        <v>417</v>
      </c>
      <c r="K88" s="85">
        <v>286</v>
      </c>
      <c r="L88" s="85">
        <v>130</v>
      </c>
      <c r="M88" s="85">
        <v>1</v>
      </c>
      <c r="N88" s="26">
        <f>O88+P88+Q88</f>
        <v>4</v>
      </c>
      <c r="O88" s="85">
        <v>4</v>
      </c>
      <c r="P88" s="85">
        <v>0</v>
      </c>
      <c r="Q88" s="85">
        <v>0</v>
      </c>
    </row>
    <row r="89" spans="1:17" ht="15" customHeight="1" x14ac:dyDescent="0.2">
      <c r="A89" s="25" t="s">
        <v>8</v>
      </c>
      <c r="B89" s="26">
        <f>SUM(C89:F89)</f>
        <v>10925</v>
      </c>
      <c r="C89" s="22">
        <v>66</v>
      </c>
      <c r="D89" s="22">
        <v>5556</v>
      </c>
      <c r="E89" s="22">
        <v>4308</v>
      </c>
      <c r="F89" s="22">
        <v>995</v>
      </c>
      <c r="G89" s="83"/>
      <c r="H89" s="25" t="s">
        <v>8</v>
      </c>
      <c r="I89" s="84">
        <v>235</v>
      </c>
      <c r="J89" s="26">
        <f t="shared" si="9"/>
        <v>495</v>
      </c>
      <c r="K89" s="85">
        <v>368</v>
      </c>
      <c r="L89" s="85">
        <v>122</v>
      </c>
      <c r="M89" s="85">
        <v>5</v>
      </c>
      <c r="N89" s="26">
        <f t="shared" si="10"/>
        <v>4</v>
      </c>
      <c r="O89" s="85">
        <v>4</v>
      </c>
      <c r="P89" s="85">
        <v>0</v>
      </c>
      <c r="Q89" s="85">
        <v>0</v>
      </c>
    </row>
    <row r="90" spans="1:17" ht="15" customHeight="1" x14ac:dyDescent="0.2">
      <c r="A90" s="86" t="s">
        <v>9</v>
      </c>
      <c r="B90" s="26">
        <f>SUM(C90:F90)</f>
        <v>10984</v>
      </c>
      <c r="C90" s="22">
        <v>47</v>
      </c>
      <c r="D90" s="22">
        <v>5480</v>
      </c>
      <c r="E90" s="22">
        <v>4378</v>
      </c>
      <c r="F90" s="22">
        <v>1079</v>
      </c>
      <c r="G90" s="83"/>
      <c r="H90" s="86" t="s">
        <v>9</v>
      </c>
      <c r="I90" s="84">
        <v>265</v>
      </c>
      <c r="J90" s="26">
        <f t="shared" si="9"/>
        <v>522</v>
      </c>
      <c r="K90" s="85">
        <v>364</v>
      </c>
      <c r="L90" s="85">
        <v>155</v>
      </c>
      <c r="M90" s="85">
        <v>3</v>
      </c>
      <c r="N90" s="87">
        <f t="shared" si="10"/>
        <v>1</v>
      </c>
      <c r="O90" s="85">
        <v>1</v>
      </c>
      <c r="P90" s="85">
        <v>0</v>
      </c>
      <c r="Q90" s="85">
        <v>0</v>
      </c>
    </row>
    <row r="91" spans="1:17" ht="15" customHeight="1" x14ac:dyDescent="0.2">
      <c r="A91" s="25" t="s">
        <v>10</v>
      </c>
      <c r="B91" s="26">
        <f t="shared" ref="B91:B96" si="11">SUM(C91:F91)</f>
        <v>10244</v>
      </c>
      <c r="C91" s="22">
        <v>50</v>
      </c>
      <c r="D91" s="22">
        <v>5149</v>
      </c>
      <c r="E91" s="22">
        <v>4045</v>
      </c>
      <c r="F91" s="22">
        <v>1000</v>
      </c>
      <c r="G91" s="83"/>
      <c r="H91" s="25" t="s">
        <v>10</v>
      </c>
      <c r="I91" s="84">
        <v>186</v>
      </c>
      <c r="J91" s="26">
        <f t="shared" si="9"/>
        <v>472</v>
      </c>
      <c r="K91" s="85">
        <v>316</v>
      </c>
      <c r="L91" s="85">
        <v>152</v>
      </c>
      <c r="M91" s="85">
        <v>4</v>
      </c>
      <c r="N91" s="26">
        <f t="shared" si="10"/>
        <v>7</v>
      </c>
      <c r="O91" s="85">
        <v>4</v>
      </c>
      <c r="P91" s="85">
        <v>3</v>
      </c>
      <c r="Q91" s="85">
        <v>0</v>
      </c>
    </row>
    <row r="92" spans="1:17" ht="15" customHeight="1" x14ac:dyDescent="0.2">
      <c r="A92" s="86" t="s">
        <v>11</v>
      </c>
      <c r="B92" s="26">
        <f t="shared" si="11"/>
        <v>11110</v>
      </c>
      <c r="C92" s="22">
        <v>42</v>
      </c>
      <c r="D92" s="22">
        <v>5613</v>
      </c>
      <c r="E92" s="22">
        <v>4413</v>
      </c>
      <c r="F92" s="22">
        <v>1042</v>
      </c>
      <c r="G92" s="83"/>
      <c r="H92" s="25" t="s">
        <v>11</v>
      </c>
      <c r="I92" s="84">
        <v>282</v>
      </c>
      <c r="J92" s="26">
        <f t="shared" si="9"/>
        <v>514</v>
      </c>
      <c r="K92" s="85">
        <v>321</v>
      </c>
      <c r="L92" s="85">
        <v>188</v>
      </c>
      <c r="M92" s="85">
        <v>5</v>
      </c>
      <c r="N92" s="26">
        <f t="shared" si="10"/>
        <v>3</v>
      </c>
      <c r="O92" s="85">
        <v>2</v>
      </c>
      <c r="P92" s="85">
        <v>1</v>
      </c>
      <c r="Q92" s="85">
        <v>0</v>
      </c>
    </row>
    <row r="93" spans="1:17" ht="15" customHeight="1" x14ac:dyDescent="0.2">
      <c r="A93" s="25" t="s">
        <v>12</v>
      </c>
      <c r="B93" s="26">
        <f t="shared" si="11"/>
        <v>11352</v>
      </c>
      <c r="C93" s="22">
        <v>58</v>
      </c>
      <c r="D93" s="22">
        <v>5762</v>
      </c>
      <c r="E93" s="22">
        <v>4445</v>
      </c>
      <c r="F93" s="22">
        <v>1087</v>
      </c>
      <c r="G93" s="83"/>
      <c r="H93" s="25" t="s">
        <v>12</v>
      </c>
      <c r="I93" s="84">
        <v>203</v>
      </c>
      <c r="J93" s="26">
        <f t="shared" si="9"/>
        <v>532</v>
      </c>
      <c r="K93" s="85">
        <v>375</v>
      </c>
      <c r="L93" s="85">
        <v>152</v>
      </c>
      <c r="M93" s="85">
        <v>5</v>
      </c>
      <c r="N93" s="26">
        <f t="shared" si="10"/>
        <v>5</v>
      </c>
      <c r="O93" s="85">
        <v>4</v>
      </c>
      <c r="P93" s="85">
        <v>1</v>
      </c>
      <c r="Q93" s="85">
        <v>0</v>
      </c>
    </row>
    <row r="94" spans="1:17" ht="15" customHeight="1" x14ac:dyDescent="0.2">
      <c r="A94" s="86" t="s">
        <v>13</v>
      </c>
      <c r="B94" s="26">
        <f t="shared" si="11"/>
        <v>11669</v>
      </c>
      <c r="C94" s="22">
        <v>55</v>
      </c>
      <c r="D94" s="22">
        <v>5711</v>
      </c>
      <c r="E94" s="22">
        <v>4638</v>
      </c>
      <c r="F94" s="22">
        <v>1265</v>
      </c>
      <c r="G94" s="83"/>
      <c r="H94" s="86" t="s">
        <v>13</v>
      </c>
      <c r="I94" s="84">
        <v>299</v>
      </c>
      <c r="J94" s="26">
        <f t="shared" si="9"/>
        <v>597</v>
      </c>
      <c r="K94" s="85">
        <v>406</v>
      </c>
      <c r="L94" s="85">
        <v>189</v>
      </c>
      <c r="M94" s="85">
        <v>2</v>
      </c>
      <c r="N94" s="26">
        <f t="shared" si="10"/>
        <v>7</v>
      </c>
      <c r="O94" s="85">
        <v>4</v>
      </c>
      <c r="P94" s="85">
        <v>3</v>
      </c>
      <c r="Q94" s="85">
        <v>0</v>
      </c>
    </row>
    <row r="95" spans="1:17" ht="15" customHeight="1" x14ac:dyDescent="0.2">
      <c r="A95" s="25" t="s">
        <v>14</v>
      </c>
      <c r="B95" s="26">
        <f t="shared" si="11"/>
        <v>12269</v>
      </c>
      <c r="C95" s="22">
        <v>57</v>
      </c>
      <c r="D95" s="22">
        <v>5955</v>
      </c>
      <c r="E95" s="22">
        <v>5013</v>
      </c>
      <c r="F95" s="22">
        <v>1244</v>
      </c>
      <c r="G95" s="88"/>
      <c r="H95" s="25" t="s">
        <v>14</v>
      </c>
      <c r="I95" s="84">
        <v>285</v>
      </c>
      <c r="J95" s="26">
        <f t="shared" si="9"/>
        <v>551</v>
      </c>
      <c r="K95" s="85">
        <v>363</v>
      </c>
      <c r="L95" s="85">
        <v>177</v>
      </c>
      <c r="M95" s="85">
        <v>11</v>
      </c>
      <c r="N95" s="26">
        <f t="shared" si="10"/>
        <v>7</v>
      </c>
      <c r="O95" s="85">
        <v>4</v>
      </c>
      <c r="P95" s="85">
        <v>3</v>
      </c>
      <c r="Q95" s="85">
        <v>0</v>
      </c>
    </row>
    <row r="96" spans="1:17" ht="15" customHeight="1" x14ac:dyDescent="0.2">
      <c r="A96" s="86" t="s">
        <v>15</v>
      </c>
      <c r="B96" s="26">
        <f t="shared" si="11"/>
        <v>12894</v>
      </c>
      <c r="C96" s="22">
        <v>55</v>
      </c>
      <c r="D96" s="22">
        <v>6344</v>
      </c>
      <c r="E96" s="22">
        <v>5200</v>
      </c>
      <c r="F96" s="22">
        <v>1295</v>
      </c>
      <c r="G96" s="88"/>
      <c r="H96" s="86" t="s">
        <v>15</v>
      </c>
      <c r="I96" s="84">
        <v>275</v>
      </c>
      <c r="J96" s="26">
        <f t="shared" si="9"/>
        <v>574</v>
      </c>
      <c r="K96" s="85">
        <v>374</v>
      </c>
      <c r="L96" s="85">
        <v>195</v>
      </c>
      <c r="M96" s="85">
        <v>5</v>
      </c>
      <c r="N96" s="26">
        <f t="shared" si="10"/>
        <v>6</v>
      </c>
      <c r="O96" s="85">
        <v>4</v>
      </c>
      <c r="P96" s="85">
        <v>2</v>
      </c>
      <c r="Q96" s="85">
        <v>0</v>
      </c>
    </row>
    <row r="97" spans="1:17" ht="15" hidden="1" customHeight="1" x14ac:dyDescent="0.2">
      <c r="A97" s="89" t="s">
        <v>16</v>
      </c>
      <c r="B97" s="90">
        <f>SUM(C97:F97)</f>
        <v>0</v>
      </c>
      <c r="C97" s="29"/>
      <c r="D97" s="29"/>
      <c r="E97" s="29"/>
      <c r="F97" s="29"/>
      <c r="G97" s="88"/>
      <c r="H97" s="32" t="s">
        <v>16</v>
      </c>
      <c r="I97" s="91"/>
      <c r="J97" s="30">
        <f t="shared" si="9"/>
        <v>0</v>
      </c>
      <c r="K97" s="92"/>
      <c r="L97" s="92"/>
      <c r="M97" s="92"/>
      <c r="N97" s="30">
        <f t="shared" si="10"/>
        <v>0</v>
      </c>
      <c r="O97" s="92"/>
      <c r="P97" s="92"/>
      <c r="Q97" s="92"/>
    </row>
    <row r="98" spans="1:17" ht="15" customHeight="1" x14ac:dyDescent="0.2">
      <c r="A98" s="93" t="s">
        <v>2</v>
      </c>
      <c r="B98" s="94">
        <f>SUM(B86:B97)</f>
        <v>120734</v>
      </c>
      <c r="C98" s="94">
        <f>SUM(C86:C97)</f>
        <v>585</v>
      </c>
      <c r="D98" s="94">
        <f>SUM(D86:D97)</f>
        <v>60499</v>
      </c>
      <c r="E98" s="94">
        <f>SUM(E86:E97)</f>
        <v>48106</v>
      </c>
      <c r="F98" s="94">
        <f>SUM(F86:F97)</f>
        <v>11544</v>
      </c>
      <c r="G98" s="88"/>
      <c r="H98" s="95" t="s">
        <v>2</v>
      </c>
      <c r="I98" s="31">
        <f t="shared" ref="I98:Q98" si="12">SUM(I86:I97)</f>
        <v>2650</v>
      </c>
      <c r="J98" s="31">
        <f>SUM(J86:J97)</f>
        <v>5563</v>
      </c>
      <c r="K98" s="31">
        <f>SUM(K86:K97)</f>
        <v>3773</v>
      </c>
      <c r="L98" s="31">
        <f t="shared" si="12"/>
        <v>1736</v>
      </c>
      <c r="M98" s="31">
        <f t="shared" si="12"/>
        <v>54</v>
      </c>
      <c r="N98" s="31">
        <f>SUM(N86:N97)</f>
        <v>48</v>
      </c>
      <c r="O98" s="31">
        <f t="shared" si="12"/>
        <v>33</v>
      </c>
      <c r="P98" s="31">
        <f t="shared" si="12"/>
        <v>15</v>
      </c>
      <c r="Q98" s="31">
        <f t="shared" si="12"/>
        <v>0</v>
      </c>
    </row>
    <row r="99" spans="1:17" ht="15" customHeight="1" thickBot="1" x14ac:dyDescent="0.25">
      <c r="A99" s="96" t="s">
        <v>17</v>
      </c>
      <c r="B99" s="97">
        <f>B98/$B98</f>
        <v>1</v>
      </c>
      <c r="C99" s="97">
        <f>C98/$B98</f>
        <v>4.8453625325094833E-3</v>
      </c>
      <c r="D99" s="97">
        <f>D98/$B98</f>
        <v>0.50109331257143808</v>
      </c>
      <c r="E99" s="97">
        <f>E98/$B98</f>
        <v>0.39844617092119866</v>
      </c>
      <c r="F99" s="97">
        <f>F98/$B98</f>
        <v>9.5615153974853817E-2</v>
      </c>
      <c r="G99" s="88"/>
      <c r="H99" s="98" t="s">
        <v>17</v>
      </c>
      <c r="I99" s="34">
        <f>I98/I98</f>
        <v>1</v>
      </c>
      <c r="J99" s="34">
        <f>J98/$J$98</f>
        <v>1</v>
      </c>
      <c r="K99" s="34">
        <f>K98/$J$98</f>
        <v>0.67823117023188928</v>
      </c>
      <c r="L99" s="34">
        <f>L98/$J$98</f>
        <v>0.31206183713823477</v>
      </c>
      <c r="M99" s="34">
        <f>M98/$J$98</f>
        <v>9.7069926298759667E-3</v>
      </c>
      <c r="N99" s="34">
        <f>N98/$N$98</f>
        <v>1</v>
      </c>
      <c r="O99" s="34">
        <f>O98/$N$98</f>
        <v>0.6875</v>
      </c>
      <c r="P99" s="34">
        <f>P98/$N$98</f>
        <v>0.3125</v>
      </c>
      <c r="Q99" s="34">
        <f>Q98/$N$98</f>
        <v>0</v>
      </c>
    </row>
    <row r="100" spans="1:17" ht="5.25" customHeight="1" x14ac:dyDescent="0.2">
      <c r="C100" s="72"/>
      <c r="D100" s="72"/>
      <c r="E100" s="72"/>
    </row>
    <row r="101" spans="1:17" ht="23.25" customHeight="1" x14ac:dyDescent="0.2">
      <c r="C101" s="72"/>
      <c r="D101" s="72"/>
      <c r="E101" s="72"/>
      <c r="H101" s="194" t="s">
        <v>116</v>
      </c>
      <c r="I101" s="194"/>
      <c r="J101" s="194"/>
      <c r="K101" s="194"/>
      <c r="L101" s="194"/>
      <c r="M101" s="194"/>
      <c r="N101" s="194"/>
      <c r="O101" s="194"/>
      <c r="P101" s="194"/>
      <c r="Q101" s="194"/>
    </row>
    <row r="102" spans="1:17" ht="51.75" customHeight="1" x14ac:dyDescent="0.2">
      <c r="C102" s="72"/>
      <c r="D102" s="72"/>
      <c r="E102" s="72"/>
    </row>
    <row r="103" spans="1:17" ht="6.6" customHeight="1" x14ac:dyDescent="0.2">
      <c r="C103" s="72"/>
      <c r="D103" s="72"/>
      <c r="E103" s="72"/>
    </row>
    <row r="104" spans="1:17" ht="1.9" customHeight="1" x14ac:dyDescent="0.2">
      <c r="C104" s="72"/>
      <c r="D104" s="72"/>
      <c r="E104" s="72"/>
    </row>
    <row r="105" spans="1:17" ht="15.75" x14ac:dyDescent="0.25">
      <c r="A105" s="195" t="s">
        <v>117</v>
      </c>
      <c r="B105" s="195"/>
      <c r="C105" s="195"/>
      <c r="D105" s="195"/>
      <c r="E105" s="195"/>
      <c r="F105" s="195"/>
      <c r="G105" s="195"/>
      <c r="H105" s="195"/>
      <c r="I105" s="195"/>
      <c r="J105" s="195"/>
      <c r="K105" s="195"/>
      <c r="L105" s="195"/>
      <c r="M105" s="195"/>
      <c r="N105" s="195"/>
      <c r="O105" s="195"/>
      <c r="P105" s="195"/>
    </row>
    <row r="106" spans="1:17" ht="3" customHeight="1" thickBot="1" x14ac:dyDescent="0.3">
      <c r="A106" s="196"/>
      <c r="B106" s="196"/>
      <c r="C106" s="196"/>
      <c r="D106" s="196"/>
      <c r="E106" s="196"/>
      <c r="F106" s="196"/>
      <c r="G106" s="196"/>
      <c r="H106" s="196"/>
      <c r="I106" s="196"/>
      <c r="J106" s="196"/>
      <c r="K106" s="196"/>
      <c r="L106" s="196"/>
      <c r="M106" s="196"/>
      <c r="N106" s="196"/>
      <c r="O106" s="196"/>
      <c r="P106" s="196"/>
      <c r="Q106" s="13"/>
    </row>
    <row r="107" spans="1:17" ht="3.75" customHeight="1" x14ac:dyDescent="0.2"/>
    <row r="108" spans="1:17" ht="3.75" customHeight="1" x14ac:dyDescent="0.2"/>
    <row r="109" spans="1:17" ht="33.75" customHeight="1" x14ac:dyDescent="0.2">
      <c r="A109" s="61" t="s">
        <v>26</v>
      </c>
      <c r="B109" s="17" t="s">
        <v>2</v>
      </c>
      <c r="C109" s="19" t="s">
        <v>101</v>
      </c>
      <c r="D109" s="19" t="s">
        <v>102</v>
      </c>
      <c r="E109" s="19" t="s">
        <v>103</v>
      </c>
      <c r="F109" s="19" t="s">
        <v>104</v>
      </c>
      <c r="G109" s="19" t="s">
        <v>105</v>
      </c>
      <c r="H109" s="19" t="s">
        <v>106</v>
      </c>
      <c r="I109" s="19" t="s">
        <v>107</v>
      </c>
      <c r="J109" s="19" t="s">
        <v>108</v>
      </c>
      <c r="M109" s="99" t="s">
        <v>28</v>
      </c>
      <c r="N109" s="99" t="s">
        <v>29</v>
      </c>
      <c r="O109" s="99" t="s">
        <v>118</v>
      </c>
      <c r="P109" s="99" t="s">
        <v>119</v>
      </c>
    </row>
    <row r="110" spans="1:17" ht="18.75" customHeight="1" x14ac:dyDescent="0.2">
      <c r="A110" s="100" t="s">
        <v>120</v>
      </c>
      <c r="B110" s="101">
        <f>SUM(C110:J110)</f>
        <v>585</v>
      </c>
      <c r="C110" s="22">
        <v>60</v>
      </c>
      <c r="D110" s="22">
        <v>59</v>
      </c>
      <c r="E110" s="22">
        <v>64</v>
      </c>
      <c r="F110" s="22">
        <v>61</v>
      </c>
      <c r="G110" s="22">
        <v>115</v>
      </c>
      <c r="H110" s="22">
        <v>80</v>
      </c>
      <c r="I110" s="22">
        <v>54</v>
      </c>
      <c r="J110" s="22">
        <v>92</v>
      </c>
      <c r="M110" s="99"/>
      <c r="N110" s="99"/>
      <c r="O110" s="99"/>
      <c r="P110" s="99"/>
    </row>
    <row r="111" spans="1:17" ht="18.75" customHeight="1" x14ac:dyDescent="0.2">
      <c r="A111" s="82" t="s">
        <v>33</v>
      </c>
      <c r="B111" s="26">
        <f>SUM(C111:J111)</f>
        <v>60499</v>
      </c>
      <c r="C111" s="22">
        <v>3640</v>
      </c>
      <c r="D111" s="22">
        <v>7593</v>
      </c>
      <c r="E111" s="22">
        <v>6080</v>
      </c>
      <c r="F111" s="22">
        <v>6684</v>
      </c>
      <c r="G111" s="22">
        <v>12425</v>
      </c>
      <c r="H111" s="22">
        <v>11364</v>
      </c>
      <c r="I111" s="22">
        <v>7666</v>
      </c>
      <c r="J111" s="22">
        <v>5047</v>
      </c>
      <c r="L111" s="1" t="s">
        <v>33</v>
      </c>
      <c r="M111" s="102">
        <f>C111+D111</f>
        <v>11233</v>
      </c>
      <c r="N111" s="102">
        <f>E111</f>
        <v>6080</v>
      </c>
      <c r="O111" s="102">
        <f>F111+G111+H111+I111</f>
        <v>38139</v>
      </c>
      <c r="P111" s="103">
        <f>J111</f>
        <v>5047</v>
      </c>
    </row>
    <row r="112" spans="1:17" ht="18.75" customHeight="1" x14ac:dyDescent="0.2">
      <c r="A112" s="86" t="s">
        <v>34</v>
      </c>
      <c r="B112" s="26">
        <f>SUM(C112:J112)</f>
        <v>48106</v>
      </c>
      <c r="C112" s="22">
        <v>2490</v>
      </c>
      <c r="D112" s="22">
        <v>4872</v>
      </c>
      <c r="E112" s="22">
        <v>5027</v>
      </c>
      <c r="F112" s="22">
        <v>8818</v>
      </c>
      <c r="G112" s="22">
        <v>12171</v>
      </c>
      <c r="H112" s="22">
        <v>8208</v>
      </c>
      <c r="I112" s="22">
        <v>4408</v>
      </c>
      <c r="J112" s="22">
        <v>2112</v>
      </c>
      <c r="L112" s="1" t="s">
        <v>34</v>
      </c>
      <c r="M112" s="102">
        <f>C112+D112</f>
        <v>7362</v>
      </c>
      <c r="N112" s="102">
        <f>E112</f>
        <v>5027</v>
      </c>
      <c r="O112" s="102">
        <f>F112+G112+H112+I112</f>
        <v>33605</v>
      </c>
      <c r="P112" s="103">
        <f>J112</f>
        <v>2112</v>
      </c>
    </row>
    <row r="113" spans="1:17" s="106" customFormat="1" ht="18.75" customHeight="1" x14ac:dyDescent="0.2">
      <c r="A113" s="104" t="s">
        <v>35</v>
      </c>
      <c r="B113" s="30">
        <f>SUM(C113:J113)</f>
        <v>11544</v>
      </c>
      <c r="C113" s="105">
        <v>646</v>
      </c>
      <c r="D113" s="105">
        <v>2465</v>
      </c>
      <c r="E113" s="105">
        <v>4952</v>
      </c>
      <c r="F113" s="105">
        <v>1562</v>
      </c>
      <c r="G113" s="105">
        <v>941</v>
      </c>
      <c r="H113" s="105">
        <v>608</v>
      </c>
      <c r="I113" s="105">
        <v>277</v>
      </c>
      <c r="J113" s="105">
        <v>93</v>
      </c>
      <c r="L113" s="106" t="s">
        <v>35</v>
      </c>
      <c r="M113" s="102">
        <f>C113+D113</f>
        <v>3111</v>
      </c>
      <c r="N113" s="102">
        <f>E113</f>
        <v>4952</v>
      </c>
      <c r="O113" s="102">
        <f>F113+G113+H113+I113</f>
        <v>3388</v>
      </c>
      <c r="P113" s="103">
        <f>J113</f>
        <v>93</v>
      </c>
    </row>
    <row r="114" spans="1:17" ht="18.75" customHeight="1" x14ac:dyDescent="0.2">
      <c r="A114" s="16" t="s">
        <v>2</v>
      </c>
      <c r="B114" s="31">
        <f>SUM(B110:B113)</f>
        <v>120734</v>
      </c>
      <c r="C114" s="31">
        <f>SUM(C110:C113)</f>
        <v>6836</v>
      </c>
      <c r="D114" s="31">
        <f>SUM(D110:D113)</f>
        <v>14989</v>
      </c>
      <c r="E114" s="31">
        <f t="shared" ref="E114:J114" si="13">SUM(E110:E113)</f>
        <v>16123</v>
      </c>
      <c r="F114" s="31">
        <f t="shared" si="13"/>
        <v>17125</v>
      </c>
      <c r="G114" s="31">
        <f t="shared" si="13"/>
        <v>25652</v>
      </c>
      <c r="H114" s="31">
        <f t="shared" si="13"/>
        <v>20260</v>
      </c>
      <c r="I114" s="31">
        <f t="shared" si="13"/>
        <v>12405</v>
      </c>
      <c r="J114" s="31">
        <f t="shared" si="13"/>
        <v>7344</v>
      </c>
      <c r="L114" s="1" t="s">
        <v>32</v>
      </c>
      <c r="M114" s="102">
        <f>C110+D110</f>
        <v>119</v>
      </c>
      <c r="N114" s="102">
        <f>E110</f>
        <v>64</v>
      </c>
      <c r="O114" s="102">
        <f>F110+G110+H110+I110</f>
        <v>310</v>
      </c>
      <c r="P114" s="103">
        <f>J110</f>
        <v>92</v>
      </c>
    </row>
    <row r="115" spans="1:17" s="37" customFormat="1" ht="18.75" customHeight="1" thickBot="1" x14ac:dyDescent="0.25">
      <c r="A115" s="33" t="s">
        <v>17</v>
      </c>
      <c r="B115" s="34">
        <f t="shared" ref="B115:J115" si="14">B114/$B114</f>
        <v>1</v>
      </c>
      <c r="C115" s="34">
        <f t="shared" si="14"/>
        <v>5.6620338926897149E-2</v>
      </c>
      <c r="D115" s="34">
        <f>D114/$B114</f>
        <v>0.12414895555518744</v>
      </c>
      <c r="E115" s="34">
        <f t="shared" si="14"/>
        <v>0.13354150446435967</v>
      </c>
      <c r="F115" s="34">
        <f t="shared" si="14"/>
        <v>0.14184074080209386</v>
      </c>
      <c r="G115" s="34">
        <f t="shared" si="14"/>
        <v>0.21246707638279191</v>
      </c>
      <c r="H115" s="34">
        <f t="shared" si="14"/>
        <v>0.16780691437374726</v>
      </c>
      <c r="I115" s="34">
        <f t="shared" si="14"/>
        <v>0.10274653370218828</v>
      </c>
      <c r="J115" s="34">
        <f t="shared" si="14"/>
        <v>6.082793579273444E-2</v>
      </c>
      <c r="M115" s="53">
        <f>SUM(M111:M113)</f>
        <v>21706</v>
      </c>
      <c r="N115" s="53">
        <f>SUM(N111:N113)</f>
        <v>16059</v>
      </c>
      <c r="O115" s="53">
        <f>SUM(O111:O113)</f>
        <v>75132</v>
      </c>
      <c r="P115" s="53">
        <f>SUM(P111:P113)</f>
        <v>7252</v>
      </c>
    </row>
    <row r="116" spans="1:17" ht="4.5" customHeight="1" x14ac:dyDescent="0.2"/>
    <row r="117" spans="1:17" ht="4.5" customHeight="1" x14ac:dyDescent="0.2"/>
    <row r="118" spans="1:17" ht="39.75" customHeight="1" thickBot="1" x14ac:dyDescent="0.3">
      <c r="A118" s="197" t="s">
        <v>121</v>
      </c>
      <c r="B118" s="197"/>
      <c r="C118" s="197"/>
      <c r="D118" s="197"/>
      <c r="E118" s="197"/>
      <c r="F118" s="13"/>
      <c r="G118" s="13"/>
      <c r="H118" s="13"/>
      <c r="I118" s="13"/>
      <c r="J118" s="13"/>
      <c r="K118" s="197" t="s">
        <v>122</v>
      </c>
      <c r="L118" s="197"/>
      <c r="M118" s="197"/>
      <c r="N118" s="197"/>
      <c r="O118" s="197"/>
      <c r="P118" s="13"/>
      <c r="Q118" s="13"/>
    </row>
    <row r="119" spans="1:17" ht="4.5" customHeight="1" x14ac:dyDescent="0.2"/>
    <row r="120" spans="1:17" ht="4.5" customHeight="1" x14ac:dyDescent="0.2"/>
    <row r="121" spans="1:17" ht="49.5" customHeight="1" x14ac:dyDescent="0.2">
      <c r="A121" s="19" t="s">
        <v>123</v>
      </c>
      <c r="B121" s="19" t="s">
        <v>124</v>
      </c>
      <c r="C121" s="19" t="s">
        <v>23</v>
      </c>
      <c r="D121" s="19" t="s">
        <v>24</v>
      </c>
      <c r="E121" s="107"/>
      <c r="K121" s="19" t="s">
        <v>123</v>
      </c>
      <c r="L121" s="19" t="s">
        <v>124</v>
      </c>
      <c r="M121" s="19" t="s">
        <v>23</v>
      </c>
      <c r="N121" s="19" t="s">
        <v>24</v>
      </c>
    </row>
    <row r="122" spans="1:17" ht="17.45" customHeight="1" x14ac:dyDescent="0.2">
      <c r="A122" s="108" t="s">
        <v>125</v>
      </c>
      <c r="B122" s="21">
        <f>SUM(C122:D122)</f>
        <v>89121</v>
      </c>
      <c r="C122" s="22">
        <v>15130</v>
      </c>
      <c r="D122" s="22">
        <v>73991</v>
      </c>
      <c r="E122" s="107"/>
      <c r="K122" s="108" t="s">
        <v>125</v>
      </c>
      <c r="L122" s="21">
        <f>SUM(M122:N122)</f>
        <v>117809</v>
      </c>
      <c r="M122" s="22">
        <v>99807</v>
      </c>
      <c r="N122" s="22">
        <v>18002</v>
      </c>
    </row>
    <row r="123" spans="1:17" ht="17.45" customHeight="1" x14ac:dyDescent="0.2">
      <c r="A123" s="108" t="s">
        <v>126</v>
      </c>
      <c r="B123" s="21">
        <f>SUM(C123:D123)</f>
        <v>29833</v>
      </c>
      <c r="C123" s="22">
        <v>1103</v>
      </c>
      <c r="D123" s="22">
        <v>28730</v>
      </c>
      <c r="E123" s="109"/>
      <c r="K123" s="108" t="s">
        <v>126</v>
      </c>
      <c r="L123" s="21">
        <f>SUM(M123:N123)</f>
        <v>2743</v>
      </c>
      <c r="M123" s="22">
        <v>2550</v>
      </c>
      <c r="N123" s="22">
        <v>193</v>
      </c>
    </row>
    <row r="124" spans="1:17" ht="17.45" customHeight="1" x14ac:dyDescent="0.2">
      <c r="A124" s="108" t="s">
        <v>127</v>
      </c>
      <c r="B124" s="21">
        <f>SUM(C124:D124)</f>
        <v>863</v>
      </c>
      <c r="C124" s="22">
        <v>31</v>
      </c>
      <c r="D124" s="22">
        <v>832</v>
      </c>
      <c r="E124" s="109"/>
      <c r="K124" s="108" t="s">
        <v>127</v>
      </c>
      <c r="L124" s="21">
        <f>SUM(M124:N124)</f>
        <v>95</v>
      </c>
      <c r="M124" s="22">
        <v>93</v>
      </c>
      <c r="N124" s="22">
        <v>2</v>
      </c>
    </row>
    <row r="125" spans="1:17" s="106" customFormat="1" ht="17.45" customHeight="1" x14ac:dyDescent="0.2">
      <c r="A125" s="110" t="s">
        <v>128</v>
      </c>
      <c r="B125" s="111">
        <f>SUM(C125:D125)</f>
        <v>917</v>
      </c>
      <c r="C125" s="105">
        <v>32</v>
      </c>
      <c r="D125" s="105">
        <v>885</v>
      </c>
      <c r="E125" s="109"/>
      <c r="K125" s="110" t="s">
        <v>128</v>
      </c>
      <c r="L125" s="111">
        <f>SUM(M125:N125)</f>
        <v>87</v>
      </c>
      <c r="M125" s="105">
        <v>84</v>
      </c>
      <c r="N125" s="105">
        <v>3</v>
      </c>
    </row>
    <row r="126" spans="1:17" ht="18.600000000000001" customHeight="1" x14ac:dyDescent="0.2">
      <c r="A126" s="95" t="s">
        <v>2</v>
      </c>
      <c r="B126" s="31">
        <f>SUM(B122:B125)</f>
        <v>120734</v>
      </c>
      <c r="C126" s="31">
        <f>SUM(C122:C125)</f>
        <v>16296</v>
      </c>
      <c r="D126" s="31">
        <f>SUM(D122:D125)</f>
        <v>104438</v>
      </c>
      <c r="E126" s="112"/>
      <c r="K126" s="95" t="s">
        <v>2</v>
      </c>
      <c r="L126" s="31">
        <f>SUM(L122:L125)</f>
        <v>120734</v>
      </c>
      <c r="M126" s="31">
        <f>SUM(M122:M125)</f>
        <v>102534</v>
      </c>
      <c r="N126" s="31">
        <f>SUM(N122:N125)</f>
        <v>18200</v>
      </c>
    </row>
    <row r="127" spans="1:17" s="37" customFormat="1" ht="18.600000000000001" customHeight="1" x14ac:dyDescent="0.2">
      <c r="A127" s="113" t="s">
        <v>17</v>
      </c>
      <c r="B127" s="114">
        <f>SUM(C127:D127)</f>
        <v>1</v>
      </c>
      <c r="C127" s="114">
        <f>+C126/$B$126</f>
        <v>0.13497440654662315</v>
      </c>
      <c r="D127" s="114">
        <f>+D126/$B$126</f>
        <v>0.86502559345337682</v>
      </c>
      <c r="E127" s="115"/>
      <c r="K127" s="113" t="s">
        <v>17</v>
      </c>
      <c r="L127" s="114">
        <f>SUM(M127:N127)</f>
        <v>1</v>
      </c>
      <c r="M127" s="114">
        <f>+M126/$L$126</f>
        <v>0.84925538787748278</v>
      </c>
      <c r="N127" s="114">
        <f>+N126/$L$126</f>
        <v>0.15074461212251727</v>
      </c>
    </row>
    <row r="128" spans="1:17" ht="15" customHeight="1" x14ac:dyDescent="0.2">
      <c r="A128" s="116" t="s">
        <v>129</v>
      </c>
      <c r="K128" s="116" t="s">
        <v>129</v>
      </c>
    </row>
    <row r="129" spans="1:17" ht="15" customHeight="1" x14ac:dyDescent="0.2">
      <c r="A129" s="116"/>
      <c r="K129" s="116"/>
    </row>
    <row r="130" spans="1:17" ht="15" customHeight="1" thickBot="1" x14ac:dyDescent="0.3">
      <c r="A130" s="185" t="s">
        <v>130</v>
      </c>
      <c r="B130" s="185"/>
      <c r="C130" s="185"/>
      <c r="D130" s="185"/>
      <c r="E130" s="185"/>
      <c r="F130" s="185"/>
      <c r="G130" s="185"/>
      <c r="H130" s="185"/>
      <c r="I130" s="185"/>
      <c r="J130" s="185"/>
      <c r="K130" s="185"/>
      <c r="L130" s="185"/>
      <c r="M130" s="185"/>
      <c r="N130" s="185"/>
      <c r="O130" s="185"/>
      <c r="P130" s="185"/>
      <c r="Q130" s="13"/>
    </row>
    <row r="131" spans="1:17" ht="7.15" customHeight="1" x14ac:dyDescent="0.2"/>
    <row r="132" spans="1:17" ht="7.15" customHeight="1" x14ac:dyDescent="0.2"/>
    <row r="133" spans="1:17" ht="48.75" customHeight="1" x14ac:dyDescent="0.2">
      <c r="A133" s="19" t="s">
        <v>26</v>
      </c>
      <c r="B133" s="17" t="s">
        <v>2</v>
      </c>
      <c r="C133" s="19" t="s">
        <v>131</v>
      </c>
      <c r="D133" s="19" t="s">
        <v>132</v>
      </c>
      <c r="E133" s="117" t="s">
        <v>133</v>
      </c>
      <c r="F133" s="117" t="s">
        <v>134</v>
      </c>
      <c r="G133" s="19" t="s">
        <v>135</v>
      </c>
      <c r="H133" s="19" t="s">
        <v>136</v>
      </c>
      <c r="I133" s="19" t="s">
        <v>137</v>
      </c>
      <c r="J133" s="19" t="s">
        <v>74</v>
      </c>
      <c r="Q133" s="118"/>
    </row>
    <row r="134" spans="1:17" ht="18.75" customHeight="1" x14ac:dyDescent="0.2">
      <c r="A134" s="100" t="s">
        <v>120</v>
      </c>
      <c r="B134" s="21">
        <f>SUM(C134:J134)</f>
        <v>585</v>
      </c>
      <c r="C134" s="22">
        <v>88</v>
      </c>
      <c r="D134" s="22">
        <v>5</v>
      </c>
      <c r="E134" s="22">
        <v>24</v>
      </c>
      <c r="F134" s="22">
        <v>0</v>
      </c>
      <c r="G134" s="22">
        <v>3</v>
      </c>
      <c r="H134" s="22">
        <v>440</v>
      </c>
      <c r="I134" s="22">
        <v>1</v>
      </c>
      <c r="J134" s="22">
        <v>24</v>
      </c>
      <c r="Q134" s="118"/>
    </row>
    <row r="135" spans="1:17" ht="18.75" customHeight="1" x14ac:dyDescent="0.2">
      <c r="A135" s="82" t="s">
        <v>33</v>
      </c>
      <c r="B135" s="21">
        <f>SUM(C135:J135)</f>
        <v>60499</v>
      </c>
      <c r="C135" s="22">
        <v>5861</v>
      </c>
      <c r="D135" s="22">
        <v>763</v>
      </c>
      <c r="E135" s="22">
        <v>474</v>
      </c>
      <c r="F135" s="22">
        <v>116</v>
      </c>
      <c r="G135" s="22">
        <v>993</v>
      </c>
      <c r="H135" s="22">
        <v>48393</v>
      </c>
      <c r="I135" s="22">
        <v>14</v>
      </c>
      <c r="J135" s="22">
        <v>3885</v>
      </c>
      <c r="Q135" s="118"/>
    </row>
    <row r="136" spans="1:17" ht="18.75" customHeight="1" x14ac:dyDescent="0.2">
      <c r="A136" s="86" t="s">
        <v>34</v>
      </c>
      <c r="B136" s="21">
        <f>SUM(C136:J136)</f>
        <v>48106</v>
      </c>
      <c r="C136" s="22">
        <v>4974</v>
      </c>
      <c r="D136" s="22">
        <v>747</v>
      </c>
      <c r="E136" s="22">
        <v>444</v>
      </c>
      <c r="F136" s="22">
        <v>76</v>
      </c>
      <c r="G136" s="22">
        <v>729</v>
      </c>
      <c r="H136" s="22">
        <v>38399</v>
      </c>
      <c r="I136" s="22">
        <v>8</v>
      </c>
      <c r="J136" s="22">
        <v>2729</v>
      </c>
      <c r="Q136" s="118"/>
    </row>
    <row r="137" spans="1:17" ht="18.75" customHeight="1" x14ac:dyDescent="0.2">
      <c r="A137" s="104" t="s">
        <v>35</v>
      </c>
      <c r="B137" s="111">
        <f>SUM(C137:J137)</f>
        <v>11544</v>
      </c>
      <c r="C137" s="105">
        <v>917</v>
      </c>
      <c r="D137" s="105">
        <v>92</v>
      </c>
      <c r="E137" s="105">
        <v>186</v>
      </c>
      <c r="F137" s="105">
        <v>14</v>
      </c>
      <c r="G137" s="105">
        <v>197</v>
      </c>
      <c r="H137" s="105">
        <v>9444</v>
      </c>
      <c r="I137" s="105">
        <v>10</v>
      </c>
      <c r="J137" s="105">
        <v>684</v>
      </c>
      <c r="Q137" s="118"/>
    </row>
    <row r="138" spans="1:17" ht="18.75" customHeight="1" x14ac:dyDescent="0.2">
      <c r="A138" s="119" t="s">
        <v>2</v>
      </c>
      <c r="B138" s="120">
        <f t="shared" ref="B138:J138" si="15">SUM(B134:B137)</f>
        <v>120734</v>
      </c>
      <c r="C138" s="120">
        <f t="shared" si="15"/>
        <v>11840</v>
      </c>
      <c r="D138" s="120">
        <f t="shared" si="15"/>
        <v>1607</v>
      </c>
      <c r="E138" s="120">
        <f t="shared" si="15"/>
        <v>1128</v>
      </c>
      <c r="F138" s="120">
        <f t="shared" si="15"/>
        <v>206</v>
      </c>
      <c r="G138" s="120">
        <f t="shared" si="15"/>
        <v>1922</v>
      </c>
      <c r="H138" s="120">
        <f t="shared" si="15"/>
        <v>96676</v>
      </c>
      <c r="I138" s="120">
        <f t="shared" si="15"/>
        <v>33</v>
      </c>
      <c r="J138" s="120">
        <f t="shared" si="15"/>
        <v>7322</v>
      </c>
      <c r="Q138" s="118"/>
    </row>
    <row r="139" spans="1:17" ht="18.75" customHeight="1" thickBot="1" x14ac:dyDescent="0.25">
      <c r="A139" s="33" t="s">
        <v>17</v>
      </c>
      <c r="B139" s="34">
        <f>B138/$B138</f>
        <v>1</v>
      </c>
      <c r="C139" s="34">
        <f t="shared" ref="C139:J139" si="16">C138/$B$138</f>
        <v>9.8066824589593649E-2</v>
      </c>
      <c r="D139" s="34">
        <f t="shared" si="16"/>
        <v>1.3310252290158531E-2</v>
      </c>
      <c r="E139" s="34">
        <f t="shared" si="16"/>
        <v>9.342852883197774E-3</v>
      </c>
      <c r="F139" s="34">
        <f t="shared" si="16"/>
        <v>1.7062302251229977E-3</v>
      </c>
      <c r="G139" s="34">
        <f t="shared" si="16"/>
        <v>1.5919293653817484E-2</v>
      </c>
      <c r="H139" s="34">
        <f t="shared" si="16"/>
        <v>0.80073550118442194</v>
      </c>
      <c r="I139" s="34">
        <f t="shared" si="16"/>
        <v>2.7332814285950936E-4</v>
      </c>
      <c r="J139" s="34">
        <f t="shared" si="16"/>
        <v>6.0645717030828099E-2</v>
      </c>
      <c r="Q139" s="118"/>
    </row>
    <row r="140" spans="1:17" x14ac:dyDescent="0.2">
      <c r="A140" s="116"/>
    </row>
    <row r="142" spans="1:17" ht="16.5" thickBot="1" x14ac:dyDescent="0.3">
      <c r="A142" s="196" t="s">
        <v>138</v>
      </c>
      <c r="B142" s="196"/>
      <c r="C142" s="196"/>
      <c r="D142" s="196"/>
      <c r="E142" s="196"/>
      <c r="F142" s="196"/>
      <c r="G142" s="196"/>
      <c r="H142" s="196"/>
      <c r="I142" s="196"/>
      <c r="J142" s="196"/>
      <c r="K142" s="196"/>
      <c r="L142" s="196"/>
      <c r="M142" s="196"/>
      <c r="N142" s="196"/>
      <c r="O142" s="196"/>
      <c r="P142" s="196"/>
      <c r="Q142" s="13"/>
    </row>
    <row r="144" spans="1:17" ht="26.25" customHeight="1" x14ac:dyDescent="0.2">
      <c r="A144" s="19" t="s">
        <v>1</v>
      </c>
      <c r="B144" s="19">
        <v>2017</v>
      </c>
      <c r="C144" s="19">
        <v>2018</v>
      </c>
      <c r="D144" s="121" t="s">
        <v>25</v>
      </c>
      <c r="G144" s="60"/>
      <c r="H144" s="46"/>
      <c r="I144" s="46"/>
      <c r="J144" s="46"/>
      <c r="K144" s="122"/>
    </row>
    <row r="145" spans="1:17" ht="18.75" customHeight="1" x14ac:dyDescent="0.2">
      <c r="A145" s="20" t="s">
        <v>5</v>
      </c>
      <c r="B145" s="22">
        <v>6663</v>
      </c>
      <c r="C145" s="22">
        <v>9907</v>
      </c>
      <c r="D145" s="123">
        <f>C145/B145-1</f>
        <v>0.48686777727750252</v>
      </c>
      <c r="G145" s="124"/>
      <c r="H145" s="60" t="s">
        <v>39</v>
      </c>
      <c r="I145" s="125">
        <f>D145</f>
        <v>0.48686777727750252</v>
      </c>
      <c r="J145" s="46"/>
      <c r="K145" s="122"/>
    </row>
    <row r="146" spans="1:17" ht="18.75" customHeight="1" x14ac:dyDescent="0.2">
      <c r="A146" s="25" t="s">
        <v>6</v>
      </c>
      <c r="B146" s="126">
        <v>6316</v>
      </c>
      <c r="C146" s="126">
        <v>9554</v>
      </c>
      <c r="D146" s="123">
        <f t="shared" ref="D146:D156" si="17">C146/B146-1</f>
        <v>0.51266624445851794</v>
      </c>
      <c r="G146" s="124"/>
      <c r="H146" s="60" t="s">
        <v>40</v>
      </c>
      <c r="I146" s="125"/>
      <c r="J146" s="46"/>
      <c r="K146" s="122"/>
    </row>
    <row r="147" spans="1:17" ht="18.75" customHeight="1" x14ac:dyDescent="0.2">
      <c r="A147" s="25" t="s">
        <v>7</v>
      </c>
      <c r="B147" s="126">
        <v>7041</v>
      </c>
      <c r="C147" s="126">
        <v>9826</v>
      </c>
      <c r="D147" s="123">
        <f t="shared" si="17"/>
        <v>0.39554040619230224</v>
      </c>
      <c r="G147" s="124"/>
      <c r="H147" s="60" t="s">
        <v>41</v>
      </c>
      <c r="I147" s="125"/>
      <c r="J147" s="46"/>
      <c r="K147" s="122"/>
    </row>
    <row r="148" spans="1:17" ht="18.75" customHeight="1" x14ac:dyDescent="0.2">
      <c r="A148" s="25" t="s">
        <v>8</v>
      </c>
      <c r="B148" s="126">
        <v>6368</v>
      </c>
      <c r="C148" s="126">
        <v>10925</v>
      </c>
      <c r="D148" s="123">
        <f>C148/B148-1</f>
        <v>0.71560929648241212</v>
      </c>
      <c r="G148" s="124"/>
      <c r="H148" s="60" t="s">
        <v>42</v>
      </c>
      <c r="I148" s="125"/>
      <c r="J148" s="46"/>
      <c r="K148" s="122"/>
      <c r="L148" s="122"/>
      <c r="M148" s="122"/>
    </row>
    <row r="149" spans="1:17" ht="18.75" customHeight="1" x14ac:dyDescent="0.2">
      <c r="A149" s="25" t="s">
        <v>9</v>
      </c>
      <c r="B149" s="126">
        <v>7290</v>
      </c>
      <c r="C149" s="126">
        <v>10984</v>
      </c>
      <c r="D149" s="123">
        <f>C149/B149-1</f>
        <v>0.5067215363511659</v>
      </c>
      <c r="G149" s="124"/>
      <c r="H149" s="60" t="s">
        <v>43</v>
      </c>
      <c r="I149" s="125"/>
      <c r="J149" s="46"/>
      <c r="K149" s="122"/>
      <c r="L149" s="122"/>
      <c r="M149" s="122"/>
    </row>
    <row r="150" spans="1:17" ht="18.75" customHeight="1" x14ac:dyDescent="0.2">
      <c r="A150" s="25" t="s">
        <v>10</v>
      </c>
      <c r="B150" s="126">
        <v>7196</v>
      </c>
      <c r="C150" s="126">
        <v>10244</v>
      </c>
      <c r="D150" s="123">
        <f>C150/B150-1</f>
        <v>0.42356864924958315</v>
      </c>
      <c r="G150" s="124"/>
      <c r="H150" s="60" t="s">
        <v>44</v>
      </c>
      <c r="I150" s="125"/>
      <c r="J150" s="46"/>
      <c r="K150" s="122"/>
      <c r="L150" s="122"/>
      <c r="M150" s="122"/>
    </row>
    <row r="151" spans="1:17" ht="18.75" customHeight="1" x14ac:dyDescent="0.2">
      <c r="A151" s="25" t="s">
        <v>11</v>
      </c>
      <c r="B151" s="126">
        <v>7611</v>
      </c>
      <c r="C151" s="126">
        <v>11110</v>
      </c>
      <c r="D151" s="123">
        <f>C151/B151-1</f>
        <v>0.45972933911443969</v>
      </c>
      <c r="G151" s="124"/>
      <c r="H151" s="60" t="s">
        <v>45</v>
      </c>
      <c r="I151" s="125"/>
      <c r="J151" s="46"/>
      <c r="K151" s="122"/>
      <c r="L151" s="122"/>
      <c r="M151" s="122"/>
    </row>
    <row r="152" spans="1:17" ht="18.75" customHeight="1" x14ac:dyDescent="0.2">
      <c r="A152" s="25" t="s">
        <v>12</v>
      </c>
      <c r="B152" s="126">
        <v>8553</v>
      </c>
      <c r="C152" s="126">
        <v>11352</v>
      </c>
      <c r="D152" s="123">
        <f>C152/B152-1</f>
        <v>0.32725359522974395</v>
      </c>
      <c r="G152" s="124"/>
      <c r="H152" s="60" t="s">
        <v>46</v>
      </c>
      <c r="I152" s="125"/>
      <c r="J152" s="46"/>
      <c r="K152" s="122"/>
      <c r="L152" s="122"/>
      <c r="M152" s="122"/>
    </row>
    <row r="153" spans="1:17" ht="18.75" customHeight="1" x14ac:dyDescent="0.2">
      <c r="A153" s="25" t="s">
        <v>13</v>
      </c>
      <c r="B153" s="126">
        <v>8922</v>
      </c>
      <c r="C153" s="126">
        <v>11669</v>
      </c>
      <c r="D153" s="123">
        <f t="shared" si="17"/>
        <v>0.30789060748711061</v>
      </c>
      <c r="G153" s="60"/>
      <c r="H153" s="60" t="s">
        <v>52</v>
      </c>
      <c r="I153" s="125"/>
      <c r="J153" s="46"/>
      <c r="K153" s="122"/>
      <c r="L153" s="122"/>
      <c r="M153" s="122"/>
    </row>
    <row r="154" spans="1:17" ht="18.75" customHeight="1" x14ac:dyDescent="0.2">
      <c r="A154" s="25" t="s">
        <v>14</v>
      </c>
      <c r="B154" s="126">
        <v>9993</v>
      </c>
      <c r="C154" s="126">
        <v>12269</v>
      </c>
      <c r="D154" s="123">
        <f t="shared" si="17"/>
        <v>0.22775943160212142</v>
      </c>
      <c r="G154" s="60"/>
      <c r="H154" s="60" t="s">
        <v>47</v>
      </c>
      <c r="I154" s="125"/>
      <c r="J154" s="46"/>
      <c r="K154" s="122"/>
      <c r="L154" s="122"/>
      <c r="M154" s="122"/>
    </row>
    <row r="155" spans="1:17" ht="18.75" customHeight="1" x14ac:dyDescent="0.2">
      <c r="A155" s="25" t="s">
        <v>15</v>
      </c>
      <c r="B155" s="126">
        <v>10183</v>
      </c>
      <c r="C155" s="126">
        <v>12894</v>
      </c>
      <c r="D155" s="123">
        <f t="shared" si="17"/>
        <v>0.26622802710399696</v>
      </c>
      <c r="G155" s="60"/>
      <c r="H155" s="60" t="s">
        <v>48</v>
      </c>
      <c r="I155" s="125"/>
      <c r="J155" s="46"/>
      <c r="K155" s="122"/>
    </row>
    <row r="156" spans="1:17" ht="18.75" hidden="1" customHeight="1" x14ac:dyDescent="0.2">
      <c r="A156" s="32" t="s">
        <v>16</v>
      </c>
      <c r="B156" s="29"/>
      <c r="C156" s="29"/>
      <c r="D156" s="127" t="e">
        <f t="shared" si="17"/>
        <v>#DIV/0!</v>
      </c>
      <c r="G156" s="60"/>
      <c r="H156" s="60" t="s">
        <v>49</v>
      </c>
      <c r="I156" s="125"/>
      <c r="J156" s="46"/>
      <c r="K156" s="122"/>
    </row>
    <row r="157" spans="1:17" ht="20.25" customHeight="1" x14ac:dyDescent="0.2">
      <c r="A157" s="16" t="s">
        <v>2</v>
      </c>
      <c r="B157" s="31">
        <f>SUM(B145:B156)</f>
        <v>86136</v>
      </c>
      <c r="C157" s="31">
        <f>SUM(C145:C156)</f>
        <v>120734</v>
      </c>
      <c r="D157" s="128">
        <f>C157/B157-1</f>
        <v>0.40166713104857443</v>
      </c>
      <c r="G157" s="60"/>
      <c r="H157" s="129" t="s">
        <v>139</v>
      </c>
      <c r="I157" s="125">
        <f>D157</f>
        <v>0.40166713104857443</v>
      </c>
      <c r="J157" s="46"/>
      <c r="K157" s="122"/>
    </row>
    <row r="158" spans="1:17" x14ac:dyDescent="0.2">
      <c r="G158" s="60"/>
      <c r="H158" s="60"/>
      <c r="I158" s="60"/>
      <c r="J158" s="46"/>
    </row>
    <row r="160" spans="1:17" ht="16.5" thickBot="1" x14ac:dyDescent="0.3">
      <c r="A160" s="196" t="s">
        <v>140</v>
      </c>
      <c r="B160" s="196"/>
      <c r="C160" s="196"/>
      <c r="D160" s="196"/>
      <c r="E160" s="196"/>
      <c r="F160" s="196"/>
      <c r="G160" s="196"/>
      <c r="H160" s="196"/>
      <c r="I160" s="196"/>
      <c r="J160" s="196"/>
      <c r="K160" s="196"/>
      <c r="L160" s="196"/>
      <c r="M160" s="196"/>
      <c r="N160" s="196"/>
      <c r="O160" s="196"/>
      <c r="P160" s="196"/>
      <c r="Q160" s="130"/>
    </row>
    <row r="162" spans="1:17" ht="71.25" customHeight="1" thickBot="1" x14ac:dyDescent="0.25">
      <c r="A162" s="192" t="s">
        <v>53</v>
      </c>
      <c r="B162" s="192" t="s">
        <v>141</v>
      </c>
      <c r="C162" s="192" t="s">
        <v>142</v>
      </c>
      <c r="D162" s="192"/>
      <c r="E162" s="202"/>
      <c r="F162" s="192" t="s">
        <v>143</v>
      </c>
      <c r="G162" s="202"/>
      <c r="H162" s="192" t="s">
        <v>144</v>
      </c>
      <c r="I162" s="202"/>
      <c r="J162" s="192" t="s">
        <v>145</v>
      </c>
      <c r="K162" s="192"/>
      <c r="L162" s="192"/>
      <c r="M162" s="192"/>
      <c r="N162" s="192"/>
      <c r="O162" s="131"/>
      <c r="P162" s="131"/>
      <c r="Q162" s="132"/>
    </row>
    <row r="163" spans="1:17" ht="44.25" customHeight="1" thickTop="1" x14ac:dyDescent="0.2">
      <c r="A163" s="192"/>
      <c r="B163" s="192"/>
      <c r="C163" s="133" t="s">
        <v>22</v>
      </c>
      <c r="D163" s="133" t="s">
        <v>18</v>
      </c>
      <c r="E163" s="134" t="s">
        <v>146</v>
      </c>
      <c r="F163" s="133" t="s">
        <v>51</v>
      </c>
      <c r="G163" s="134" t="s">
        <v>50</v>
      </c>
      <c r="H163" s="133" t="s">
        <v>51</v>
      </c>
      <c r="I163" s="134" t="s">
        <v>50</v>
      </c>
      <c r="J163" s="133" t="s">
        <v>147</v>
      </c>
      <c r="K163" s="133" t="s">
        <v>148</v>
      </c>
      <c r="L163" s="133" t="s">
        <v>149</v>
      </c>
      <c r="M163" s="133" t="s">
        <v>150</v>
      </c>
      <c r="N163" s="133" t="s">
        <v>151</v>
      </c>
      <c r="O163" s="132"/>
      <c r="P163" s="135"/>
      <c r="Q163" s="132"/>
    </row>
    <row r="164" spans="1:17" ht="18" customHeight="1" x14ac:dyDescent="0.2">
      <c r="A164" s="136" t="s">
        <v>67</v>
      </c>
      <c r="B164" s="137">
        <f>C164+D164+E164</f>
        <v>1259</v>
      </c>
      <c r="C164" s="22">
        <v>164</v>
      </c>
      <c r="D164" s="22">
        <v>708</v>
      </c>
      <c r="E164" s="138">
        <v>387</v>
      </c>
      <c r="F164" s="139">
        <v>456</v>
      </c>
      <c r="G164" s="140">
        <v>803</v>
      </c>
      <c r="H164" s="139">
        <v>49</v>
      </c>
      <c r="I164" s="140">
        <v>1210</v>
      </c>
      <c r="J164" s="139">
        <v>1164</v>
      </c>
      <c r="K164" s="139">
        <v>781</v>
      </c>
      <c r="L164" s="139">
        <v>296</v>
      </c>
      <c r="M164" s="139">
        <v>38</v>
      </c>
      <c r="N164" s="139">
        <v>1</v>
      </c>
      <c r="O164" s="141"/>
      <c r="P164" s="141"/>
      <c r="Q164" s="132"/>
    </row>
    <row r="165" spans="1:17" ht="18" customHeight="1" x14ac:dyDescent="0.2">
      <c r="A165" s="136" t="s">
        <v>63</v>
      </c>
      <c r="B165" s="137">
        <f t="shared" ref="B165:B188" si="18">C165+D165+E165</f>
        <v>5114</v>
      </c>
      <c r="C165" s="22">
        <v>1779</v>
      </c>
      <c r="D165" s="22">
        <v>2334</v>
      </c>
      <c r="E165" s="138">
        <v>1001</v>
      </c>
      <c r="F165" s="139">
        <v>1341</v>
      </c>
      <c r="G165" s="140">
        <v>3773</v>
      </c>
      <c r="H165" s="139">
        <v>398</v>
      </c>
      <c r="I165" s="140">
        <v>4716</v>
      </c>
      <c r="J165" s="139">
        <v>4311</v>
      </c>
      <c r="K165" s="139">
        <v>2955</v>
      </c>
      <c r="L165" s="139">
        <v>750</v>
      </c>
      <c r="M165" s="139">
        <v>36</v>
      </c>
      <c r="N165" s="139">
        <v>23</v>
      </c>
      <c r="O165" s="141"/>
      <c r="P165" s="141"/>
      <c r="Q165" s="132"/>
    </row>
    <row r="166" spans="1:17" ht="18" customHeight="1" x14ac:dyDescent="0.2">
      <c r="A166" s="136" t="s">
        <v>75</v>
      </c>
      <c r="B166" s="137">
        <f t="shared" si="18"/>
        <v>2152</v>
      </c>
      <c r="C166" s="22">
        <v>884</v>
      </c>
      <c r="D166" s="22">
        <v>983</v>
      </c>
      <c r="E166" s="138">
        <v>285</v>
      </c>
      <c r="F166" s="139">
        <v>1009</v>
      </c>
      <c r="G166" s="140">
        <v>1143</v>
      </c>
      <c r="H166" s="139">
        <v>65</v>
      </c>
      <c r="I166" s="140">
        <v>2087</v>
      </c>
      <c r="J166" s="139">
        <v>1910</v>
      </c>
      <c r="K166" s="139">
        <v>1249</v>
      </c>
      <c r="L166" s="139">
        <v>696</v>
      </c>
      <c r="M166" s="139">
        <v>63</v>
      </c>
      <c r="N166" s="139">
        <v>16</v>
      </c>
      <c r="O166" s="141"/>
      <c r="P166" s="141"/>
      <c r="Q166" s="132"/>
    </row>
    <row r="167" spans="1:17" ht="18" customHeight="1" x14ac:dyDescent="0.2">
      <c r="A167" s="136" t="s">
        <v>38</v>
      </c>
      <c r="B167" s="137">
        <f t="shared" si="18"/>
        <v>11849</v>
      </c>
      <c r="C167" s="22">
        <v>4875</v>
      </c>
      <c r="D167" s="22">
        <v>5519</v>
      </c>
      <c r="E167" s="138">
        <v>1455</v>
      </c>
      <c r="F167" s="139">
        <v>2261</v>
      </c>
      <c r="G167" s="140">
        <v>9588</v>
      </c>
      <c r="H167" s="139">
        <v>606</v>
      </c>
      <c r="I167" s="140">
        <v>11243</v>
      </c>
      <c r="J167" s="139">
        <v>9466</v>
      </c>
      <c r="K167" s="139">
        <v>4660</v>
      </c>
      <c r="L167" s="139">
        <v>1467</v>
      </c>
      <c r="M167" s="139">
        <v>248</v>
      </c>
      <c r="N167" s="139">
        <v>13</v>
      </c>
      <c r="O167" s="141"/>
      <c r="P167" s="141"/>
      <c r="Q167" s="132"/>
    </row>
    <row r="168" spans="1:17" ht="18" customHeight="1" x14ac:dyDescent="0.2">
      <c r="A168" s="136" t="s">
        <v>64</v>
      </c>
      <c r="B168" s="137">
        <f t="shared" si="18"/>
        <v>3233</v>
      </c>
      <c r="C168" s="22">
        <v>719</v>
      </c>
      <c r="D168" s="22">
        <v>1820</v>
      </c>
      <c r="E168" s="138">
        <v>694</v>
      </c>
      <c r="F168" s="139">
        <v>2120</v>
      </c>
      <c r="G168" s="140">
        <v>1113</v>
      </c>
      <c r="H168" s="139">
        <v>186</v>
      </c>
      <c r="I168" s="140">
        <v>3047</v>
      </c>
      <c r="J168" s="139">
        <v>2878</v>
      </c>
      <c r="K168" s="139">
        <v>2160</v>
      </c>
      <c r="L168" s="139">
        <v>1829</v>
      </c>
      <c r="M168" s="139">
        <v>42</v>
      </c>
      <c r="N168" s="139">
        <v>19</v>
      </c>
      <c r="O168" s="141"/>
      <c r="P168" s="141"/>
      <c r="Q168" s="132"/>
    </row>
    <row r="169" spans="1:17" ht="18" customHeight="1" x14ac:dyDescent="0.2">
      <c r="A169" s="136" t="s">
        <v>59</v>
      </c>
      <c r="B169" s="137">
        <f t="shared" si="18"/>
        <v>3381</v>
      </c>
      <c r="C169" s="22">
        <v>1507</v>
      </c>
      <c r="D169" s="22">
        <v>1418</v>
      </c>
      <c r="E169" s="138">
        <v>456</v>
      </c>
      <c r="F169" s="139">
        <v>1272</v>
      </c>
      <c r="G169" s="140">
        <v>2109</v>
      </c>
      <c r="H169" s="139">
        <v>221</v>
      </c>
      <c r="I169" s="140">
        <v>3160</v>
      </c>
      <c r="J169" s="139">
        <v>2919</v>
      </c>
      <c r="K169" s="139">
        <v>2002</v>
      </c>
      <c r="L169" s="139">
        <v>963</v>
      </c>
      <c r="M169" s="139">
        <v>36</v>
      </c>
      <c r="N169" s="139">
        <v>10</v>
      </c>
      <c r="O169" s="141"/>
      <c r="P169" s="141"/>
      <c r="Q169" s="132"/>
    </row>
    <row r="170" spans="1:17" ht="18" customHeight="1" x14ac:dyDescent="0.2">
      <c r="A170" s="136" t="s">
        <v>54</v>
      </c>
      <c r="B170" s="137">
        <f t="shared" si="18"/>
        <v>2916</v>
      </c>
      <c r="C170" s="22">
        <v>998</v>
      </c>
      <c r="D170" s="22">
        <v>1617</v>
      </c>
      <c r="E170" s="138">
        <v>301</v>
      </c>
      <c r="F170" s="139">
        <v>898</v>
      </c>
      <c r="G170" s="140">
        <v>2018</v>
      </c>
      <c r="H170" s="139">
        <v>99</v>
      </c>
      <c r="I170" s="140">
        <v>2817</v>
      </c>
      <c r="J170" s="139">
        <v>2379</v>
      </c>
      <c r="K170" s="139">
        <v>1234</v>
      </c>
      <c r="L170" s="139">
        <v>588</v>
      </c>
      <c r="M170" s="139">
        <v>19</v>
      </c>
      <c r="N170" s="139">
        <v>4</v>
      </c>
      <c r="O170" s="141"/>
      <c r="P170" s="141"/>
      <c r="Q170" s="132"/>
    </row>
    <row r="171" spans="1:17" ht="18" customHeight="1" x14ac:dyDescent="0.2">
      <c r="A171" s="136" t="s">
        <v>57</v>
      </c>
      <c r="B171" s="137">
        <f t="shared" si="18"/>
        <v>8253</v>
      </c>
      <c r="C171" s="22">
        <v>2900</v>
      </c>
      <c r="D171" s="22">
        <v>4287</v>
      </c>
      <c r="E171" s="138">
        <v>1066</v>
      </c>
      <c r="F171" s="139">
        <v>2829</v>
      </c>
      <c r="G171" s="140">
        <v>5424</v>
      </c>
      <c r="H171" s="139">
        <v>715</v>
      </c>
      <c r="I171" s="140">
        <v>7538</v>
      </c>
      <c r="J171" s="139">
        <v>7081</v>
      </c>
      <c r="K171" s="139">
        <v>5579</v>
      </c>
      <c r="L171" s="139">
        <v>1880</v>
      </c>
      <c r="M171" s="139">
        <v>105</v>
      </c>
      <c r="N171" s="139">
        <v>66</v>
      </c>
      <c r="O171" s="141"/>
      <c r="P171" s="141"/>
      <c r="Q171" s="132"/>
    </row>
    <row r="172" spans="1:17" ht="18" customHeight="1" x14ac:dyDescent="0.2">
      <c r="A172" s="136" t="s">
        <v>69</v>
      </c>
      <c r="B172" s="137">
        <f t="shared" si="18"/>
        <v>1511</v>
      </c>
      <c r="C172" s="22">
        <v>201</v>
      </c>
      <c r="D172" s="22">
        <v>882</v>
      </c>
      <c r="E172" s="138">
        <v>428</v>
      </c>
      <c r="F172" s="139">
        <v>853</v>
      </c>
      <c r="G172" s="140">
        <v>658</v>
      </c>
      <c r="H172" s="139">
        <v>113</v>
      </c>
      <c r="I172" s="140">
        <v>1398</v>
      </c>
      <c r="J172" s="139">
        <v>1302</v>
      </c>
      <c r="K172" s="139">
        <v>1037</v>
      </c>
      <c r="L172" s="139">
        <v>606</v>
      </c>
      <c r="M172" s="139">
        <v>47</v>
      </c>
      <c r="N172" s="139">
        <v>16</v>
      </c>
      <c r="O172" s="141"/>
      <c r="P172" s="141"/>
      <c r="Q172" s="132"/>
    </row>
    <row r="173" spans="1:17" ht="18" customHeight="1" x14ac:dyDescent="0.2">
      <c r="A173" s="136" t="s">
        <v>76</v>
      </c>
      <c r="B173" s="137">
        <f t="shared" si="18"/>
        <v>2918</v>
      </c>
      <c r="C173" s="22">
        <v>1086</v>
      </c>
      <c r="D173" s="22">
        <v>1410</v>
      </c>
      <c r="E173" s="138">
        <v>422</v>
      </c>
      <c r="F173" s="139">
        <v>1873</v>
      </c>
      <c r="G173" s="140">
        <v>1045</v>
      </c>
      <c r="H173" s="139">
        <v>164</v>
      </c>
      <c r="I173" s="140">
        <v>2754</v>
      </c>
      <c r="J173" s="139">
        <v>2480</v>
      </c>
      <c r="K173" s="139">
        <v>1318</v>
      </c>
      <c r="L173" s="139">
        <v>1557</v>
      </c>
      <c r="M173" s="139">
        <v>33</v>
      </c>
      <c r="N173" s="139">
        <v>9</v>
      </c>
      <c r="O173" s="141"/>
      <c r="P173" s="141"/>
      <c r="Q173" s="132"/>
    </row>
    <row r="174" spans="1:17" ht="18" customHeight="1" x14ac:dyDescent="0.2">
      <c r="A174" s="136" t="s">
        <v>60</v>
      </c>
      <c r="B174" s="137">
        <f t="shared" si="18"/>
        <v>4177</v>
      </c>
      <c r="C174" s="22">
        <v>1416</v>
      </c>
      <c r="D174" s="22">
        <v>1838</v>
      </c>
      <c r="E174" s="138">
        <v>923</v>
      </c>
      <c r="F174" s="139">
        <v>1812</v>
      </c>
      <c r="G174" s="140">
        <v>2365</v>
      </c>
      <c r="H174" s="139">
        <v>253</v>
      </c>
      <c r="I174" s="140">
        <v>3924</v>
      </c>
      <c r="J174" s="139">
        <v>3465</v>
      </c>
      <c r="K174" s="139">
        <v>2970</v>
      </c>
      <c r="L174" s="139">
        <v>1403</v>
      </c>
      <c r="M174" s="139">
        <v>30</v>
      </c>
      <c r="N174" s="139">
        <v>13</v>
      </c>
      <c r="O174" s="141"/>
      <c r="P174" s="141"/>
      <c r="Q174" s="132"/>
    </row>
    <row r="175" spans="1:17" ht="18" customHeight="1" x14ac:dyDescent="0.2">
      <c r="A175" s="136" t="s">
        <v>77</v>
      </c>
      <c r="B175" s="137">
        <f t="shared" si="18"/>
        <v>6283</v>
      </c>
      <c r="C175" s="22">
        <v>2488</v>
      </c>
      <c r="D175" s="22">
        <v>3064</v>
      </c>
      <c r="E175" s="138">
        <v>731</v>
      </c>
      <c r="F175" s="139">
        <v>3728</v>
      </c>
      <c r="G175" s="140">
        <v>2555</v>
      </c>
      <c r="H175" s="139">
        <v>416</v>
      </c>
      <c r="I175" s="140">
        <v>5867</v>
      </c>
      <c r="J175" s="139">
        <v>4771</v>
      </c>
      <c r="K175" s="139">
        <v>2581</v>
      </c>
      <c r="L175" s="139">
        <v>2473</v>
      </c>
      <c r="M175" s="139">
        <v>142</v>
      </c>
      <c r="N175" s="139">
        <v>12</v>
      </c>
      <c r="O175" s="141"/>
      <c r="P175" s="141"/>
      <c r="Q175" s="132"/>
    </row>
    <row r="176" spans="1:17" ht="18" customHeight="1" x14ac:dyDescent="0.2">
      <c r="A176" s="136" t="s">
        <v>55</v>
      </c>
      <c r="B176" s="137">
        <f t="shared" si="18"/>
        <v>4625</v>
      </c>
      <c r="C176" s="22">
        <v>1496</v>
      </c>
      <c r="D176" s="22">
        <v>2167</v>
      </c>
      <c r="E176" s="138">
        <v>962</v>
      </c>
      <c r="F176" s="139">
        <v>3060</v>
      </c>
      <c r="G176" s="140">
        <v>1565</v>
      </c>
      <c r="H176" s="139">
        <v>318</v>
      </c>
      <c r="I176" s="140">
        <v>4307</v>
      </c>
      <c r="J176" s="139">
        <v>4115</v>
      </c>
      <c r="K176" s="139">
        <v>3427</v>
      </c>
      <c r="L176" s="139">
        <v>2409</v>
      </c>
      <c r="M176" s="139">
        <v>67</v>
      </c>
      <c r="N176" s="139">
        <v>4</v>
      </c>
      <c r="O176" s="141"/>
      <c r="P176" s="141"/>
      <c r="Q176" s="132"/>
    </row>
    <row r="177" spans="1:17" ht="18" customHeight="1" x14ac:dyDescent="0.2">
      <c r="A177" s="136" t="s">
        <v>62</v>
      </c>
      <c r="B177" s="137">
        <f t="shared" si="18"/>
        <v>2128</v>
      </c>
      <c r="C177" s="22">
        <v>1053</v>
      </c>
      <c r="D177" s="22">
        <v>749</v>
      </c>
      <c r="E177" s="138">
        <v>326</v>
      </c>
      <c r="F177" s="139">
        <v>190</v>
      </c>
      <c r="G177" s="140">
        <v>1938</v>
      </c>
      <c r="H177" s="139">
        <v>65</v>
      </c>
      <c r="I177" s="140">
        <v>2063</v>
      </c>
      <c r="J177" s="139">
        <v>1525</v>
      </c>
      <c r="K177" s="139">
        <v>487</v>
      </c>
      <c r="L177" s="139">
        <v>108</v>
      </c>
      <c r="M177" s="139">
        <v>22</v>
      </c>
      <c r="N177" s="139">
        <v>6</v>
      </c>
      <c r="O177" s="141"/>
      <c r="P177" s="141"/>
      <c r="Q177" s="132"/>
    </row>
    <row r="178" spans="1:17" ht="18" customHeight="1" x14ac:dyDescent="0.2">
      <c r="A178" s="136" t="s">
        <v>37</v>
      </c>
      <c r="B178" s="137">
        <f t="shared" si="18"/>
        <v>39089</v>
      </c>
      <c r="C178" s="22">
        <v>11923</v>
      </c>
      <c r="D178" s="22">
        <v>19858</v>
      </c>
      <c r="E178" s="138">
        <v>7308</v>
      </c>
      <c r="F178" s="139">
        <v>14342</v>
      </c>
      <c r="G178" s="140">
        <v>24747</v>
      </c>
      <c r="H178" s="139">
        <v>1721</v>
      </c>
      <c r="I178" s="140">
        <v>37368</v>
      </c>
      <c r="J178" s="139">
        <v>28634</v>
      </c>
      <c r="K178" s="139">
        <v>19447</v>
      </c>
      <c r="L178" s="139">
        <v>8548</v>
      </c>
      <c r="M178" s="139">
        <v>402</v>
      </c>
      <c r="N178" s="139">
        <v>67</v>
      </c>
      <c r="O178" s="141"/>
      <c r="P178" s="141"/>
      <c r="Q178" s="132"/>
    </row>
    <row r="179" spans="1:17" ht="18" customHeight="1" x14ac:dyDescent="0.2">
      <c r="A179" s="136" t="s">
        <v>65</v>
      </c>
      <c r="B179" s="137">
        <f t="shared" si="18"/>
        <v>2448</v>
      </c>
      <c r="C179" s="22">
        <v>687</v>
      </c>
      <c r="D179" s="22">
        <v>1090</v>
      </c>
      <c r="E179" s="138">
        <v>671</v>
      </c>
      <c r="F179" s="139">
        <v>1368</v>
      </c>
      <c r="G179" s="140">
        <v>1080</v>
      </c>
      <c r="H179" s="139">
        <v>222</v>
      </c>
      <c r="I179" s="140">
        <v>2226</v>
      </c>
      <c r="J179" s="139">
        <v>1770</v>
      </c>
      <c r="K179" s="139">
        <v>879</v>
      </c>
      <c r="L179" s="139">
        <v>927</v>
      </c>
      <c r="M179" s="139">
        <v>24</v>
      </c>
      <c r="N179" s="139">
        <v>11</v>
      </c>
      <c r="O179" s="141"/>
      <c r="P179" s="141"/>
      <c r="Q179" s="132"/>
    </row>
    <row r="180" spans="1:17" ht="18" customHeight="1" x14ac:dyDescent="0.2">
      <c r="A180" s="136" t="s">
        <v>70</v>
      </c>
      <c r="B180" s="137">
        <f t="shared" si="18"/>
        <v>769</v>
      </c>
      <c r="C180" s="22">
        <v>147</v>
      </c>
      <c r="D180" s="22">
        <v>505</v>
      </c>
      <c r="E180" s="138">
        <v>117</v>
      </c>
      <c r="F180" s="139">
        <v>402</v>
      </c>
      <c r="G180" s="140">
        <v>367</v>
      </c>
      <c r="H180" s="139">
        <v>25</v>
      </c>
      <c r="I180" s="140">
        <v>744</v>
      </c>
      <c r="J180" s="139">
        <v>617</v>
      </c>
      <c r="K180" s="139">
        <v>371</v>
      </c>
      <c r="L180" s="139">
        <v>366</v>
      </c>
      <c r="M180" s="139">
        <v>16</v>
      </c>
      <c r="N180" s="139">
        <v>1</v>
      </c>
      <c r="O180" s="141"/>
      <c r="P180" s="141"/>
      <c r="Q180" s="132"/>
    </row>
    <row r="181" spans="1:17" ht="18" customHeight="1" x14ac:dyDescent="0.2">
      <c r="A181" s="136" t="s">
        <v>71</v>
      </c>
      <c r="B181" s="137">
        <f t="shared" si="18"/>
        <v>859</v>
      </c>
      <c r="C181" s="22">
        <v>369</v>
      </c>
      <c r="D181" s="22">
        <v>297</v>
      </c>
      <c r="E181" s="138">
        <v>193</v>
      </c>
      <c r="F181" s="139">
        <v>297</v>
      </c>
      <c r="G181" s="140">
        <v>562</v>
      </c>
      <c r="H181" s="139">
        <v>106</v>
      </c>
      <c r="I181" s="140">
        <v>753</v>
      </c>
      <c r="J181" s="139">
        <v>733</v>
      </c>
      <c r="K181" s="139">
        <v>311</v>
      </c>
      <c r="L181" s="139">
        <v>143</v>
      </c>
      <c r="M181" s="139">
        <v>12</v>
      </c>
      <c r="N181" s="139">
        <v>7</v>
      </c>
      <c r="O181" s="141"/>
      <c r="P181" s="141"/>
      <c r="Q181" s="132"/>
    </row>
    <row r="182" spans="1:17" ht="18" customHeight="1" x14ac:dyDescent="0.2">
      <c r="A182" s="136" t="s">
        <v>72</v>
      </c>
      <c r="B182" s="137">
        <f t="shared" si="18"/>
        <v>1093</v>
      </c>
      <c r="C182" s="22">
        <v>306</v>
      </c>
      <c r="D182" s="22">
        <v>524</v>
      </c>
      <c r="E182" s="138">
        <v>263</v>
      </c>
      <c r="F182" s="139">
        <v>680</v>
      </c>
      <c r="G182" s="140">
        <v>413</v>
      </c>
      <c r="H182" s="139">
        <v>138</v>
      </c>
      <c r="I182" s="140">
        <v>955</v>
      </c>
      <c r="J182" s="139">
        <v>792</v>
      </c>
      <c r="K182" s="139">
        <v>690</v>
      </c>
      <c r="L182" s="139">
        <v>526</v>
      </c>
      <c r="M182" s="139">
        <v>20</v>
      </c>
      <c r="N182" s="139">
        <v>2</v>
      </c>
      <c r="O182" s="141"/>
      <c r="P182" s="141"/>
      <c r="Q182" s="132"/>
    </row>
    <row r="183" spans="1:17" ht="18" customHeight="1" x14ac:dyDescent="0.2">
      <c r="A183" s="136" t="s">
        <v>56</v>
      </c>
      <c r="B183" s="137">
        <f t="shared" si="18"/>
        <v>3862</v>
      </c>
      <c r="C183" s="22">
        <v>1252</v>
      </c>
      <c r="D183" s="22">
        <v>1841</v>
      </c>
      <c r="E183" s="138">
        <v>769</v>
      </c>
      <c r="F183" s="139">
        <v>1763</v>
      </c>
      <c r="G183" s="140">
        <v>2099</v>
      </c>
      <c r="H183" s="139">
        <v>105</v>
      </c>
      <c r="I183" s="140">
        <v>3757</v>
      </c>
      <c r="J183" s="139">
        <v>2945</v>
      </c>
      <c r="K183" s="139">
        <v>2005</v>
      </c>
      <c r="L183" s="139">
        <v>1357</v>
      </c>
      <c r="M183" s="139">
        <v>42</v>
      </c>
      <c r="N183" s="139">
        <v>3</v>
      </c>
      <c r="O183" s="141"/>
      <c r="P183" s="141"/>
      <c r="Q183" s="132"/>
    </row>
    <row r="184" spans="1:17" ht="18" customHeight="1" x14ac:dyDescent="0.2">
      <c r="A184" s="136" t="s">
        <v>58</v>
      </c>
      <c r="B184" s="137">
        <f t="shared" si="18"/>
        <v>4317</v>
      </c>
      <c r="C184" s="22">
        <v>1660</v>
      </c>
      <c r="D184" s="22">
        <v>2102</v>
      </c>
      <c r="E184" s="138">
        <v>555</v>
      </c>
      <c r="F184" s="139">
        <v>2334</v>
      </c>
      <c r="G184" s="140">
        <v>1983</v>
      </c>
      <c r="H184" s="139">
        <v>738</v>
      </c>
      <c r="I184" s="140">
        <v>3579</v>
      </c>
      <c r="J184" s="139">
        <v>3298</v>
      </c>
      <c r="K184" s="139">
        <v>1987</v>
      </c>
      <c r="L184" s="139">
        <v>1172</v>
      </c>
      <c r="M184" s="139">
        <v>44</v>
      </c>
      <c r="N184" s="139">
        <v>21</v>
      </c>
      <c r="O184" s="141"/>
      <c r="P184" s="141"/>
      <c r="Q184" s="132"/>
    </row>
    <row r="185" spans="1:17" ht="18" customHeight="1" x14ac:dyDescent="0.2">
      <c r="A185" s="136" t="s">
        <v>61</v>
      </c>
      <c r="B185" s="137">
        <f t="shared" si="18"/>
        <v>3293</v>
      </c>
      <c r="C185" s="22">
        <v>1182</v>
      </c>
      <c r="D185" s="22">
        <v>1465</v>
      </c>
      <c r="E185" s="138">
        <v>646</v>
      </c>
      <c r="F185" s="139">
        <v>1414</v>
      </c>
      <c r="G185" s="140">
        <v>1879</v>
      </c>
      <c r="H185" s="139">
        <v>217</v>
      </c>
      <c r="I185" s="140">
        <v>3076</v>
      </c>
      <c r="J185" s="139">
        <v>2387</v>
      </c>
      <c r="K185" s="139">
        <v>1944</v>
      </c>
      <c r="L185" s="139">
        <v>943</v>
      </c>
      <c r="M185" s="139">
        <v>47</v>
      </c>
      <c r="N185" s="139">
        <v>19</v>
      </c>
      <c r="O185" s="141"/>
      <c r="P185" s="141"/>
      <c r="Q185" s="132"/>
    </row>
    <row r="186" spans="1:17" ht="18" customHeight="1" x14ac:dyDescent="0.2">
      <c r="A186" s="136" t="s">
        <v>68</v>
      </c>
      <c r="B186" s="137">
        <f t="shared" si="18"/>
        <v>2298</v>
      </c>
      <c r="C186" s="22">
        <v>1100</v>
      </c>
      <c r="D186" s="22">
        <v>979</v>
      </c>
      <c r="E186" s="138">
        <v>219</v>
      </c>
      <c r="F186" s="139">
        <v>1477</v>
      </c>
      <c r="G186" s="140">
        <v>821</v>
      </c>
      <c r="H186" s="139">
        <v>204</v>
      </c>
      <c r="I186" s="140">
        <v>2094</v>
      </c>
      <c r="J186" s="139">
        <v>1740</v>
      </c>
      <c r="K186" s="139">
        <v>764</v>
      </c>
      <c r="L186" s="139">
        <v>902</v>
      </c>
      <c r="M186" s="139">
        <v>96</v>
      </c>
      <c r="N186" s="139">
        <v>3</v>
      </c>
      <c r="O186" s="141"/>
      <c r="P186" s="141"/>
      <c r="Q186" s="132"/>
    </row>
    <row r="187" spans="1:17" ht="18" customHeight="1" x14ac:dyDescent="0.2">
      <c r="A187" s="136" t="s">
        <v>73</v>
      </c>
      <c r="B187" s="137">
        <f t="shared" si="18"/>
        <v>2033</v>
      </c>
      <c r="C187" s="22">
        <v>511</v>
      </c>
      <c r="D187" s="22">
        <v>940</v>
      </c>
      <c r="E187" s="138">
        <v>582</v>
      </c>
      <c r="F187" s="139">
        <v>484</v>
      </c>
      <c r="G187" s="140">
        <v>1549</v>
      </c>
      <c r="H187" s="139">
        <v>76</v>
      </c>
      <c r="I187" s="140">
        <v>1957</v>
      </c>
      <c r="J187" s="139">
        <v>1723</v>
      </c>
      <c r="K187" s="139">
        <v>1548</v>
      </c>
      <c r="L187" s="139">
        <v>424</v>
      </c>
      <c r="M187" s="139">
        <v>25</v>
      </c>
      <c r="N187" s="139">
        <v>1</v>
      </c>
      <c r="O187" s="141"/>
      <c r="P187" s="141"/>
      <c r="Q187" s="132"/>
    </row>
    <row r="188" spans="1:17" s="106" customFormat="1" ht="18" customHeight="1" x14ac:dyDescent="0.2">
      <c r="A188" s="142" t="s">
        <v>66</v>
      </c>
      <c r="B188" s="143">
        <f t="shared" si="18"/>
        <v>874</v>
      </c>
      <c r="C188" s="105">
        <v>383</v>
      </c>
      <c r="D188" s="105">
        <v>440</v>
      </c>
      <c r="E188" s="144">
        <v>51</v>
      </c>
      <c r="F188" s="145">
        <v>421</v>
      </c>
      <c r="G188" s="146">
        <v>453</v>
      </c>
      <c r="H188" s="145">
        <v>40</v>
      </c>
      <c r="I188" s="146">
        <v>834</v>
      </c>
      <c r="J188" s="145">
        <v>578</v>
      </c>
      <c r="K188" s="145">
        <v>201</v>
      </c>
      <c r="L188" s="145">
        <v>260</v>
      </c>
      <c r="M188" s="145">
        <v>23</v>
      </c>
      <c r="N188" s="145">
        <v>3</v>
      </c>
      <c r="O188" s="141"/>
      <c r="P188" s="141"/>
      <c r="Q188" s="132"/>
    </row>
    <row r="189" spans="1:17" ht="18" customHeight="1" x14ac:dyDescent="0.2">
      <c r="A189" s="16" t="s">
        <v>2</v>
      </c>
      <c r="B189" s="147">
        <f>SUM(B164:B188)</f>
        <v>120734</v>
      </c>
      <c r="C189" s="31">
        <f t="shared" ref="C189:N189" si="19">SUM(C164:C188)</f>
        <v>41086</v>
      </c>
      <c r="D189" s="31">
        <f t="shared" si="19"/>
        <v>58837</v>
      </c>
      <c r="E189" s="31">
        <f t="shared" si="19"/>
        <v>20811</v>
      </c>
      <c r="F189" s="31">
        <f t="shared" si="19"/>
        <v>48684</v>
      </c>
      <c r="G189" s="31">
        <f t="shared" si="19"/>
        <v>72050</v>
      </c>
      <c r="H189" s="31">
        <f t="shared" si="19"/>
        <v>7260</v>
      </c>
      <c r="I189" s="31">
        <f t="shared" si="19"/>
        <v>113474</v>
      </c>
      <c r="J189" s="31">
        <f t="shared" si="19"/>
        <v>94983</v>
      </c>
      <c r="K189" s="31">
        <f t="shared" si="19"/>
        <v>62587</v>
      </c>
      <c r="L189" s="31">
        <f t="shared" si="19"/>
        <v>32593</v>
      </c>
      <c r="M189" s="31">
        <f t="shared" si="19"/>
        <v>1679</v>
      </c>
      <c r="N189" s="31">
        <f t="shared" si="19"/>
        <v>350</v>
      </c>
      <c r="O189" s="141"/>
      <c r="P189" s="141"/>
      <c r="Q189" s="141"/>
    </row>
    <row r="190" spans="1:17" s="150" customFormat="1" ht="18" customHeight="1" x14ac:dyDescent="0.2">
      <c r="A190" s="21" t="s">
        <v>17</v>
      </c>
      <c r="B190" s="48">
        <f>B189/$B$189</f>
        <v>1</v>
      </c>
      <c r="C190" s="48">
        <f t="shared" ref="C190:N190" si="20">C189/$B$189</f>
        <v>0.34030182053108488</v>
      </c>
      <c r="D190" s="48">
        <f t="shared" si="20"/>
        <v>0.48732751337651364</v>
      </c>
      <c r="E190" s="48">
        <f t="shared" si="20"/>
        <v>0.17237066609240148</v>
      </c>
      <c r="F190" s="48">
        <f t="shared" si="20"/>
        <v>0.40323355475673794</v>
      </c>
      <c r="G190" s="48">
        <f t="shared" si="20"/>
        <v>0.59676644524326206</v>
      </c>
      <c r="H190" s="48">
        <f t="shared" si="20"/>
        <v>6.0132191429092055E-2</v>
      </c>
      <c r="I190" s="48">
        <f t="shared" si="20"/>
        <v>0.9398678085709079</v>
      </c>
      <c r="J190" s="48">
        <f t="shared" si="20"/>
        <v>0.7867129391886295</v>
      </c>
      <c r="K190" s="48">
        <f t="shared" si="20"/>
        <v>0.51838752961054879</v>
      </c>
      <c r="L190" s="48">
        <f t="shared" si="20"/>
        <v>0.26995709576424204</v>
      </c>
      <c r="M190" s="48">
        <f t="shared" si="20"/>
        <v>1.3906604601852005E-2</v>
      </c>
      <c r="N190" s="48">
        <f t="shared" si="20"/>
        <v>2.8989348485099473E-3</v>
      </c>
      <c r="O190" s="148"/>
      <c r="P190" s="149"/>
      <c r="Q190" s="149"/>
    </row>
    <row r="191" spans="1:17" ht="34.5" customHeight="1" x14ac:dyDescent="0.2"/>
    <row r="192" spans="1:17" ht="12.75" customHeight="1" x14ac:dyDescent="0.2">
      <c r="A192" s="208" t="s">
        <v>152</v>
      </c>
      <c r="B192" s="208"/>
      <c r="C192" s="208"/>
      <c r="D192" s="208"/>
      <c r="E192" s="208"/>
      <c r="F192" s="208"/>
      <c r="G192" s="208"/>
      <c r="H192" s="208"/>
      <c r="I192" s="208"/>
      <c r="J192" s="208"/>
      <c r="K192" s="208"/>
      <c r="L192" s="208"/>
      <c r="M192" s="208"/>
      <c r="N192" s="208"/>
      <c r="O192" s="151"/>
    </row>
    <row r="193" spans="1:17" ht="6.75" customHeight="1" x14ac:dyDescent="0.2"/>
    <row r="194" spans="1:17" ht="18.75" thickBot="1" x14ac:dyDescent="0.25">
      <c r="A194" s="12" t="s">
        <v>153</v>
      </c>
      <c r="B194" s="12"/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2"/>
      <c r="N194" s="12"/>
      <c r="O194" s="12"/>
      <c r="P194" s="12"/>
      <c r="Q194" s="12"/>
    </row>
    <row r="196" spans="1:17" ht="17.25" customHeight="1" thickBot="1" x14ac:dyDescent="0.3">
      <c r="A196" s="152" t="s">
        <v>154</v>
      </c>
      <c r="B196" s="13"/>
      <c r="C196" s="13"/>
      <c r="D196" s="13"/>
      <c r="E196" s="13"/>
      <c r="F196" s="13"/>
      <c r="G196" s="13"/>
      <c r="H196" s="13"/>
      <c r="I196" s="13"/>
      <c r="J196" s="13"/>
      <c r="K196" s="153"/>
      <c r="L196" s="132"/>
      <c r="M196" s="132"/>
      <c r="N196" s="132"/>
      <c r="O196" s="154"/>
      <c r="P196" s="154"/>
      <c r="Q196" s="132"/>
    </row>
    <row r="197" spans="1:17" ht="14.25" customHeight="1" x14ac:dyDescent="0.2">
      <c r="L197" s="132"/>
      <c r="M197" s="132"/>
      <c r="N197" s="132"/>
      <c r="O197" s="132"/>
      <c r="P197" s="132"/>
      <c r="Q197" s="132"/>
    </row>
    <row r="198" spans="1:17" ht="26.25" customHeight="1" x14ac:dyDescent="0.2">
      <c r="A198" s="192" t="s">
        <v>78</v>
      </c>
      <c r="B198" s="192"/>
      <c r="C198" s="192"/>
      <c r="D198" s="192"/>
      <c r="E198" s="207"/>
      <c r="F198" s="155" t="s">
        <v>2</v>
      </c>
      <c r="G198" s="155" t="s">
        <v>19</v>
      </c>
      <c r="H198" s="155" t="s">
        <v>155</v>
      </c>
      <c r="I198" s="155" t="s">
        <v>21</v>
      </c>
      <c r="J198" s="155" t="s">
        <v>156</v>
      </c>
      <c r="L198" s="132"/>
      <c r="M198" s="209"/>
      <c r="N198" s="209"/>
      <c r="O198" s="198"/>
      <c r="P198" s="198"/>
      <c r="Q198" s="198"/>
    </row>
    <row r="199" spans="1:17" ht="18.75" customHeight="1" x14ac:dyDescent="0.2">
      <c r="A199" s="156" t="s">
        <v>157</v>
      </c>
      <c r="B199" s="156"/>
      <c r="C199" s="156"/>
      <c r="D199" s="156"/>
      <c r="E199" s="156"/>
      <c r="F199" s="157">
        <f t="shared" ref="F199:F228" si="21">+SUM(G199:J199)</f>
        <v>120735</v>
      </c>
      <c r="G199" s="158">
        <v>85188</v>
      </c>
      <c r="H199" s="158">
        <v>22186</v>
      </c>
      <c r="I199" s="158">
        <v>7714</v>
      </c>
      <c r="J199" s="158">
        <v>5647</v>
      </c>
      <c r="L199" s="132"/>
      <c r="M199" s="209"/>
      <c r="N199" s="209"/>
      <c r="O199" s="159"/>
      <c r="P199" s="159"/>
      <c r="Q199" s="159"/>
    </row>
    <row r="200" spans="1:17" ht="18.75" customHeight="1" x14ac:dyDescent="0.2">
      <c r="A200" s="160" t="s">
        <v>158</v>
      </c>
      <c r="B200" s="160"/>
      <c r="C200" s="160"/>
      <c r="D200" s="160"/>
      <c r="E200" s="160"/>
      <c r="F200" s="161">
        <f t="shared" si="21"/>
        <v>117794</v>
      </c>
      <c r="G200" s="162">
        <v>0</v>
      </c>
      <c r="H200" s="162">
        <v>97063</v>
      </c>
      <c r="I200" s="162">
        <v>14415</v>
      </c>
      <c r="J200" s="162">
        <v>6316</v>
      </c>
      <c r="L200" s="132"/>
      <c r="M200" s="209"/>
      <c r="N200" s="209"/>
      <c r="O200" s="159"/>
      <c r="P200" s="159"/>
      <c r="Q200" s="159"/>
    </row>
    <row r="201" spans="1:17" ht="18.75" customHeight="1" x14ac:dyDescent="0.2">
      <c r="A201" s="160" t="s">
        <v>159</v>
      </c>
      <c r="B201" s="160"/>
      <c r="C201" s="160"/>
      <c r="D201" s="160"/>
      <c r="E201" s="160"/>
      <c r="F201" s="161">
        <f t="shared" si="21"/>
        <v>400230</v>
      </c>
      <c r="G201" s="162">
        <v>0</v>
      </c>
      <c r="H201" s="162">
        <v>78972</v>
      </c>
      <c r="I201" s="162">
        <v>134509</v>
      </c>
      <c r="J201" s="162">
        <v>186749</v>
      </c>
      <c r="L201" s="132"/>
      <c r="M201" s="199"/>
      <c r="N201" s="163"/>
      <c r="O201" s="164"/>
      <c r="P201" s="164"/>
      <c r="Q201" s="164"/>
    </row>
    <row r="202" spans="1:17" ht="18.75" customHeight="1" x14ac:dyDescent="0.2">
      <c r="A202" s="160" t="s">
        <v>160</v>
      </c>
      <c r="B202" s="160"/>
      <c r="C202" s="160"/>
      <c r="D202" s="160"/>
      <c r="E202" s="160"/>
      <c r="F202" s="161">
        <f t="shared" si="21"/>
        <v>21317</v>
      </c>
      <c r="G202" s="162">
        <v>0</v>
      </c>
      <c r="H202" s="162">
        <v>19721</v>
      </c>
      <c r="I202" s="162">
        <v>837</v>
      </c>
      <c r="J202" s="162">
        <v>759</v>
      </c>
      <c r="L202" s="132"/>
      <c r="M202" s="199"/>
      <c r="N202" s="163"/>
      <c r="O202" s="164"/>
      <c r="P202" s="164"/>
      <c r="Q202" s="164"/>
    </row>
    <row r="203" spans="1:17" ht="18.75" customHeight="1" x14ac:dyDescent="0.2">
      <c r="A203" s="160" t="s">
        <v>161</v>
      </c>
      <c r="B203" s="160"/>
      <c r="C203" s="160"/>
      <c r="D203" s="160"/>
      <c r="E203" s="160"/>
      <c r="F203" s="161">
        <f t="shared" si="21"/>
        <v>120475</v>
      </c>
      <c r="G203" s="162">
        <v>0</v>
      </c>
      <c r="H203" s="162">
        <v>27005</v>
      </c>
      <c r="I203" s="162">
        <v>88789</v>
      </c>
      <c r="J203" s="162">
        <v>4681</v>
      </c>
      <c r="L203" s="132"/>
      <c r="M203" s="199"/>
      <c r="N203" s="163"/>
      <c r="O203" s="164"/>
      <c r="P203" s="164"/>
      <c r="Q203" s="164"/>
    </row>
    <row r="204" spans="1:17" ht="18.75" customHeight="1" x14ac:dyDescent="0.2">
      <c r="A204" s="160" t="s">
        <v>162</v>
      </c>
      <c r="B204" s="160"/>
      <c r="C204" s="160"/>
      <c r="D204" s="160"/>
      <c r="E204" s="160"/>
      <c r="F204" s="161">
        <f t="shared" si="21"/>
        <v>73250</v>
      </c>
      <c r="G204" s="162">
        <v>0</v>
      </c>
      <c r="H204" s="162">
        <v>10574</v>
      </c>
      <c r="I204" s="162">
        <v>55354</v>
      </c>
      <c r="J204" s="162">
        <v>7322</v>
      </c>
      <c r="L204" s="132"/>
      <c r="M204" s="199"/>
      <c r="N204" s="163"/>
      <c r="O204" s="164"/>
      <c r="P204" s="164"/>
      <c r="Q204" s="164"/>
    </row>
    <row r="205" spans="1:17" ht="18.75" customHeight="1" x14ac:dyDescent="0.2">
      <c r="A205" s="160" t="s">
        <v>163</v>
      </c>
      <c r="B205" s="160"/>
      <c r="C205" s="160"/>
      <c r="D205" s="160"/>
      <c r="E205" s="160"/>
      <c r="F205" s="161">
        <f t="shared" si="21"/>
        <v>8291</v>
      </c>
      <c r="G205" s="162">
        <v>0</v>
      </c>
      <c r="H205" s="162">
        <v>493</v>
      </c>
      <c r="I205" s="162">
        <v>7635</v>
      </c>
      <c r="J205" s="162">
        <v>163</v>
      </c>
      <c r="L205" s="132"/>
      <c r="M205" s="199"/>
      <c r="N205" s="163"/>
      <c r="O205" s="164"/>
      <c r="P205" s="164"/>
      <c r="Q205" s="164"/>
    </row>
    <row r="206" spans="1:17" ht="18.75" customHeight="1" x14ac:dyDescent="0.2">
      <c r="A206" s="160" t="s">
        <v>164</v>
      </c>
      <c r="B206" s="160"/>
      <c r="C206" s="160"/>
      <c r="D206" s="160"/>
      <c r="E206" s="160"/>
      <c r="F206" s="161">
        <f t="shared" si="21"/>
        <v>1830</v>
      </c>
      <c r="G206" s="162">
        <v>0</v>
      </c>
      <c r="H206" s="162">
        <v>225</v>
      </c>
      <c r="I206" s="162">
        <v>1434</v>
      </c>
      <c r="J206" s="162">
        <v>171</v>
      </c>
      <c r="L206" s="132"/>
      <c r="M206" s="199"/>
      <c r="N206" s="163"/>
      <c r="O206" s="164"/>
      <c r="P206" s="164"/>
      <c r="Q206" s="164"/>
    </row>
    <row r="207" spans="1:17" ht="18.75" customHeight="1" x14ac:dyDescent="0.2">
      <c r="A207" s="160" t="s">
        <v>165</v>
      </c>
      <c r="B207" s="160"/>
      <c r="C207" s="160"/>
      <c r="D207" s="160"/>
      <c r="E207" s="160"/>
      <c r="F207" s="161">
        <f t="shared" si="21"/>
        <v>98409</v>
      </c>
      <c r="G207" s="162">
        <v>0</v>
      </c>
      <c r="H207" s="162">
        <v>32967</v>
      </c>
      <c r="I207" s="162">
        <v>51399</v>
      </c>
      <c r="J207" s="162">
        <v>14043</v>
      </c>
      <c r="L207" s="132"/>
      <c r="M207" s="199"/>
      <c r="N207" s="163"/>
      <c r="O207" s="164"/>
      <c r="P207" s="164"/>
      <c r="Q207" s="164"/>
    </row>
    <row r="208" spans="1:17" ht="18.75" customHeight="1" x14ac:dyDescent="0.2">
      <c r="A208" s="160" t="s">
        <v>166</v>
      </c>
      <c r="B208" s="160"/>
      <c r="C208" s="160"/>
      <c r="D208" s="160"/>
      <c r="E208" s="160"/>
      <c r="F208" s="161">
        <f t="shared" si="21"/>
        <v>24692</v>
      </c>
      <c r="G208" s="162">
        <v>0</v>
      </c>
      <c r="H208" s="162">
        <v>2569</v>
      </c>
      <c r="I208" s="162">
        <v>21332</v>
      </c>
      <c r="J208" s="162">
        <v>791</v>
      </c>
      <c r="L208" s="132"/>
      <c r="M208" s="199"/>
      <c r="N208" s="163"/>
      <c r="O208" s="164"/>
      <c r="P208" s="164"/>
      <c r="Q208" s="164"/>
    </row>
    <row r="209" spans="1:17" ht="18.75" customHeight="1" x14ac:dyDescent="0.2">
      <c r="A209" s="160" t="s">
        <v>167</v>
      </c>
      <c r="B209" s="160"/>
      <c r="C209" s="160"/>
      <c r="D209" s="160"/>
      <c r="E209" s="160"/>
      <c r="F209" s="161">
        <f t="shared" si="21"/>
        <v>808</v>
      </c>
      <c r="G209" s="162">
        <v>0</v>
      </c>
      <c r="H209" s="162">
        <v>95</v>
      </c>
      <c r="I209" s="162">
        <v>621</v>
      </c>
      <c r="J209" s="162">
        <v>92</v>
      </c>
      <c r="L209" s="132"/>
      <c r="M209" s="199"/>
      <c r="N209" s="163"/>
      <c r="O209" s="164"/>
      <c r="P209" s="164"/>
      <c r="Q209" s="164"/>
    </row>
    <row r="210" spans="1:17" ht="18.75" customHeight="1" x14ac:dyDescent="0.2">
      <c r="A210" s="160" t="s">
        <v>168</v>
      </c>
      <c r="B210" s="160"/>
      <c r="C210" s="160"/>
      <c r="D210" s="160"/>
      <c r="E210" s="160"/>
      <c r="F210" s="161">
        <f t="shared" si="21"/>
        <v>46243</v>
      </c>
      <c r="G210" s="162">
        <v>0</v>
      </c>
      <c r="H210" s="162">
        <v>40973</v>
      </c>
      <c r="I210" s="162">
        <v>4740</v>
      </c>
      <c r="J210" s="162">
        <v>530</v>
      </c>
      <c r="L210" s="132"/>
      <c r="M210" s="199"/>
      <c r="N210" s="163"/>
      <c r="O210" s="164"/>
      <c r="P210" s="164"/>
      <c r="Q210" s="164"/>
    </row>
    <row r="211" spans="1:17" ht="18.75" customHeight="1" x14ac:dyDescent="0.2">
      <c r="A211" s="160" t="s">
        <v>169</v>
      </c>
      <c r="B211" s="160"/>
      <c r="C211" s="160"/>
      <c r="D211" s="160"/>
      <c r="E211" s="160"/>
      <c r="F211" s="161">
        <f t="shared" si="21"/>
        <v>32987</v>
      </c>
      <c r="G211" s="162">
        <v>0</v>
      </c>
      <c r="H211" s="162">
        <v>11499</v>
      </c>
      <c r="I211" s="162">
        <v>8994</v>
      </c>
      <c r="J211" s="162">
        <v>12494</v>
      </c>
      <c r="L211" s="132"/>
      <c r="M211" s="199"/>
      <c r="N211" s="163"/>
      <c r="O211" s="164"/>
      <c r="P211" s="164"/>
      <c r="Q211" s="164"/>
    </row>
    <row r="212" spans="1:17" ht="18.75" customHeight="1" x14ac:dyDescent="0.2">
      <c r="A212" s="160" t="s">
        <v>170</v>
      </c>
      <c r="B212" s="160"/>
      <c r="C212" s="160"/>
      <c r="D212" s="160"/>
      <c r="E212" s="160"/>
      <c r="F212" s="161">
        <f t="shared" si="21"/>
        <v>1065</v>
      </c>
      <c r="G212" s="162">
        <v>0</v>
      </c>
      <c r="H212" s="162">
        <v>472</v>
      </c>
      <c r="I212" s="162">
        <v>593</v>
      </c>
      <c r="J212" s="162">
        <v>0</v>
      </c>
      <c r="L212" s="132"/>
      <c r="M212" s="199"/>
      <c r="N212" s="163"/>
      <c r="O212" s="164"/>
      <c r="P212" s="164"/>
      <c r="Q212" s="164"/>
    </row>
    <row r="213" spans="1:17" ht="18.75" customHeight="1" x14ac:dyDescent="0.2">
      <c r="A213" s="160" t="s">
        <v>171</v>
      </c>
      <c r="B213" s="160"/>
      <c r="C213" s="160"/>
      <c r="D213" s="160"/>
      <c r="E213" s="160"/>
      <c r="F213" s="161">
        <f t="shared" si="21"/>
        <v>64189</v>
      </c>
      <c r="G213" s="162">
        <v>0</v>
      </c>
      <c r="H213" s="162">
        <v>1020</v>
      </c>
      <c r="I213" s="162">
        <v>829</v>
      </c>
      <c r="J213" s="162">
        <v>62340</v>
      </c>
      <c r="L213" s="132"/>
      <c r="M213" s="199"/>
      <c r="N213" s="163"/>
      <c r="O213" s="164"/>
      <c r="P213" s="164"/>
      <c r="Q213" s="164"/>
    </row>
    <row r="214" spans="1:17" ht="18.75" customHeight="1" x14ac:dyDescent="0.2">
      <c r="A214" s="160" t="s">
        <v>172</v>
      </c>
      <c r="B214" s="160"/>
      <c r="C214" s="160"/>
      <c r="D214" s="160"/>
      <c r="E214" s="160"/>
      <c r="F214" s="161">
        <f t="shared" si="21"/>
        <v>11730</v>
      </c>
      <c r="G214" s="162">
        <v>0</v>
      </c>
      <c r="H214" s="162">
        <v>67</v>
      </c>
      <c r="I214" s="162">
        <v>89</v>
      </c>
      <c r="J214" s="162">
        <v>11574</v>
      </c>
      <c r="L214" s="132"/>
      <c r="M214" s="199"/>
      <c r="N214" s="163"/>
      <c r="O214" s="164"/>
      <c r="P214" s="164"/>
      <c r="Q214" s="164"/>
    </row>
    <row r="215" spans="1:17" ht="18.75" customHeight="1" x14ac:dyDescent="0.2">
      <c r="A215" s="160" t="s">
        <v>173</v>
      </c>
      <c r="B215" s="160"/>
      <c r="C215" s="160"/>
      <c r="D215" s="160"/>
      <c r="E215" s="160"/>
      <c r="F215" s="161">
        <f t="shared" si="21"/>
        <v>1343</v>
      </c>
      <c r="G215" s="162">
        <v>0</v>
      </c>
      <c r="H215" s="162">
        <v>18</v>
      </c>
      <c r="I215" s="162">
        <v>17</v>
      </c>
      <c r="J215" s="162">
        <v>1308</v>
      </c>
      <c r="L215" s="132"/>
      <c r="M215" s="199"/>
      <c r="N215" s="163"/>
      <c r="O215" s="164"/>
      <c r="P215" s="164"/>
      <c r="Q215" s="164"/>
    </row>
    <row r="216" spans="1:17" ht="18.75" customHeight="1" x14ac:dyDescent="0.2">
      <c r="A216" s="160" t="s">
        <v>174</v>
      </c>
      <c r="B216" s="160"/>
      <c r="C216" s="160"/>
      <c r="D216" s="160"/>
      <c r="E216" s="160"/>
      <c r="F216" s="161">
        <f t="shared" si="21"/>
        <v>1551</v>
      </c>
      <c r="G216" s="162">
        <v>0</v>
      </c>
      <c r="H216" s="162">
        <v>159</v>
      </c>
      <c r="I216" s="162">
        <v>12</v>
      </c>
      <c r="J216" s="162">
        <v>1380</v>
      </c>
      <c r="L216" s="132"/>
      <c r="M216" s="199"/>
      <c r="N216" s="163"/>
      <c r="O216" s="164"/>
      <c r="P216" s="164"/>
      <c r="Q216" s="164"/>
    </row>
    <row r="217" spans="1:17" ht="18.75" customHeight="1" x14ac:dyDescent="0.2">
      <c r="A217" s="160" t="s">
        <v>175</v>
      </c>
      <c r="B217" s="160"/>
      <c r="C217" s="160"/>
      <c r="D217" s="160"/>
      <c r="E217" s="160"/>
      <c r="F217" s="161">
        <f t="shared" si="21"/>
        <v>2183</v>
      </c>
      <c r="G217" s="162">
        <v>0</v>
      </c>
      <c r="H217" s="162">
        <v>246</v>
      </c>
      <c r="I217" s="162">
        <v>160</v>
      </c>
      <c r="J217" s="162">
        <v>1777</v>
      </c>
      <c r="L217" s="132"/>
      <c r="M217" s="199"/>
      <c r="N217" s="163"/>
      <c r="O217" s="164"/>
      <c r="P217" s="164"/>
      <c r="Q217" s="164"/>
    </row>
    <row r="218" spans="1:17" ht="18.75" customHeight="1" x14ac:dyDescent="0.2">
      <c r="A218" s="160" t="s">
        <v>176</v>
      </c>
      <c r="B218" s="160"/>
      <c r="C218" s="160"/>
      <c r="D218" s="160"/>
      <c r="E218" s="160"/>
      <c r="F218" s="161">
        <f t="shared" si="21"/>
        <v>60382</v>
      </c>
      <c r="G218" s="162">
        <v>0</v>
      </c>
      <c r="H218" s="162">
        <v>60382</v>
      </c>
      <c r="I218" s="162">
        <v>0</v>
      </c>
      <c r="J218" s="162">
        <v>0</v>
      </c>
      <c r="L218" s="132"/>
      <c r="M218" s="199"/>
      <c r="N218" s="163"/>
      <c r="O218" s="164"/>
      <c r="P218" s="164"/>
      <c r="Q218" s="164"/>
    </row>
    <row r="219" spans="1:17" ht="18.75" customHeight="1" x14ac:dyDescent="0.2">
      <c r="A219" s="160" t="s">
        <v>177</v>
      </c>
      <c r="B219" s="160"/>
      <c r="C219" s="160"/>
      <c r="D219" s="160"/>
      <c r="E219" s="160"/>
      <c r="F219" s="161">
        <f t="shared" si="21"/>
        <v>97431</v>
      </c>
      <c r="G219" s="162">
        <v>0</v>
      </c>
      <c r="H219" s="162">
        <v>97431</v>
      </c>
      <c r="I219" s="162">
        <v>0</v>
      </c>
      <c r="J219" s="162">
        <v>0</v>
      </c>
      <c r="L219" s="132"/>
      <c r="M219" s="199"/>
      <c r="N219" s="163"/>
      <c r="O219" s="164"/>
      <c r="P219" s="164"/>
      <c r="Q219" s="164"/>
    </row>
    <row r="220" spans="1:17" ht="18.75" customHeight="1" x14ac:dyDescent="0.2">
      <c r="A220" s="160" t="s">
        <v>178</v>
      </c>
      <c r="B220" s="160"/>
      <c r="C220" s="160"/>
      <c r="D220" s="160"/>
      <c r="E220" s="160"/>
      <c r="F220" s="161">
        <f>+SUM(G220:J220)</f>
        <v>91539</v>
      </c>
      <c r="G220" s="162">
        <v>0</v>
      </c>
      <c r="H220" s="162">
        <v>91539</v>
      </c>
      <c r="I220" s="162">
        <v>0</v>
      </c>
      <c r="J220" s="162">
        <v>0</v>
      </c>
      <c r="L220" s="132"/>
      <c r="M220" s="199"/>
      <c r="N220" s="163"/>
      <c r="O220" s="164"/>
      <c r="P220" s="164"/>
      <c r="Q220" s="164"/>
    </row>
    <row r="221" spans="1:17" ht="18.75" customHeight="1" x14ac:dyDescent="0.2">
      <c r="A221" s="160" t="s">
        <v>179</v>
      </c>
      <c r="B221" s="160"/>
      <c r="C221" s="160"/>
      <c r="D221" s="160"/>
      <c r="E221" s="160"/>
      <c r="F221" s="161">
        <f t="shared" si="21"/>
        <v>218267</v>
      </c>
      <c r="G221" s="162">
        <v>0</v>
      </c>
      <c r="H221" s="162">
        <v>64367</v>
      </c>
      <c r="I221" s="162">
        <v>97754</v>
      </c>
      <c r="J221" s="162">
        <v>56146</v>
      </c>
      <c r="L221" s="132"/>
      <c r="M221" s="199"/>
      <c r="N221" s="163"/>
      <c r="O221" s="164"/>
      <c r="P221" s="164"/>
      <c r="Q221" s="164"/>
    </row>
    <row r="222" spans="1:17" ht="18.75" customHeight="1" x14ac:dyDescent="0.2">
      <c r="A222" s="160" t="s">
        <v>180</v>
      </c>
      <c r="B222" s="160"/>
      <c r="C222" s="160"/>
      <c r="D222" s="160"/>
      <c r="E222" s="160"/>
      <c r="F222" s="161">
        <f t="shared" si="21"/>
        <v>84083</v>
      </c>
      <c r="G222" s="162">
        <v>0</v>
      </c>
      <c r="H222" s="162">
        <v>19366</v>
      </c>
      <c r="I222" s="162">
        <v>55487</v>
      </c>
      <c r="J222" s="162">
        <v>9230</v>
      </c>
      <c r="L222" s="132"/>
      <c r="M222" s="199"/>
      <c r="N222" s="163"/>
      <c r="O222" s="164"/>
      <c r="P222" s="164"/>
      <c r="Q222" s="164"/>
    </row>
    <row r="223" spans="1:17" ht="18.75" customHeight="1" x14ac:dyDescent="0.2">
      <c r="A223" s="160" t="s">
        <v>181</v>
      </c>
      <c r="B223" s="160"/>
      <c r="C223" s="160"/>
      <c r="D223" s="160"/>
      <c r="E223" s="160"/>
      <c r="F223" s="161">
        <f t="shared" si="21"/>
        <v>14946</v>
      </c>
      <c r="G223" s="162">
        <v>0</v>
      </c>
      <c r="H223" s="162">
        <v>1051</v>
      </c>
      <c r="I223" s="162">
        <v>13629</v>
      </c>
      <c r="J223" s="162">
        <v>266</v>
      </c>
      <c r="L223" s="132"/>
      <c r="M223" s="199"/>
      <c r="N223" s="163"/>
      <c r="O223" s="164"/>
      <c r="P223" s="164"/>
      <c r="Q223" s="164"/>
    </row>
    <row r="224" spans="1:17" ht="18.75" customHeight="1" x14ac:dyDescent="0.2">
      <c r="A224" s="160" t="s">
        <v>182</v>
      </c>
      <c r="B224" s="160"/>
      <c r="C224" s="160"/>
      <c r="D224" s="160"/>
      <c r="E224" s="160"/>
      <c r="F224" s="161">
        <f t="shared" si="21"/>
        <v>77243</v>
      </c>
      <c r="G224" s="162">
        <v>0</v>
      </c>
      <c r="H224" s="162">
        <v>0</v>
      </c>
      <c r="I224" s="162">
        <v>77243</v>
      </c>
      <c r="J224" s="162">
        <v>0</v>
      </c>
      <c r="L224" s="132"/>
      <c r="M224" s="199"/>
      <c r="N224" s="163"/>
      <c r="O224" s="164"/>
      <c r="P224" s="164"/>
      <c r="Q224" s="164"/>
    </row>
    <row r="225" spans="1:17" ht="18.75" customHeight="1" x14ac:dyDescent="0.2">
      <c r="A225" s="160" t="s">
        <v>183</v>
      </c>
      <c r="B225" s="160"/>
      <c r="C225" s="160"/>
      <c r="D225" s="160"/>
      <c r="E225" s="160"/>
      <c r="F225" s="161">
        <f t="shared" si="21"/>
        <v>10300</v>
      </c>
      <c r="G225" s="162">
        <v>0</v>
      </c>
      <c r="H225" s="162">
        <v>0</v>
      </c>
      <c r="I225" s="162">
        <v>10300</v>
      </c>
      <c r="J225" s="162">
        <v>0</v>
      </c>
      <c r="L225" s="132"/>
      <c r="M225" s="199"/>
      <c r="N225" s="163"/>
      <c r="O225" s="164"/>
      <c r="P225" s="164"/>
      <c r="Q225" s="164"/>
    </row>
    <row r="226" spans="1:17" ht="18.75" customHeight="1" x14ac:dyDescent="0.2">
      <c r="A226" s="160" t="s">
        <v>184</v>
      </c>
      <c r="B226" s="160"/>
      <c r="C226" s="160"/>
      <c r="D226" s="160"/>
      <c r="E226" s="160"/>
      <c r="F226" s="161">
        <f t="shared" si="21"/>
        <v>71506</v>
      </c>
      <c r="G226" s="162">
        <v>0</v>
      </c>
      <c r="H226" s="162">
        <v>0</v>
      </c>
      <c r="I226" s="162">
        <v>71506</v>
      </c>
      <c r="J226" s="162">
        <v>0</v>
      </c>
      <c r="L226" s="132"/>
      <c r="M226" s="199"/>
      <c r="N226" s="163"/>
      <c r="O226" s="164"/>
      <c r="P226" s="164"/>
      <c r="Q226" s="164"/>
    </row>
    <row r="227" spans="1:17" ht="18.75" customHeight="1" x14ac:dyDescent="0.2">
      <c r="A227" s="160" t="s">
        <v>185</v>
      </c>
      <c r="B227" s="160"/>
      <c r="C227" s="160"/>
      <c r="D227" s="160"/>
      <c r="E227" s="160"/>
      <c r="F227" s="161">
        <f t="shared" si="21"/>
        <v>186161</v>
      </c>
      <c r="G227" s="162">
        <v>0</v>
      </c>
      <c r="H227" s="162">
        <v>65359</v>
      </c>
      <c r="I227" s="162">
        <v>60872</v>
      </c>
      <c r="J227" s="162">
        <v>59930</v>
      </c>
      <c r="L227" s="132"/>
      <c r="M227" s="199"/>
      <c r="N227" s="163"/>
      <c r="O227" s="164"/>
      <c r="P227" s="164"/>
      <c r="Q227" s="164"/>
    </row>
    <row r="228" spans="1:17" ht="18.75" customHeight="1" x14ac:dyDescent="0.2">
      <c r="A228" s="165" t="s">
        <v>186</v>
      </c>
      <c r="B228" s="165"/>
      <c r="C228" s="165"/>
      <c r="D228" s="165"/>
      <c r="E228" s="165"/>
      <c r="F228" s="166">
        <f t="shared" si="21"/>
        <v>428025</v>
      </c>
      <c r="G228" s="167">
        <v>0</v>
      </c>
      <c r="H228" s="167">
        <v>110252</v>
      </c>
      <c r="I228" s="167">
        <v>96256</v>
      </c>
      <c r="J228" s="167">
        <v>221517</v>
      </c>
      <c r="L228" s="132"/>
      <c r="M228" s="199"/>
      <c r="N228" s="163"/>
      <c r="O228" s="164"/>
      <c r="P228" s="164"/>
      <c r="Q228" s="164"/>
    </row>
    <row r="229" spans="1:17" ht="18.75" customHeight="1" x14ac:dyDescent="0.2">
      <c r="A229" s="200" t="s">
        <v>2</v>
      </c>
      <c r="B229" s="200"/>
      <c r="C229" s="200"/>
      <c r="D229" s="200"/>
      <c r="E229" s="200"/>
      <c r="F229" s="168">
        <f>SUM(F199:F228)</f>
        <v>2489005</v>
      </c>
      <c r="G229" s="168">
        <f>SUM(G199:G228)</f>
        <v>85188</v>
      </c>
      <c r="H229" s="168">
        <f>SUM(H199:H228)</f>
        <v>856071</v>
      </c>
      <c r="I229" s="168">
        <f>SUM(I199:I228)</f>
        <v>882520</v>
      </c>
      <c r="J229" s="168">
        <f>SUM(J199:J228)</f>
        <v>665226</v>
      </c>
      <c r="L229" s="132"/>
      <c r="M229" s="199"/>
      <c r="N229" s="163"/>
      <c r="O229" s="164"/>
      <c r="P229" s="164"/>
      <c r="Q229" s="164"/>
    </row>
    <row r="230" spans="1:17" s="46" customFormat="1" ht="18.75" customHeight="1" x14ac:dyDescent="0.2">
      <c r="A230" s="201" t="s">
        <v>17</v>
      </c>
      <c r="B230" s="201"/>
      <c r="C230" s="201"/>
      <c r="D230" s="201"/>
      <c r="E230" s="201"/>
      <c r="F230" s="169">
        <f>SUM(G230:J230)</f>
        <v>1</v>
      </c>
      <c r="G230" s="169">
        <f>+G229/$F$229</f>
        <v>3.4225724737395061E-2</v>
      </c>
      <c r="H230" s="169">
        <f>+H229/$F$229</f>
        <v>0.34394105274999448</v>
      </c>
      <c r="I230" s="169">
        <f>+I229/$F$229</f>
        <v>0.35456738736965171</v>
      </c>
      <c r="J230" s="169">
        <f>+J229/$F$229</f>
        <v>0.26726583514295871</v>
      </c>
      <c r="L230" s="170"/>
      <c r="M230" s="199"/>
      <c r="N230" s="163"/>
      <c r="O230" s="164"/>
      <c r="P230" s="164"/>
      <c r="Q230" s="164"/>
    </row>
    <row r="231" spans="1:17" ht="69" customHeight="1" x14ac:dyDescent="0.2">
      <c r="A231" s="171" t="s">
        <v>187</v>
      </c>
      <c r="L231" s="132"/>
      <c r="M231" s="132"/>
      <c r="N231" s="132"/>
      <c r="O231" s="132"/>
      <c r="P231" s="132"/>
      <c r="Q231" s="132"/>
    </row>
    <row r="232" spans="1:17" ht="16.5" thickBot="1" x14ac:dyDescent="0.3">
      <c r="A232" s="152" t="s">
        <v>188</v>
      </c>
      <c r="B232" s="13"/>
      <c r="C232" s="13"/>
      <c r="D232" s="13"/>
      <c r="E232" s="13"/>
      <c r="F232" s="13"/>
    </row>
    <row r="233" spans="1:17" ht="4.9000000000000004" customHeight="1" x14ac:dyDescent="0.2"/>
    <row r="234" spans="1:17" ht="22.5" customHeight="1" x14ac:dyDescent="0.2">
      <c r="A234" s="203" t="s">
        <v>78</v>
      </c>
      <c r="B234" s="204"/>
      <c r="C234" s="204"/>
      <c r="D234" s="204"/>
      <c r="E234" s="205"/>
      <c r="F234" s="172" t="s">
        <v>2</v>
      </c>
    </row>
    <row r="235" spans="1:17" s="79" customFormat="1" ht="15" customHeight="1" x14ac:dyDescent="0.25">
      <c r="A235" s="156" t="s">
        <v>189</v>
      </c>
      <c r="B235" s="156"/>
      <c r="C235" s="156"/>
      <c r="D235" s="156"/>
      <c r="E235" s="156"/>
      <c r="F235" s="157">
        <v>10281</v>
      </c>
    </row>
    <row r="236" spans="1:17" s="79" customFormat="1" ht="15" customHeight="1" x14ac:dyDescent="0.25">
      <c r="A236" s="156" t="s">
        <v>190</v>
      </c>
      <c r="B236" s="156"/>
      <c r="C236" s="156"/>
      <c r="D236" s="156"/>
      <c r="E236" s="156"/>
      <c r="F236" s="157">
        <v>21460</v>
      </c>
    </row>
    <row r="237" spans="1:17" s="79" customFormat="1" ht="15" customHeight="1" x14ac:dyDescent="0.25">
      <c r="A237" s="156" t="s">
        <v>191</v>
      </c>
      <c r="B237" s="156"/>
      <c r="C237" s="156"/>
      <c r="D237" s="156"/>
      <c r="E237" s="156"/>
      <c r="F237" s="157">
        <v>63750</v>
      </c>
    </row>
    <row r="238" spans="1:17" s="79" customFormat="1" ht="15" customHeight="1" x14ac:dyDescent="0.25">
      <c r="A238" s="156" t="s">
        <v>192</v>
      </c>
      <c r="B238" s="156"/>
      <c r="C238" s="156"/>
      <c r="D238" s="156"/>
      <c r="E238" s="156"/>
      <c r="F238" s="157">
        <v>1608</v>
      </c>
    </row>
    <row r="239" spans="1:17" s="79" customFormat="1" ht="15" customHeight="1" x14ac:dyDescent="0.25">
      <c r="A239" s="156" t="s">
        <v>193</v>
      </c>
      <c r="B239" s="156"/>
      <c r="C239" s="156"/>
      <c r="D239" s="156"/>
      <c r="E239" s="156"/>
      <c r="F239" s="157">
        <v>35729</v>
      </c>
    </row>
    <row r="240" spans="1:17" s="79" customFormat="1" ht="15" customHeight="1" x14ac:dyDescent="0.25">
      <c r="A240" s="156" t="s">
        <v>194</v>
      </c>
      <c r="B240" s="156"/>
      <c r="C240" s="156"/>
      <c r="D240" s="156"/>
      <c r="E240" s="156"/>
      <c r="F240" s="157">
        <v>868</v>
      </c>
    </row>
    <row r="241" spans="1:6" s="79" customFormat="1" ht="15" customHeight="1" x14ac:dyDescent="0.25">
      <c r="A241" s="156" t="s">
        <v>195</v>
      </c>
      <c r="B241" s="156"/>
      <c r="C241" s="156"/>
      <c r="D241" s="156"/>
      <c r="E241" s="156"/>
      <c r="F241" s="157">
        <v>22950</v>
      </c>
    </row>
    <row r="242" spans="1:6" s="79" customFormat="1" ht="15" customHeight="1" x14ac:dyDescent="0.25">
      <c r="A242" s="156" t="s">
        <v>196</v>
      </c>
      <c r="B242" s="156"/>
      <c r="C242" s="156"/>
      <c r="D242" s="156"/>
      <c r="E242" s="156"/>
      <c r="F242" s="157">
        <v>28546</v>
      </c>
    </row>
    <row r="243" spans="1:6" s="79" customFormat="1" ht="15" customHeight="1" x14ac:dyDescent="0.25">
      <c r="A243" s="156" t="s">
        <v>197</v>
      </c>
      <c r="B243" s="156"/>
      <c r="C243" s="156"/>
      <c r="D243" s="156"/>
      <c r="E243" s="156"/>
      <c r="F243" s="157">
        <v>415</v>
      </c>
    </row>
    <row r="244" spans="1:6" s="79" customFormat="1" ht="15" customHeight="1" x14ac:dyDescent="0.25">
      <c r="A244" s="156" t="s">
        <v>198</v>
      </c>
      <c r="B244" s="156"/>
      <c r="C244" s="156"/>
      <c r="D244" s="156"/>
      <c r="E244" s="156"/>
      <c r="F244" s="157">
        <v>788</v>
      </c>
    </row>
    <row r="245" spans="1:6" s="79" customFormat="1" ht="15" customHeight="1" x14ac:dyDescent="0.25">
      <c r="A245" s="156" t="s">
        <v>199</v>
      </c>
      <c r="B245" s="156"/>
      <c r="C245" s="156"/>
      <c r="D245" s="156"/>
      <c r="E245" s="156"/>
      <c r="F245" s="157">
        <v>56464</v>
      </c>
    </row>
    <row r="246" spans="1:6" s="79" customFormat="1" ht="15" customHeight="1" x14ac:dyDescent="0.25">
      <c r="A246" s="156" t="s">
        <v>200</v>
      </c>
      <c r="B246" s="156"/>
      <c r="C246" s="156"/>
      <c r="D246" s="156"/>
      <c r="E246" s="156"/>
      <c r="F246" s="157">
        <v>2000</v>
      </c>
    </row>
    <row r="247" spans="1:6" s="79" customFormat="1" ht="15" customHeight="1" x14ac:dyDescent="0.25">
      <c r="A247" s="156" t="s">
        <v>201</v>
      </c>
      <c r="B247" s="156"/>
      <c r="C247" s="156"/>
      <c r="D247" s="156"/>
      <c r="E247" s="156"/>
      <c r="F247" s="157">
        <v>7722</v>
      </c>
    </row>
    <row r="248" spans="1:6" s="79" customFormat="1" ht="15" customHeight="1" x14ac:dyDescent="0.25">
      <c r="A248" s="156" t="s">
        <v>202</v>
      </c>
      <c r="B248" s="156"/>
      <c r="C248" s="156"/>
      <c r="D248" s="156"/>
      <c r="E248" s="156"/>
      <c r="F248" s="157">
        <v>21754</v>
      </c>
    </row>
    <row r="249" spans="1:6" s="79" customFormat="1" ht="15" customHeight="1" x14ac:dyDescent="0.25">
      <c r="A249" s="156" t="s">
        <v>203</v>
      </c>
      <c r="B249" s="156"/>
      <c r="C249" s="156"/>
      <c r="D249" s="156"/>
      <c r="E249" s="156"/>
      <c r="F249" s="157">
        <v>2883</v>
      </c>
    </row>
    <row r="250" spans="1:6" s="79" customFormat="1" ht="15" customHeight="1" x14ac:dyDescent="0.25">
      <c r="A250" s="156" t="s">
        <v>204</v>
      </c>
      <c r="B250" s="156"/>
      <c r="C250" s="156"/>
      <c r="D250" s="156"/>
      <c r="E250" s="156"/>
      <c r="F250" s="157">
        <v>1186</v>
      </c>
    </row>
    <row r="251" spans="1:6" s="79" customFormat="1" ht="15" customHeight="1" x14ac:dyDescent="0.25">
      <c r="A251" s="156" t="s">
        <v>205</v>
      </c>
      <c r="B251" s="156"/>
      <c r="C251" s="156"/>
      <c r="D251" s="156"/>
      <c r="E251" s="156"/>
      <c r="F251" s="157">
        <v>754</v>
      </c>
    </row>
    <row r="252" spans="1:6" s="79" customFormat="1" ht="15" customHeight="1" x14ac:dyDescent="0.25">
      <c r="A252" s="156" t="s">
        <v>206</v>
      </c>
      <c r="B252" s="156"/>
      <c r="C252" s="156"/>
      <c r="D252" s="156"/>
      <c r="E252" s="156"/>
      <c r="F252" s="157">
        <v>1800</v>
      </c>
    </row>
    <row r="253" spans="1:6" s="79" customFormat="1" ht="15" customHeight="1" x14ac:dyDescent="0.25">
      <c r="A253" s="156" t="s">
        <v>207</v>
      </c>
      <c r="B253" s="156"/>
      <c r="C253" s="156"/>
      <c r="D253" s="156"/>
      <c r="E253" s="156"/>
      <c r="F253" s="157">
        <v>3482</v>
      </c>
    </row>
    <row r="254" spans="1:6" s="79" customFormat="1" ht="15" customHeight="1" x14ac:dyDescent="0.25">
      <c r="A254" s="156" t="s">
        <v>208</v>
      </c>
      <c r="B254" s="156"/>
      <c r="C254" s="156"/>
      <c r="D254" s="156"/>
      <c r="E254" s="156"/>
      <c r="F254" s="157">
        <v>1136</v>
      </c>
    </row>
    <row r="255" spans="1:6" s="79" customFormat="1" ht="15" customHeight="1" x14ac:dyDescent="0.25">
      <c r="A255" s="156" t="s">
        <v>209</v>
      </c>
      <c r="B255" s="156"/>
      <c r="C255" s="156"/>
      <c r="D255" s="156"/>
      <c r="E255" s="156"/>
      <c r="F255" s="157">
        <v>825</v>
      </c>
    </row>
    <row r="256" spans="1:6" s="79" customFormat="1" ht="15" customHeight="1" x14ac:dyDescent="0.25">
      <c r="A256" s="156" t="s">
        <v>210</v>
      </c>
      <c r="B256" s="156"/>
      <c r="C256" s="156"/>
      <c r="D256" s="156"/>
      <c r="E256" s="156"/>
      <c r="F256" s="157">
        <v>189</v>
      </c>
    </row>
    <row r="257" spans="1:6" s="79" customFormat="1" ht="15" customHeight="1" x14ac:dyDescent="0.25">
      <c r="A257" s="156" t="s">
        <v>211</v>
      </c>
      <c r="B257" s="156"/>
      <c r="C257" s="156"/>
      <c r="D257" s="156"/>
      <c r="E257" s="156"/>
      <c r="F257" s="157">
        <v>80</v>
      </c>
    </row>
    <row r="258" spans="1:6" s="79" customFormat="1" ht="15" customHeight="1" x14ac:dyDescent="0.25">
      <c r="A258" s="156" t="s">
        <v>212</v>
      </c>
      <c r="B258" s="156"/>
      <c r="C258" s="156"/>
      <c r="D258" s="156"/>
      <c r="E258" s="156"/>
      <c r="F258" s="157">
        <v>288</v>
      </c>
    </row>
    <row r="259" spans="1:6" s="79" customFormat="1" ht="15" customHeight="1" x14ac:dyDescent="0.25">
      <c r="A259" s="156" t="s">
        <v>213</v>
      </c>
      <c r="B259" s="156"/>
      <c r="C259" s="156"/>
      <c r="D259" s="156"/>
      <c r="E259" s="156"/>
      <c r="F259" s="157">
        <v>30239</v>
      </c>
    </row>
    <row r="260" spans="1:6" s="79" customFormat="1" ht="15" customHeight="1" x14ac:dyDescent="0.25">
      <c r="A260" s="156" t="s">
        <v>214</v>
      </c>
      <c r="B260" s="156"/>
      <c r="C260" s="156"/>
      <c r="D260" s="156"/>
      <c r="E260" s="156"/>
      <c r="F260" s="157">
        <v>707</v>
      </c>
    </row>
    <row r="261" spans="1:6" s="79" customFormat="1" ht="15" customHeight="1" x14ac:dyDescent="0.25">
      <c r="A261" s="156" t="s">
        <v>215</v>
      </c>
      <c r="B261" s="156"/>
      <c r="C261" s="156"/>
      <c r="D261" s="156"/>
      <c r="E261" s="156"/>
      <c r="F261" s="157">
        <v>87113</v>
      </c>
    </row>
    <row r="262" spans="1:6" s="79" customFormat="1" ht="15" customHeight="1" x14ac:dyDescent="0.25">
      <c r="A262" s="156" t="s">
        <v>216</v>
      </c>
      <c r="B262" s="156"/>
      <c r="C262" s="156"/>
      <c r="D262" s="156"/>
      <c r="E262" s="156"/>
      <c r="F262" s="157">
        <v>41620</v>
      </c>
    </row>
    <row r="263" spans="1:6" s="79" customFormat="1" ht="15" customHeight="1" x14ac:dyDescent="0.25">
      <c r="A263" s="156" t="s">
        <v>217</v>
      </c>
      <c r="B263" s="156"/>
      <c r="C263" s="156"/>
      <c r="D263" s="156"/>
      <c r="E263" s="156"/>
      <c r="F263" s="157">
        <v>61903</v>
      </c>
    </row>
    <row r="264" spans="1:6" s="79" customFormat="1" ht="15" customHeight="1" x14ac:dyDescent="0.25">
      <c r="A264" s="156" t="s">
        <v>218</v>
      </c>
      <c r="B264" s="156"/>
      <c r="C264" s="156"/>
      <c r="D264" s="156"/>
      <c r="E264" s="156"/>
      <c r="F264" s="157">
        <v>17083</v>
      </c>
    </row>
    <row r="265" spans="1:6" s="79" customFormat="1" ht="15" customHeight="1" x14ac:dyDescent="0.25">
      <c r="A265" s="156" t="s">
        <v>219</v>
      </c>
      <c r="B265" s="156"/>
      <c r="C265" s="156"/>
      <c r="D265" s="156"/>
      <c r="E265" s="156"/>
      <c r="F265" s="157">
        <v>1349</v>
      </c>
    </row>
    <row r="266" spans="1:6" s="79" customFormat="1" ht="15" customHeight="1" x14ac:dyDescent="0.25">
      <c r="A266" s="156" t="s">
        <v>220</v>
      </c>
      <c r="B266" s="156"/>
      <c r="C266" s="156"/>
      <c r="D266" s="156"/>
      <c r="E266" s="156"/>
      <c r="F266" s="157">
        <v>175</v>
      </c>
    </row>
    <row r="267" spans="1:6" s="79" customFormat="1" ht="15" customHeight="1" x14ac:dyDescent="0.25">
      <c r="A267" s="156" t="s">
        <v>221</v>
      </c>
      <c r="B267" s="156"/>
      <c r="C267" s="156"/>
      <c r="D267" s="156"/>
      <c r="E267" s="156"/>
      <c r="F267" s="157">
        <v>435</v>
      </c>
    </row>
    <row r="268" spans="1:6" s="79" customFormat="1" ht="15" customHeight="1" x14ac:dyDescent="0.25">
      <c r="A268" s="156" t="s">
        <v>222</v>
      </c>
      <c r="B268" s="156"/>
      <c r="C268" s="156"/>
      <c r="D268" s="156"/>
      <c r="E268" s="156"/>
      <c r="F268" s="157">
        <v>111</v>
      </c>
    </row>
    <row r="269" spans="1:6" s="79" customFormat="1" ht="15" customHeight="1" x14ac:dyDescent="0.25">
      <c r="A269" s="156" t="s">
        <v>223</v>
      </c>
      <c r="B269" s="156"/>
      <c r="C269" s="156"/>
      <c r="D269" s="156"/>
      <c r="E269" s="156"/>
      <c r="F269" s="157">
        <v>62</v>
      </c>
    </row>
    <row r="270" spans="1:6" s="79" customFormat="1" ht="15" customHeight="1" x14ac:dyDescent="0.25">
      <c r="A270" s="156" t="s">
        <v>224</v>
      </c>
      <c r="B270" s="156"/>
      <c r="C270" s="156"/>
      <c r="D270" s="156"/>
      <c r="E270" s="156"/>
      <c r="F270" s="157">
        <v>313</v>
      </c>
    </row>
    <row r="271" spans="1:6" s="79" customFormat="1" ht="15" customHeight="1" x14ac:dyDescent="0.25">
      <c r="A271" s="156" t="s">
        <v>225</v>
      </c>
      <c r="B271" s="156"/>
      <c r="C271" s="156"/>
      <c r="D271" s="156"/>
      <c r="E271" s="156"/>
      <c r="F271" s="157">
        <v>1397</v>
      </c>
    </row>
    <row r="272" spans="1:6" s="79" customFormat="1" ht="15" customHeight="1" x14ac:dyDescent="0.25">
      <c r="A272" s="156" t="s">
        <v>226</v>
      </c>
      <c r="B272" s="156"/>
      <c r="C272" s="156"/>
      <c r="D272" s="156"/>
      <c r="E272" s="156"/>
      <c r="F272" s="157">
        <v>164</v>
      </c>
    </row>
    <row r="273" spans="1:17" s="79" customFormat="1" ht="15" customHeight="1" x14ac:dyDescent="0.25">
      <c r="A273" s="156" t="s">
        <v>227</v>
      </c>
      <c r="B273" s="156"/>
      <c r="C273" s="156"/>
      <c r="D273" s="156"/>
      <c r="E273" s="156"/>
      <c r="F273" s="157">
        <v>40</v>
      </c>
    </row>
    <row r="274" spans="1:17" s="79" customFormat="1" ht="15" customHeight="1" x14ac:dyDescent="0.25">
      <c r="A274" s="156" t="s">
        <v>228</v>
      </c>
      <c r="B274" s="156"/>
      <c r="C274" s="156"/>
      <c r="D274" s="156"/>
      <c r="E274" s="156"/>
      <c r="F274" s="157">
        <v>10</v>
      </c>
    </row>
    <row r="275" spans="1:17" s="79" customFormat="1" ht="15" customHeight="1" x14ac:dyDescent="0.25">
      <c r="A275" s="156" t="s">
        <v>229</v>
      </c>
      <c r="B275" s="156"/>
      <c r="C275" s="156"/>
      <c r="D275" s="156"/>
      <c r="E275" s="156"/>
      <c r="F275" s="157">
        <v>8</v>
      </c>
    </row>
    <row r="276" spans="1:17" s="79" customFormat="1" ht="15" customHeight="1" x14ac:dyDescent="0.25">
      <c r="A276" s="156" t="s">
        <v>230</v>
      </c>
      <c r="B276" s="156"/>
      <c r="C276" s="156"/>
      <c r="D276" s="156"/>
      <c r="E276" s="156"/>
      <c r="F276" s="157">
        <v>3</v>
      </c>
    </row>
    <row r="277" spans="1:17" s="79" customFormat="1" ht="15" customHeight="1" x14ac:dyDescent="0.25">
      <c r="A277" s="156" t="s">
        <v>231</v>
      </c>
      <c r="B277" s="156"/>
      <c r="C277" s="156"/>
      <c r="D277" s="156"/>
      <c r="E277" s="156"/>
      <c r="F277" s="157">
        <v>56</v>
      </c>
    </row>
    <row r="278" spans="1:17" s="79" customFormat="1" ht="15" customHeight="1" x14ac:dyDescent="0.25">
      <c r="A278" s="156" t="s">
        <v>232</v>
      </c>
      <c r="B278" s="156"/>
      <c r="C278" s="156"/>
      <c r="D278" s="156"/>
      <c r="E278" s="156"/>
      <c r="F278" s="157">
        <v>4</v>
      </c>
    </row>
    <row r="279" spans="1:17" s="79" customFormat="1" ht="15" customHeight="1" x14ac:dyDescent="0.25">
      <c r="A279" s="156" t="s">
        <v>233</v>
      </c>
      <c r="B279" s="156"/>
      <c r="C279" s="156"/>
      <c r="D279" s="156"/>
      <c r="E279" s="156"/>
      <c r="F279" s="157">
        <v>17</v>
      </c>
    </row>
    <row r="280" spans="1:17" s="79" customFormat="1" ht="15" customHeight="1" x14ac:dyDescent="0.25">
      <c r="A280" s="156" t="s">
        <v>234</v>
      </c>
      <c r="B280" s="156"/>
      <c r="C280" s="156"/>
      <c r="D280" s="156"/>
      <c r="E280" s="156"/>
      <c r="F280" s="157">
        <v>1</v>
      </c>
    </row>
    <row r="281" spans="1:17" s="79" customFormat="1" ht="15" customHeight="1" x14ac:dyDescent="0.25">
      <c r="A281" s="156" t="s">
        <v>235</v>
      </c>
      <c r="B281" s="156"/>
      <c r="C281" s="156"/>
      <c r="D281" s="156"/>
      <c r="E281" s="156"/>
      <c r="F281" s="157">
        <v>24</v>
      </c>
    </row>
    <row r="282" spans="1:17" s="79" customFormat="1" ht="15" customHeight="1" x14ac:dyDescent="0.25">
      <c r="A282" s="156" t="s">
        <v>236</v>
      </c>
      <c r="B282" s="156"/>
      <c r="C282" s="156"/>
      <c r="D282" s="156"/>
      <c r="E282" s="156"/>
      <c r="F282" s="157">
        <v>2</v>
      </c>
    </row>
    <row r="283" spans="1:17" s="79" customFormat="1" ht="15" customHeight="1" x14ac:dyDescent="0.25">
      <c r="A283" s="173" t="s">
        <v>237</v>
      </c>
      <c r="B283" s="173"/>
      <c r="C283" s="173"/>
      <c r="D283" s="173"/>
      <c r="E283" s="173"/>
      <c r="F283" s="174">
        <v>99</v>
      </c>
    </row>
    <row r="284" spans="1:17" ht="22.5" customHeight="1" x14ac:dyDescent="0.2">
      <c r="A284" s="206" t="s">
        <v>2</v>
      </c>
      <c r="B284" s="192"/>
      <c r="C284" s="192"/>
      <c r="D284" s="192"/>
      <c r="E284" s="207"/>
      <c r="F284" s="168">
        <f>SUM(F235:F283)</f>
        <v>529893</v>
      </c>
    </row>
    <row r="285" spans="1:17" s="37" customFormat="1" ht="10.9" customHeight="1" x14ac:dyDescent="0.2">
      <c r="A285" s="175"/>
      <c r="B285" s="175"/>
      <c r="C285" s="175"/>
      <c r="D285" s="175"/>
      <c r="E285" s="175"/>
      <c r="F285" s="176"/>
    </row>
    <row r="286" spans="1:17" ht="16.5" thickBot="1" x14ac:dyDescent="0.3">
      <c r="A286" s="177" t="s">
        <v>238</v>
      </c>
      <c r="B286" s="177"/>
      <c r="C286" s="177"/>
      <c r="D286" s="177"/>
      <c r="E286" s="178"/>
      <c r="F286" s="178"/>
      <c r="G286" s="178"/>
      <c r="H286" s="178"/>
      <c r="I286" s="178"/>
      <c r="J286" s="178"/>
      <c r="K286" s="178"/>
      <c r="L286" s="178"/>
      <c r="M286" s="178"/>
      <c r="N286" s="178"/>
      <c r="O286" s="178"/>
      <c r="P286" s="178"/>
      <c r="Q286" s="178"/>
    </row>
    <row r="287" spans="1:17" ht="4.1500000000000004" customHeight="1" x14ac:dyDescent="0.2">
      <c r="M287" s="106"/>
      <c r="N287" s="106"/>
    </row>
    <row r="288" spans="1:17" s="79" customFormat="1" ht="22.5" customHeight="1" x14ac:dyDescent="0.25">
      <c r="A288" s="179" t="s">
        <v>239</v>
      </c>
      <c r="B288" s="180" t="s">
        <v>2</v>
      </c>
      <c r="C288" s="180" t="s">
        <v>39</v>
      </c>
      <c r="D288" s="180" t="s">
        <v>40</v>
      </c>
      <c r="E288" s="180" t="s">
        <v>41</v>
      </c>
      <c r="F288" s="180" t="s">
        <v>42</v>
      </c>
      <c r="G288" s="180" t="s">
        <v>43</v>
      </c>
      <c r="H288" s="180" t="s">
        <v>44</v>
      </c>
      <c r="I288" s="180" t="s">
        <v>45</v>
      </c>
      <c r="J288" s="180" t="s">
        <v>46</v>
      </c>
      <c r="K288" s="180" t="s">
        <v>52</v>
      </c>
      <c r="L288" s="180" t="s">
        <v>47</v>
      </c>
      <c r="M288" s="180" t="s">
        <v>48</v>
      </c>
    </row>
    <row r="289" spans="1:13" s="79" customFormat="1" ht="18.75" customHeight="1" x14ac:dyDescent="0.25">
      <c r="A289" s="156" t="s">
        <v>19</v>
      </c>
      <c r="B289" s="181">
        <f>SUM(C289:M289)</f>
        <v>85188</v>
      </c>
      <c r="C289" s="182">
        <v>7262</v>
      </c>
      <c r="D289" s="182">
        <v>6776</v>
      </c>
      <c r="E289" s="182">
        <v>6833</v>
      </c>
      <c r="F289" s="182">
        <v>8007</v>
      </c>
      <c r="G289" s="182">
        <v>7925</v>
      </c>
      <c r="H289" s="182">
        <v>7416</v>
      </c>
      <c r="I289" s="182">
        <v>8070</v>
      </c>
      <c r="J289" s="182">
        <v>8003</v>
      </c>
      <c r="K289" s="182">
        <v>8197</v>
      </c>
      <c r="L289" s="182">
        <v>8277</v>
      </c>
      <c r="M289" s="182">
        <v>8422</v>
      </c>
    </row>
    <row r="290" spans="1:13" s="79" customFormat="1" ht="18.75" customHeight="1" x14ac:dyDescent="0.25">
      <c r="A290" s="160" t="s">
        <v>20</v>
      </c>
      <c r="B290" s="181">
        <f t="shared" ref="B290:B291" si="22">SUM(C290:M290)</f>
        <v>856071</v>
      </c>
      <c r="C290" s="182">
        <v>67454</v>
      </c>
      <c r="D290" s="182">
        <v>65826</v>
      </c>
      <c r="E290" s="182">
        <v>71026</v>
      </c>
      <c r="F290" s="182">
        <v>78126</v>
      </c>
      <c r="G290" s="182">
        <v>81474</v>
      </c>
      <c r="H290" s="182">
        <v>75234</v>
      </c>
      <c r="I290" s="182">
        <v>79645</v>
      </c>
      <c r="J290" s="182">
        <v>82097</v>
      </c>
      <c r="K290" s="182">
        <v>80945</v>
      </c>
      <c r="L290" s="182">
        <v>85899</v>
      </c>
      <c r="M290" s="182">
        <v>88345</v>
      </c>
    </row>
    <row r="291" spans="1:13" s="79" customFormat="1" ht="18.75" customHeight="1" x14ac:dyDescent="0.25">
      <c r="A291" s="160" t="s">
        <v>21</v>
      </c>
      <c r="B291" s="181">
        <f t="shared" si="22"/>
        <v>882520</v>
      </c>
      <c r="C291" s="182">
        <v>65232</v>
      </c>
      <c r="D291" s="182">
        <v>65702</v>
      </c>
      <c r="E291" s="182">
        <v>69168</v>
      </c>
      <c r="F291" s="182">
        <v>79386</v>
      </c>
      <c r="G291" s="182">
        <v>83704</v>
      </c>
      <c r="H291" s="182">
        <v>79075</v>
      </c>
      <c r="I291" s="182">
        <v>85755</v>
      </c>
      <c r="J291" s="182">
        <v>87368</v>
      </c>
      <c r="K291" s="182">
        <v>88318</v>
      </c>
      <c r="L291" s="182">
        <v>92651</v>
      </c>
      <c r="M291" s="182">
        <v>86161</v>
      </c>
    </row>
    <row r="292" spans="1:13" s="79" customFormat="1" ht="18.75" customHeight="1" x14ac:dyDescent="0.25">
      <c r="A292" s="165" t="s">
        <v>156</v>
      </c>
      <c r="B292" s="183">
        <f>SUM(C292:M292)</f>
        <v>1195119</v>
      </c>
      <c r="C292" s="184">
        <v>91853</v>
      </c>
      <c r="D292" s="184">
        <v>79964</v>
      </c>
      <c r="E292" s="184">
        <v>96073</v>
      </c>
      <c r="F292" s="184">
        <v>107957</v>
      </c>
      <c r="G292" s="184">
        <v>117141</v>
      </c>
      <c r="H292" s="184">
        <v>104493</v>
      </c>
      <c r="I292" s="184">
        <v>116813</v>
      </c>
      <c r="J292" s="184">
        <v>120109</v>
      </c>
      <c r="K292" s="184">
        <v>118748</v>
      </c>
      <c r="L292" s="184">
        <v>114614</v>
      </c>
      <c r="M292" s="184">
        <v>127354</v>
      </c>
    </row>
    <row r="293" spans="1:13" s="79" customFormat="1" ht="18.75" customHeight="1" x14ac:dyDescent="0.25">
      <c r="A293" s="179" t="s">
        <v>2</v>
      </c>
      <c r="B293" s="168">
        <f>SUM(B289:B292)</f>
        <v>3018898</v>
      </c>
      <c r="C293" s="168">
        <f>SUM(C289:C292)</f>
        <v>231801</v>
      </c>
      <c r="D293" s="168">
        <f t="shared" ref="D293:H293" si="23">SUM(D289:D292)</f>
        <v>218268</v>
      </c>
      <c r="E293" s="168">
        <f t="shared" si="23"/>
        <v>243100</v>
      </c>
      <c r="F293" s="168">
        <f t="shared" si="23"/>
        <v>273476</v>
      </c>
      <c r="G293" s="168">
        <f t="shared" si="23"/>
        <v>290244</v>
      </c>
      <c r="H293" s="168">
        <f t="shared" si="23"/>
        <v>266218</v>
      </c>
      <c r="I293" s="168">
        <f>SUM(I289:I292)</f>
        <v>290283</v>
      </c>
      <c r="J293" s="168">
        <f>SUM(J289:J292)</f>
        <v>297577</v>
      </c>
      <c r="K293" s="168">
        <f>SUM(K289:K292)</f>
        <v>296208</v>
      </c>
      <c r="L293" s="168">
        <f>SUM(L289:L292)</f>
        <v>301441</v>
      </c>
      <c r="M293" s="168">
        <f>SUM(M289:M292)</f>
        <v>310282</v>
      </c>
    </row>
    <row r="294" spans="1:13" x14ac:dyDescent="0.2">
      <c r="E294" s="72"/>
    </row>
    <row r="301" spans="1:13" x14ac:dyDescent="0.2">
      <c r="C301" s="72"/>
      <c r="D301" s="72"/>
      <c r="E301" s="72"/>
      <c r="F301" s="72"/>
      <c r="G301" s="72"/>
      <c r="H301" s="72"/>
      <c r="I301" s="72"/>
      <c r="J301" s="72"/>
    </row>
    <row r="302" spans="1:13" x14ac:dyDescent="0.2">
      <c r="C302" s="72"/>
      <c r="D302" s="72"/>
      <c r="E302" s="72"/>
      <c r="F302" s="72"/>
      <c r="G302" s="72"/>
      <c r="H302" s="72"/>
      <c r="I302" s="72"/>
      <c r="J302" s="72"/>
    </row>
    <row r="303" spans="1:13" x14ac:dyDescent="0.2">
      <c r="C303" s="72"/>
      <c r="D303" s="72"/>
      <c r="E303" s="72"/>
      <c r="F303" s="72"/>
      <c r="G303" s="72"/>
      <c r="H303" s="72"/>
      <c r="I303" s="72"/>
      <c r="J303" s="72"/>
    </row>
    <row r="304" spans="1:13" x14ac:dyDescent="0.2">
      <c r="C304" s="72"/>
      <c r="D304" s="72"/>
      <c r="E304" s="72"/>
      <c r="F304" s="72"/>
      <c r="G304" s="72"/>
      <c r="H304" s="72"/>
      <c r="I304" s="72"/>
      <c r="J304" s="72"/>
    </row>
  </sheetData>
  <mergeCells count="41">
    <mergeCell ref="A234:E234"/>
    <mergeCell ref="A284:E284"/>
    <mergeCell ref="A192:N192"/>
    <mergeCell ref="A198:E198"/>
    <mergeCell ref="M198:N200"/>
    <mergeCell ref="A118:E118"/>
    <mergeCell ref="K118:O118"/>
    <mergeCell ref="O198:Q198"/>
    <mergeCell ref="M201:M230"/>
    <mergeCell ref="A229:E229"/>
    <mergeCell ref="A230:E230"/>
    <mergeCell ref="A142:P142"/>
    <mergeCell ref="A160:P160"/>
    <mergeCell ref="A162:A163"/>
    <mergeCell ref="B162:B163"/>
    <mergeCell ref="C162:E162"/>
    <mergeCell ref="F162:G162"/>
    <mergeCell ref="H162:I162"/>
    <mergeCell ref="J162:N162"/>
    <mergeCell ref="A130:P130"/>
    <mergeCell ref="H84:H85"/>
    <mergeCell ref="I84:I85"/>
    <mergeCell ref="J84:J85"/>
    <mergeCell ref="K84:M84"/>
    <mergeCell ref="N84:N85"/>
    <mergeCell ref="O84:Q84"/>
    <mergeCell ref="A84:A85"/>
    <mergeCell ref="B84:B85"/>
    <mergeCell ref="C84:C85"/>
    <mergeCell ref="D84:D85"/>
    <mergeCell ref="E84:E85"/>
    <mergeCell ref="F84:F85"/>
    <mergeCell ref="H101:Q101"/>
    <mergeCell ref="A105:P105"/>
    <mergeCell ref="A106:P106"/>
    <mergeCell ref="A60:P60"/>
    <mergeCell ref="A11:Q11"/>
    <mergeCell ref="A12:Q12"/>
    <mergeCell ref="A13:Q13"/>
    <mergeCell ref="A14:Q14"/>
    <mergeCell ref="I41:J41"/>
  </mergeCells>
  <printOptions horizontalCentered="1"/>
  <pageMargins left="0.31496062992125984" right="0.31496062992125984" top="0.51181102362204722" bottom="0.31496062992125984" header="0.31496062992125984" footer="0.31496062992125984"/>
  <pageSetup paperSize="9" scale="50" fitToHeight="0" orientation="landscape" r:id="rId1"/>
  <headerFooter alignWithMargins="0">
    <oddFooter>&amp;L&amp;8Fuente: UGIGC - PNCVFS - MIMP&amp;RPág. &amp;P</oddFooter>
  </headerFooter>
  <rowBreaks count="4" manualBreakCount="4">
    <brk id="78" max="16" man="1"/>
    <brk id="140" max="16" man="1"/>
    <brk id="192" max="16" man="1"/>
    <brk id="231" max="1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Casos CEM</vt:lpstr>
      <vt:lpstr>'Casos CEM'!Área_de_impresión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oangulo</cp:lastModifiedBy>
  <cp:lastPrinted>2018-12-14T22:24:43Z</cp:lastPrinted>
  <dcterms:created xsi:type="dcterms:W3CDTF">2014-04-07T17:49:13Z</dcterms:created>
  <dcterms:modified xsi:type="dcterms:W3CDTF">2018-12-14T23:11:08Z</dcterms:modified>
</cp:coreProperties>
</file>