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1 Noviembre\BV Noviembre\páginas\"/>
    </mc:Choice>
  </mc:AlternateContent>
  <bookViews>
    <workbookView xWindow="-105" yWindow="-105" windowWidth="23250" windowHeight="12570" tabRatio="630"/>
  </bookViews>
  <sheets>
    <sheet name="4.1.1" sheetId="1" r:id="rId1"/>
    <sheet name="4.1.2 - 4.1.3 - 4.1.4" sheetId="2" state="hidden" r:id="rId2"/>
    <sheet name="4.1.5" sheetId="5" state="hidden" r:id="rId3"/>
  </sheets>
  <definedNames>
    <definedName name="_xlnm.Print_Area" localSheetId="0">'4.1.1'!$A$1:$P$66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91029"/>
</workbook>
</file>

<file path=xl/calcChain.xml><?xml version="1.0" encoding="utf-8"?>
<calcChain xmlns="http://schemas.openxmlformats.org/spreadsheetml/2006/main">
  <c r="B88" i="2" l="1"/>
  <c r="K26" i="2"/>
  <c r="I26" i="2"/>
  <c r="E26" i="2"/>
  <c r="B26" i="2"/>
  <c r="C26" i="2"/>
  <c r="N27" i="5" l="1"/>
  <c r="P27" i="5" s="1"/>
  <c r="C57" i="2"/>
  <c r="G88" i="2"/>
  <c r="E88" i="2"/>
  <c r="C88" i="2"/>
  <c r="N26" i="5" l="1"/>
  <c r="N25" i="5"/>
  <c r="P25" i="5" s="1"/>
  <c r="N24" i="5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N13" i="5"/>
  <c r="P13" i="5" s="1"/>
  <c r="N12" i="5"/>
  <c r="N11" i="5"/>
  <c r="N10" i="5"/>
  <c r="P10" i="5" s="1"/>
  <c r="N9" i="5"/>
  <c r="P28" i="5" s="1"/>
  <c r="G57" i="2"/>
  <c r="I57" i="2"/>
  <c r="B87" i="2"/>
  <c r="E57" i="2"/>
  <c r="B56" i="2"/>
  <c r="B25" i="2"/>
  <c r="N10" i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P27" i="1" s="1"/>
  <c r="N9" i="1"/>
  <c r="P9" i="1" s="1"/>
  <c r="O18" i="1" l="1"/>
  <c r="P28" i="1"/>
  <c r="D87" i="2"/>
  <c r="F56" i="2"/>
  <c r="H25" i="2"/>
  <c r="O13" i="5"/>
  <c r="O24" i="5"/>
  <c r="O10" i="1"/>
  <c r="O26" i="5"/>
  <c r="O14" i="5"/>
  <c r="O15" i="1"/>
  <c r="F87" i="2"/>
  <c r="H87" i="2"/>
  <c r="P26" i="5"/>
  <c r="O21" i="5"/>
  <c r="O11" i="5"/>
  <c r="O12" i="5"/>
  <c r="O18" i="5"/>
  <c r="O10" i="5"/>
  <c r="O27" i="5"/>
  <c r="P24" i="5"/>
  <c r="P11" i="5"/>
  <c r="O22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O26" i="1"/>
  <c r="P23" i="1"/>
  <c r="O25" i="1"/>
  <c r="P19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57" i="2" s="1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 l="1"/>
  <c r="C27" i="2"/>
  <c r="D69" i="2"/>
  <c r="G89" i="2"/>
  <c r="H38" i="2"/>
  <c r="B58" i="2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<sst xmlns="http://schemas.openxmlformats.org/spreadsheetml/2006/main" count="143" uniqueCount="72">
  <si>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</si>
  <si>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</si>
  <si>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</si>
  <si>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</si>
  <si>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</si>
  <si>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</si>
  <si>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</si>
  <si>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</si>
  <si>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</si>
  <si>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</si>
  <si>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</si>
  <si>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</si>
  <si>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</si>
  <si>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</si>
  <si>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</si>
  <si>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</si>
  <si>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</si>
  <si>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</si>
  <si>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</si>
  <si>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</si>
  <si>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</si>
  <si>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</si>
  <si>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</si>
  <si>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</si>
  <si>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</si>
  <si>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</si>
  <si>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</si>
  <si>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</si>
  <si>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</si>
  <si>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</si>
  <si>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</si>
  <si>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</si>
  <si>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</si>
  <si>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</si>
  <si>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</si>
  <si>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</si>
  <si>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</si>
  <si>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</si>
  <si>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</si>
  <si>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</si>
  <si>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</si>
  <si>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</si>
  <si>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</si>
  <si>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</si>
  <si>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</si>
  <si>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</si>
  <si>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</si>
  <si>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</si>
  <si>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</si>
  <si>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</si>
  <si>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</si>
  <si>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</si>
  <si>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</si>
  <si>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</si>
  <si>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</si>
  <si>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</si>
  <si>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</si>
  <si>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</si>
  <si>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</si>
  <si>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</si>
  <si>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</si>
  <si>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</si>
  <si>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</si>
  <si>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</si>
  <si>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</si>
  <si>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</si>
  <si>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</si>
  <si>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</si>
  <si>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</si>
  <si>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</si>
  <si>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Elaboración : SISEGC - UPPM -AURORA</t>
  </si>
  <si>
    <t>/a Actualizado al 30 de noviembre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</si>
</sst>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92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vertical="center" wrapText="1"/>
    </xf>
    <xf numFmtId="3" fontId="22" fillId="5" borderId="3" xfId="14" applyNumberFormat="1" applyFont="1" applyFill="1" applyBorder="1" applyAlignment="1">
      <alignment vertical="center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8" fillId="2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8" fillId="0" borderId="11" xfId="4" applyFont="1" applyFill="1" applyBorder="1" applyAlignment="1">
      <alignment horizontal="left" vertical="center" wrapText="1"/>
    </xf>
    <xf numFmtId="165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9" fontId="14" fillId="0" borderId="8" xfId="12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4" fillId="4" borderId="10" xfId="4" applyFont="1" applyFill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4D-4FD2-AB9E-1A48FF9E05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98164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16096"/>
        <c:axId val="114117632"/>
      </c:lineChart>
      <c:catAx>
        <c:axId val="1141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11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1763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11609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EA-4863-88CD-FCFA1C8BBC51}"/>
                </c:ext>
              </c:extLst>
            </c:dLbl>
            <c:dLbl>
              <c:idx val="1"/>
              <c:layout>
                <c:manualLayout>
                  <c:x val="-3.1397718631784047E-2"/>
                  <c:y val="1.7135928943138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EA-4863-88CD-FCFA1C8BBC51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EA-4863-88CD-FCFA1C8BBC51}"/>
                </c:ext>
              </c:extLst>
            </c:dLbl>
            <c:dLbl>
              <c:idx val="3"/>
              <c:layout>
                <c:manualLayout>
                  <c:x val="-3.4129875877791836E-2"/>
                  <c:y val="1.84030369906183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EA-4863-88CD-FCFA1C8BBC51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EA-4863-88CD-FCFA1C8BBC51}"/>
                </c:ext>
              </c:extLst>
            </c:dLbl>
            <c:dLbl>
              <c:idx val="5"/>
              <c:layout>
                <c:manualLayout>
                  <c:x val="-3.0475722527133015E-2"/>
                  <c:y val="2.5991517496299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EA-4863-88CD-FCFA1C8BBC51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EA-4863-88CD-FCFA1C8BBC51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EA-4863-88CD-FCFA1C8BBC51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EA-4863-88CD-FCFA1C8BBC51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EA-4863-88CD-FCFA1C8BBC51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EA-4863-88CD-FCFA1C8BBC51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EA-4863-88CD-FCFA1C8BBC51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EA-4863-88CD-FCFA1C8BBC51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EA-4863-88CD-FCFA1C8BBC51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EA-4863-88CD-FCFA1C8BBC51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EA-4863-88CD-FCFA1C8BBC51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CEA-4863-88CD-FCFA1C8BBC51}"/>
                </c:ext>
              </c:extLst>
            </c:dLbl>
            <c:dLbl>
              <c:idx val="18"/>
              <c:layout>
                <c:manualLayout>
                  <c:x val="-1.8955348363481974E-2"/>
                  <c:y val="3.460207612456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65C-49C3-A8F1-0292118664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2304401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43456"/>
        <c:axId val="114244992"/>
      </c:lineChart>
      <c:catAx>
        <c:axId val="1142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24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4499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243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6"/>
  <sheetViews>
    <sheetView showGridLines="0" tabSelected="1" view="pageBreakPreview" zoomScale="90" zoomScaleNormal="100" zoomScaleSheetLayoutView="90" workbookViewId="0">
      <selection activeCell="Q1" sqref="Q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70" t="s">
        <v>16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6" t="s">
        <v>27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7" ht="18" customHeight="1" x14ac:dyDescent="0.2">
      <c r="A4" s="76" t="s">
        <v>32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1" t="s">
        <v>31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47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46</v>
      </c>
      <c r="P9" s="8">
        <f>N9/12</f>
        <v>2479.9166666666665</v>
      </c>
      <c r="Q9" s="61"/>
    </row>
    <row r="10" spans="1:17" ht="20.100000000000001" customHeight="1" x14ac:dyDescent="0.2">
      <c r="A10" s="64" t="s">
        <v>48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6" si="1">N10/12</f>
        <v>2337.75</v>
      </c>
      <c r="Q10" s="61"/>
    </row>
    <row r="11" spans="1:17" ht="20.100000000000001" customHeight="1" x14ac:dyDescent="0.2">
      <c r="A11" s="64" t="s">
        <v>49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50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51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52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53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54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27" ht="20.100000000000001" customHeight="1" x14ac:dyDescent="0.2">
      <c r="A17" s="64" t="s">
        <v>55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27" ht="20.100000000000001" customHeight="1" x14ac:dyDescent="0.2">
      <c r="A18" s="64" t="s">
        <v>56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27" ht="20.100000000000001" customHeight="1" x14ac:dyDescent="0.2">
      <c r="A19" s="64" t="s">
        <v>57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27" ht="20.100000000000001" customHeight="1" x14ac:dyDescent="0.2">
      <c r="A20" s="65" t="s">
        <v>58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27" ht="20.100000000000001" customHeight="1" x14ac:dyDescent="0.2">
      <c r="A21" s="10" t="s">
        <v>59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27" ht="20.100000000000001" customHeight="1" x14ac:dyDescent="0.2">
      <c r="A22" s="10" t="s">
        <v>60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27" ht="20.100000000000001" customHeight="1" x14ac:dyDescent="0.2">
      <c r="A23" s="10" t="s">
        <v>61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27" ht="20.100000000000001" customHeight="1" x14ac:dyDescent="0.2">
      <c r="A24" s="10" t="s">
        <v>62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27" ht="20.100000000000001" customHeight="1" x14ac:dyDescent="0.2">
      <c r="A25" s="10" t="s">
        <v>63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27" ht="20.100000000000001" customHeight="1" x14ac:dyDescent="0.2">
      <c r="A26" s="10" t="s">
        <v>64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27" ht="20.100000000000001" customHeight="1" thickBot="1" x14ac:dyDescent="0.25">
      <c r="A27" s="10" t="s">
        <v>65</v>
      </c>
      <c r="B27" s="9">
        <v>18466</v>
      </c>
      <c r="C27" s="9">
        <v>17181</v>
      </c>
      <c r="D27" s="9">
        <v>9232</v>
      </c>
      <c r="E27" s="9">
        <v>0</v>
      </c>
      <c r="F27" s="9">
        <v>0</v>
      </c>
      <c r="G27" s="9">
        <v>0</v>
      </c>
      <c r="H27" s="9">
        <v>5607</v>
      </c>
      <c r="I27" s="9">
        <v>4899</v>
      </c>
      <c r="J27" s="9">
        <v>7582</v>
      </c>
      <c r="K27" s="9">
        <v>17515</v>
      </c>
      <c r="L27" s="9">
        <v>17682</v>
      </c>
      <c r="M27" s="9"/>
      <c r="N27" s="67">
        <f t="shared" si="0"/>
        <v>98164</v>
      </c>
      <c r="O27" s="66">
        <f t="shared" si="2"/>
        <v>-0.46029634109464768</v>
      </c>
      <c r="P27" s="8">
        <f>N27/11</f>
        <v>8924</v>
      </c>
    </row>
    <row r="28" spans="1:27" ht="20.100000000000001" customHeight="1" thickBot="1" x14ac:dyDescent="0.25">
      <c r="A28" s="74" t="s">
        <v>67</v>
      </c>
      <c r="B28" s="74"/>
      <c r="C28" s="74"/>
      <c r="D28" s="74"/>
      <c r="E28" s="74"/>
      <c r="F28" s="74"/>
      <c r="G28" s="74"/>
      <c r="H28" s="75"/>
      <c r="I28" s="75"/>
      <c r="J28" s="75"/>
      <c r="K28" s="75"/>
      <c r="L28" s="75"/>
      <c r="M28" s="75"/>
      <c r="N28" s="75"/>
      <c r="O28" s="11"/>
      <c r="P28" s="12">
        <f>SUM(N9:N27)</f>
        <v>1130250</v>
      </c>
    </row>
    <row r="29" spans="1:27" ht="40.5" customHeight="1" x14ac:dyDescent="0.2">
      <c r="A29" s="73" t="s">
        <v>71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x14ac:dyDescent="0.2">
      <c r="A30" s="13"/>
      <c r="Q30" s="14"/>
    </row>
    <row r="31" spans="1:27" x14ac:dyDescent="0.2">
      <c r="A31" s="15"/>
      <c r="Q31" s="14"/>
    </row>
    <row r="32" spans="1:2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view="pageBreakPreview" zoomScale="90" zoomScaleNormal="100" zoomScaleSheetLayoutView="90" workbookViewId="0">
      <selection activeCell="A67" sqref="A67:A68"/>
    </sheetView>
  </sheetViews>
  <sheetFormatPr baseColWidth="10" defaultColWidth="11.42578125" defaultRowHeight="12.75" x14ac:dyDescent="0.2"/>
  <cols>
    <col min="1" max="1" width="13.42578125" style="42" customWidth="1"/>
    <col min="2" max="2" width="13.7109375" style="42" customWidth="1"/>
    <col min="3" max="3" width="14.140625" style="42" customWidth="1"/>
    <col min="4" max="4" width="7.5703125" style="42" customWidth="1"/>
    <col min="5" max="5" width="14.140625" style="18" customWidth="1"/>
    <col min="6" max="6" width="7.5703125" style="18" customWidth="1"/>
    <col min="7" max="7" width="14.140625" style="18" customWidth="1"/>
    <col min="8" max="8" width="7.5703125" style="18" customWidth="1"/>
    <col min="9" max="9" width="14.140625" style="18" customWidth="1"/>
    <col min="10" max="10" width="7.5703125" style="18" customWidth="1"/>
    <col min="11" max="11" width="14.140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6" t="s">
        <v>17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7"/>
    </row>
    <row r="2" spans="1:13" ht="18" x14ac:dyDescent="0.2">
      <c r="A2" s="89" t="s">
        <v>23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19"/>
    </row>
    <row r="3" spans="1:13" ht="18.75" customHeight="1" x14ac:dyDescent="0.2">
      <c r="A3" s="80" t="s">
        <v>32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82" t="s">
        <v>13</v>
      </c>
      <c r="B5" s="82" t="s">
        <v>0</v>
      </c>
      <c r="C5" s="91" t="s">
        <v>12</v>
      </c>
      <c r="D5" s="91"/>
      <c r="E5" s="91"/>
      <c r="F5" s="91"/>
      <c r="G5" s="91"/>
      <c r="H5" s="91"/>
      <c r="I5" s="91"/>
      <c r="J5" s="91"/>
      <c r="K5" s="91"/>
      <c r="L5" s="91"/>
    </row>
    <row r="6" spans="1:13" ht="18" customHeight="1" x14ac:dyDescent="0.2">
      <c r="A6" s="82"/>
      <c r="B6" s="82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83">
        <v>27902</v>
      </c>
      <c r="F9" s="83"/>
      <c r="G9" s="83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83">
        <v>26011</v>
      </c>
      <c r="F10" s="83"/>
      <c r="G10" s="83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45</v>
      </c>
      <c r="B25" s="21">
        <f>C25+E25+G25+I25+K25</f>
        <v>98164</v>
      </c>
      <c r="C25" s="62">
        <v>458</v>
      </c>
      <c r="D25" s="23">
        <f>C25/B25</f>
        <v>4.6656615459842714E-3</v>
      </c>
      <c r="E25" s="62">
        <v>48168</v>
      </c>
      <c r="F25" s="27">
        <f t="shared" si="9"/>
        <v>0.49068905097591786</v>
      </c>
      <c r="G25" s="62">
        <v>37756</v>
      </c>
      <c r="H25" s="27">
        <f t="shared" si="10"/>
        <v>0.38462165355934969</v>
      </c>
      <c r="I25" s="62">
        <v>11782</v>
      </c>
      <c r="J25" s="27">
        <f t="shared" si="11"/>
        <v>0.12002363391874822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1130250</v>
      </c>
      <c r="C26" s="87">
        <f>SUM(C7:C25)</f>
        <v>2538</v>
      </c>
      <c r="D26" s="87"/>
      <c r="E26" s="87">
        <f>SUM(E7:E8)+SUM(G7:G8)+SUM(E9:G10)+SUM(E11:E25,G11:G25)</f>
        <v>1007019</v>
      </c>
      <c r="F26" s="87"/>
      <c r="G26" s="87"/>
      <c r="H26" s="87"/>
      <c r="I26" s="87">
        <f>SUM(I7:I25)</f>
        <v>117872</v>
      </c>
      <c r="J26" s="87"/>
      <c r="K26" s="87">
        <f>SUM(K7:K25)</f>
        <v>2821</v>
      </c>
      <c r="L26" s="87"/>
    </row>
    <row r="27" spans="1:12" s="38" customFormat="1" ht="16.5" thickBot="1" x14ac:dyDescent="0.25">
      <c r="A27" s="36" t="s">
        <v>2</v>
      </c>
      <c r="B27" s="37">
        <f>B26/B26</f>
        <v>1</v>
      </c>
      <c r="C27" s="79">
        <f>C26/B26</f>
        <v>2.2455209024552091E-3</v>
      </c>
      <c r="D27" s="79"/>
      <c r="E27" s="88">
        <f>E26/B26</f>
        <v>0.89097013934970137</v>
      </c>
      <c r="F27" s="88"/>
      <c r="G27" s="88"/>
      <c r="H27" s="88"/>
      <c r="I27" s="88">
        <f>I26/B26</f>
        <v>0.10428843176288431</v>
      </c>
      <c r="J27" s="88"/>
      <c r="K27" s="88">
        <f>K26/B26</f>
        <v>2.4959079849590799E-3</v>
      </c>
      <c r="L27" s="88"/>
    </row>
    <row r="28" spans="1:12" ht="37.5" customHeight="1" x14ac:dyDescent="0.2">
      <c r="A28" s="78" t="s">
        <v>71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9" t="s">
        <v>24</v>
      </c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</row>
    <row r="34" spans="1:12" ht="17.25" customHeight="1" x14ac:dyDescent="0.2">
      <c r="A34" s="80" t="s">
        <v>32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82" t="s">
        <v>7</v>
      </c>
      <c r="B36" s="82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82"/>
      <c r="B37" s="82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45</v>
      </c>
      <c r="B56" s="48">
        <f t="shared" ref="B56" si="17">C56+E56+G56+I56</f>
        <v>98164</v>
      </c>
      <c r="C56" s="62">
        <v>30529</v>
      </c>
      <c r="D56" s="27">
        <f t="shared" ref="D56" si="18">C56/B56</f>
        <v>0.31099995925186424</v>
      </c>
      <c r="E56" s="62">
        <v>60844</v>
      </c>
      <c r="F56" s="27">
        <f t="shared" ref="F56" si="19">E56/B56</f>
        <v>0.61981989323988429</v>
      </c>
      <c r="G56" s="62">
        <v>6791</v>
      </c>
      <c r="H56" s="27">
        <f t="shared" ref="H56" si="20">G56/B56</f>
        <v>6.9180147508251494E-2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SUM(B38:B56)</f>
        <v>1130250</v>
      </c>
      <c r="C57" s="87">
        <f>SUM(C38:C56)</f>
        <v>326255</v>
      </c>
      <c r="D57" s="87"/>
      <c r="E57" s="87">
        <f>SUM(E38:E56)</f>
        <v>743276</v>
      </c>
      <c r="F57" s="87"/>
      <c r="G57" s="87">
        <f>SUM(G38:G56)</f>
        <v>57776</v>
      </c>
      <c r="H57" s="87"/>
      <c r="I57" s="87">
        <f>SUM(I38:I56)</f>
        <v>2943</v>
      </c>
      <c r="J57" s="87"/>
    </row>
    <row r="58" spans="1:12" ht="16.5" thickBot="1" x14ac:dyDescent="0.25">
      <c r="A58" s="49" t="s">
        <v>2</v>
      </c>
      <c r="B58" s="50">
        <f>B57/$B$57</f>
        <v>1</v>
      </c>
      <c r="C58" s="84">
        <f>C57/$B$57</f>
        <v>0.28865737668657376</v>
      </c>
      <c r="D58" s="84"/>
      <c r="E58" s="84">
        <f>E57/$B$57</f>
        <v>0.6576208803362088</v>
      </c>
      <c r="F58" s="84"/>
      <c r="G58" s="84">
        <f>G57/$B$57</f>
        <v>5.1117894271178944E-2</v>
      </c>
      <c r="H58" s="84"/>
      <c r="I58" s="84">
        <f>I57/$B$57</f>
        <v>2.603848706038487E-3</v>
      </c>
      <c r="J58" s="84"/>
    </row>
    <row r="59" spans="1:12" ht="33.75" customHeight="1" x14ac:dyDescent="0.2">
      <c r="A59" s="78" t="s">
        <v>71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80" t="s">
        <v>25</v>
      </c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</row>
    <row r="65" spans="1:14" ht="17.25" customHeight="1" x14ac:dyDescent="0.2">
      <c r="A65" s="80" t="s">
        <v>32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82" t="s">
        <v>7</v>
      </c>
      <c r="B67" s="82" t="s">
        <v>0</v>
      </c>
      <c r="C67" s="82" t="s">
        <v>6</v>
      </c>
      <c r="D67" s="82"/>
      <c r="E67" s="82"/>
      <c r="F67" s="82"/>
      <c r="G67" s="82"/>
      <c r="H67" s="82"/>
      <c r="I67" s="52"/>
      <c r="J67" s="53"/>
    </row>
    <row r="68" spans="1:14" ht="18" customHeight="1" x14ac:dyDescent="0.2">
      <c r="A68" s="82"/>
      <c r="B68" s="82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45</v>
      </c>
      <c r="B87" s="48">
        <f t="shared" si="26"/>
        <v>98164</v>
      </c>
      <c r="C87" s="62">
        <v>83897</v>
      </c>
      <c r="D87" s="27">
        <f t="shared" ref="D87" si="27">C87/B87</f>
        <v>0.854661586732407</v>
      </c>
      <c r="E87" s="62">
        <v>14267</v>
      </c>
      <c r="F87" s="27">
        <f t="shared" si="24"/>
        <v>0.145338413267593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SUM(B69:B87)</f>
        <v>1130250</v>
      </c>
      <c r="C88" s="87">
        <f>SUM(C69:C87)</f>
        <v>975873</v>
      </c>
      <c r="D88" s="87"/>
      <c r="E88" s="87">
        <f>SUM(E69:E87)</f>
        <v>151579</v>
      </c>
      <c r="F88" s="87"/>
      <c r="G88" s="87">
        <f>SUM(G69:G87)</f>
        <v>2798</v>
      </c>
      <c r="H88" s="87"/>
      <c r="I88" s="55"/>
    </row>
    <row r="89" spans="1:14" ht="16.5" thickBot="1" x14ac:dyDescent="0.25">
      <c r="A89" s="36" t="s">
        <v>2</v>
      </c>
      <c r="B89" s="50">
        <f>B88/$B$88</f>
        <v>1</v>
      </c>
      <c r="C89" s="85">
        <f>C88/$B$88</f>
        <v>0.86341340411413403</v>
      </c>
      <c r="D89" s="85"/>
      <c r="E89" s="85">
        <f>E88/$B$88</f>
        <v>0.13411103738111038</v>
      </c>
      <c r="F89" s="85"/>
      <c r="G89" s="85">
        <f>G88/$B$88</f>
        <v>2.4755585047555851E-3</v>
      </c>
      <c r="H89" s="85"/>
      <c r="I89" s="56"/>
    </row>
    <row r="90" spans="1:14" ht="39" customHeight="1" x14ac:dyDescent="0.2">
      <c r="A90" s="78" t="s">
        <v>71</v>
      </c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70</v>
      </c>
      <c r="B95" s="58"/>
      <c r="C95" s="58"/>
      <c r="D95" s="58"/>
    </row>
  </sheetData>
  <mergeCells count="42"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view="pageBreakPreview" topLeftCell="A39" zoomScaleNormal="100" zoomScaleSheetLayoutView="100" workbookViewId="0">
      <selection activeCell="A67" sqref="A67:A68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1" width="10.140625" style="4" customWidth="1"/>
    <col min="12" max="12" width="10.85546875" style="4" customWidth="1"/>
    <col min="13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26" s="2" customFormat="1" ht="21.75" customHeight="1" x14ac:dyDescent="0.2">
      <c r="A1" s="70" t="s">
        <v>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26" ht="26.25" customHeight="1" x14ac:dyDescent="0.2">
      <c r="A3" s="76" t="s">
        <v>26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26" ht="18" customHeight="1" x14ac:dyDescent="0.2">
      <c r="A4" s="76" t="s">
        <v>32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26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26" ht="39" customHeight="1" x14ac:dyDescent="0.2">
      <c r="A6" s="71" t="s">
        <v>68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26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26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26" ht="20.100000000000001" customHeight="1" x14ac:dyDescent="0.2">
      <c r="A9" s="63" t="s">
        <v>47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46</v>
      </c>
      <c r="P9" s="8">
        <f>N9/12</f>
        <v>17731.25</v>
      </c>
    </row>
    <row r="10" spans="1:26" ht="20.100000000000001" customHeight="1" x14ac:dyDescent="0.2">
      <c r="A10" s="64" t="s">
        <v>48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6" si="0">SUM(B10:M10)</f>
        <v>231272</v>
      </c>
      <c r="O10" s="66">
        <f>+N10/N9-1</f>
        <v>8.6932205381271332E-2</v>
      </c>
      <c r="P10" s="8">
        <f t="shared" ref="P10:P26" si="1">N10/12</f>
        <v>19272.666666666668</v>
      </c>
    </row>
    <row r="11" spans="1:26" ht="20.100000000000001" customHeight="1" x14ac:dyDescent="0.2">
      <c r="A11" s="64" t="s">
        <v>49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</row>
    <row r="12" spans="1:26" ht="20.100000000000001" customHeight="1" x14ac:dyDescent="0.2">
      <c r="A12" s="64" t="s">
        <v>50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</row>
    <row r="13" spans="1:26" ht="20.100000000000001" customHeight="1" x14ac:dyDescent="0.2">
      <c r="A13" s="64" t="s">
        <v>51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</row>
    <row r="14" spans="1:26" ht="20.100000000000001" customHeight="1" x14ac:dyDescent="0.2">
      <c r="A14" s="64" t="s">
        <v>52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</row>
    <row r="15" spans="1:26" ht="20.100000000000001" customHeight="1" x14ac:dyDescent="0.2">
      <c r="A15" s="64" t="s">
        <v>53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</row>
    <row r="16" spans="1:26" ht="20.100000000000001" customHeight="1" x14ac:dyDescent="0.2">
      <c r="A16" s="64" t="s">
        <v>54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</row>
    <row r="17" spans="1:16" ht="20.100000000000001" customHeight="1" x14ac:dyDescent="0.2">
      <c r="A17" s="64" t="s">
        <v>55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</row>
    <row r="18" spans="1:16" ht="20.100000000000001" customHeight="1" x14ac:dyDescent="0.2">
      <c r="A18" s="64" t="s">
        <v>56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</row>
    <row r="19" spans="1:16" ht="20.100000000000001" customHeight="1" x14ac:dyDescent="0.2">
      <c r="A19" s="64" t="s">
        <v>57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6" ht="20.100000000000001" customHeight="1" x14ac:dyDescent="0.2">
      <c r="A20" s="65" t="s">
        <v>58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6" ht="20.100000000000001" customHeight="1" x14ac:dyDescent="0.2">
      <c r="A21" s="10" t="s">
        <v>59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6" ht="20.100000000000001" customHeight="1" x14ac:dyDescent="0.2">
      <c r="A22" s="10" t="s">
        <v>60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6" ht="20.100000000000001" customHeight="1" x14ac:dyDescent="0.2">
      <c r="A23" s="10" t="s">
        <v>61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6" ht="20.100000000000001" customHeight="1" x14ac:dyDescent="0.2">
      <c r="A24" s="10" t="s">
        <v>62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6" ht="20.100000000000001" customHeight="1" x14ac:dyDescent="0.2">
      <c r="A25" s="10" t="s">
        <v>63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6" ht="20.100000000000001" customHeight="1" x14ac:dyDescent="0.2">
      <c r="A26" s="10" t="s">
        <v>64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6" ht="20.100000000000001" customHeight="1" thickBot="1" x14ac:dyDescent="0.25">
      <c r="A27" s="10" t="s">
        <v>65</v>
      </c>
      <c r="B27" s="69">
        <v>428028</v>
      </c>
      <c r="C27" s="69">
        <v>385460</v>
      </c>
      <c r="D27" s="69">
        <v>190540</v>
      </c>
      <c r="E27" s="69">
        <v>8933</v>
      </c>
      <c r="F27" s="69">
        <v>6865</v>
      </c>
      <c r="G27" s="69">
        <v>30303</v>
      </c>
      <c r="H27" s="69">
        <v>138072</v>
      </c>
      <c r="I27" s="69">
        <v>147905</v>
      </c>
      <c r="J27" s="69">
        <v>191236</v>
      </c>
      <c r="K27" s="69">
        <v>360610</v>
      </c>
      <c r="L27" s="69">
        <v>416449</v>
      </c>
      <c r="M27" s="9"/>
      <c r="N27" s="67">
        <f>SUM(B27:M27)</f>
        <v>2304401</v>
      </c>
      <c r="O27" s="66">
        <f t="shared" si="2"/>
        <v>-0.47958846766376784</v>
      </c>
      <c r="P27" s="8">
        <f>N27/11</f>
        <v>209491</v>
      </c>
    </row>
    <row r="28" spans="1:16" ht="20.100000000000001" customHeight="1" thickBot="1" x14ac:dyDescent="0.25">
      <c r="A28" s="74" t="s">
        <v>69</v>
      </c>
      <c r="B28" s="74"/>
      <c r="C28" s="74"/>
      <c r="D28" s="74"/>
      <c r="E28" s="74"/>
      <c r="F28" s="74"/>
      <c r="G28" s="74"/>
      <c r="H28" s="75"/>
      <c r="I28" s="75"/>
      <c r="J28" s="75"/>
      <c r="K28" s="75"/>
      <c r="L28" s="75"/>
      <c r="M28" s="75"/>
      <c r="N28" s="75"/>
      <c r="O28" s="11"/>
      <c r="P28" s="12">
        <f>SUM(N9:N27)</f>
        <v>22831331</v>
      </c>
    </row>
    <row r="29" spans="1:16" ht="42.75" customHeight="1" x14ac:dyDescent="0.2">
      <c r="A29" s="78" t="s">
        <v>71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68"/>
    </row>
    <row r="30" spans="1:16" x14ac:dyDescent="0.2">
      <c r="A30" s="13"/>
    </row>
    <row r="31" spans="1:16" x14ac:dyDescent="0.2">
      <c r="A31" s="15"/>
    </row>
    <row r="32" spans="1:16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  <row r="38" spans="1:1" x14ac:dyDescent="0.2">
      <c r="A38" s="15"/>
    </row>
    <row r="39" spans="1:1" x14ac:dyDescent="0.2">
      <c r="A39" s="15"/>
    </row>
    <row r="40" spans="1:1" x14ac:dyDescent="0.2">
      <c r="A40" s="15"/>
    </row>
    <row r="41" spans="1:1" x14ac:dyDescent="0.2">
      <c r="A41" s="15"/>
    </row>
    <row r="42" spans="1:1" x14ac:dyDescent="0.2">
      <c r="A42" s="15"/>
    </row>
    <row r="43" spans="1:1" x14ac:dyDescent="0.2">
      <c r="A43" s="15"/>
    </row>
    <row r="44" spans="1:1" x14ac:dyDescent="0.2">
      <c r="A44" s="15"/>
    </row>
    <row r="45" spans="1:1" x14ac:dyDescent="0.2">
      <c r="A45" s="15"/>
    </row>
    <row r="46" spans="1:1" x14ac:dyDescent="0.2">
      <c r="A46" s="15"/>
    </row>
    <row r="47" spans="1:1" x14ac:dyDescent="0.2">
      <c r="A47" s="15"/>
    </row>
    <row r="48" spans="1:1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4.1.1</vt:lpstr>
      <vt:lpstr>4.1.2 - 4.1.3 - 4.1.4</vt:lpstr>
      <vt:lpstr>4.1.5</vt:lpstr>
      <vt:lpstr>'4.1.1'!Área_de_impresión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2020-12-14T15:32:27Z</dcterms:modified>
</cp:coreProperties>
</file>