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1. CELESTE VILLAGOMEZ\7. BOLETINES\B_2019\9. Setiembre 2019\BV Setiembre 2019\páginas\"/>
    </mc:Choice>
  </mc:AlternateContent>
  <bookViews>
    <workbookView xWindow="-120" yWindow="-120" windowWidth="29040" windowHeight="15840" tabRatio="630" activeTab="2"/>
  </bookViews>
  <sheets>
    <sheet name="4.1.1" sheetId="1" r:id="rId1"/>
    <sheet name="4.1.2 - 4.1.3 - 4.1.4" sheetId="2" r:id="rId2"/>
    <sheet name="4.1.5" sheetId="4" r:id="rId3"/>
  </sheets>
  <definedNames>
    <definedName name="_xlnm.Print_Area" localSheetId="0">'4.1.1'!$A$1:$S$62</definedName>
    <definedName name="_xlnm.Print_Area" localSheetId="1">'4.1.2 - 4.1.3 - 4.1.4'!$A$1:$L$91</definedName>
    <definedName name="_xlnm.Print_Area" localSheetId="2">'4.1.5'!$A$1:$S$56</definedName>
    <definedName name="Excel_BuiltIn__FilterDatabase_3_1_8" localSheetId="1">#REF!</definedName>
    <definedName name="Excel_BuiltIn__FilterDatabase_3_1_8">#REF!</definedName>
    <definedName name="Excel_BuiltIn_Print_Titles_1_1" localSheetId="1">#REF!</definedName>
    <definedName name="Excel_BuiltIn_Print_Titles_1_1">#REF!</definedName>
    <definedName name="Excel_BuiltIn_Print_Titles_2" localSheetId="1">#REF!</definedName>
    <definedName name="Excel_BuiltIn_Print_Titles_2">#REF!</definedName>
    <definedName name="regioncita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S23" i="1" l="1"/>
  <c r="R23" i="4" l="1"/>
  <c r="R21" i="4"/>
  <c r="G85" i="2"/>
  <c r="E85" i="2"/>
  <c r="C85" i="2"/>
  <c r="B84" i="2"/>
  <c r="H84" i="2" s="1"/>
  <c r="I55" i="2"/>
  <c r="G55" i="2"/>
  <c r="E55" i="2"/>
  <c r="C55" i="2"/>
  <c r="B54" i="2"/>
  <c r="H54" i="2" s="1"/>
  <c r="I25" i="2"/>
  <c r="E25" i="2"/>
  <c r="C25" i="2"/>
  <c r="B24" i="2"/>
  <c r="J24" i="2" s="1"/>
  <c r="F84" i="2" l="1"/>
  <c r="D84" i="2"/>
  <c r="F54" i="2"/>
  <c r="D54" i="2"/>
  <c r="J54" i="2"/>
  <c r="F24" i="2"/>
  <c r="D24" i="2"/>
  <c r="L24" i="2"/>
  <c r="H24" i="2"/>
  <c r="R23" i="1" l="1"/>
  <c r="Q23" i="1"/>
  <c r="R21" i="1"/>
  <c r="B23" i="2" l="1"/>
  <c r="S23" i="4" l="1"/>
  <c r="S21" i="4"/>
  <c r="Q24" i="4" s="1"/>
  <c r="K25" i="2" l="1"/>
  <c r="S21" i="1" l="1"/>
  <c r="S24" i="1" s="1"/>
  <c r="S22" i="1" l="1"/>
  <c r="P21" i="1"/>
  <c r="Q21" i="1"/>
  <c r="Q22" i="1" l="1"/>
  <c r="R22" i="1"/>
  <c r="B83" i="2"/>
  <c r="B53" i="2"/>
  <c r="D53" i="2" s="1"/>
  <c r="H23" i="2"/>
  <c r="Q21" i="4"/>
  <c r="Q23" i="4"/>
  <c r="B22" i="2"/>
  <c r="D22" i="2" s="1"/>
  <c r="B8" i="2"/>
  <c r="L8" i="2" s="1"/>
  <c r="B9" i="2"/>
  <c r="D9" i="2" s="1"/>
  <c r="B10" i="2"/>
  <c r="D10" i="2" s="1"/>
  <c r="B11" i="2"/>
  <c r="F11" i="2" s="1"/>
  <c r="B12" i="2"/>
  <c r="H12" i="2" s="1"/>
  <c r="B13" i="2"/>
  <c r="L13" i="2" s="1"/>
  <c r="B14" i="2"/>
  <c r="D14" i="2" s="1"/>
  <c r="B15" i="2"/>
  <c r="F15" i="2" s="1"/>
  <c r="B16" i="2"/>
  <c r="D16" i="2" s="1"/>
  <c r="B17" i="2"/>
  <c r="F17" i="2" s="1"/>
  <c r="B18" i="2"/>
  <c r="J18" i="2" s="1"/>
  <c r="B19" i="2"/>
  <c r="D19" i="2" s="1"/>
  <c r="B20" i="2"/>
  <c r="J20" i="2" s="1"/>
  <c r="B21" i="2"/>
  <c r="F21" i="2" s="1"/>
  <c r="B7" i="2"/>
  <c r="P23" i="1"/>
  <c r="B82" i="2"/>
  <c r="H82" i="2" s="1"/>
  <c r="B52" i="2"/>
  <c r="J52" i="2" s="1"/>
  <c r="P21" i="4"/>
  <c r="B21" i="1"/>
  <c r="C21" i="1"/>
  <c r="D21" i="1"/>
  <c r="E21" i="1"/>
  <c r="E22" i="1" s="1"/>
  <c r="F21" i="1"/>
  <c r="F22" i="1" s="1"/>
  <c r="G21" i="1"/>
  <c r="H21" i="1"/>
  <c r="I21" i="1"/>
  <c r="J21" i="1"/>
  <c r="J22" i="1" s="1"/>
  <c r="B23" i="1"/>
  <c r="C23" i="1"/>
  <c r="D23" i="1"/>
  <c r="E23" i="1"/>
  <c r="F23" i="1"/>
  <c r="G23" i="1"/>
  <c r="H23" i="1"/>
  <c r="I23" i="1"/>
  <c r="J23" i="1"/>
  <c r="B21" i="4"/>
  <c r="P23" i="4"/>
  <c r="O21" i="4"/>
  <c r="B81" i="2"/>
  <c r="H81" i="2" s="1"/>
  <c r="B51" i="2"/>
  <c r="F51" i="2" s="1"/>
  <c r="M21" i="1"/>
  <c r="O23" i="1"/>
  <c r="C21" i="4"/>
  <c r="D21" i="4"/>
  <c r="E21" i="4"/>
  <c r="E22" i="4" s="1"/>
  <c r="F21" i="4"/>
  <c r="G21" i="4"/>
  <c r="H21" i="4"/>
  <c r="I21" i="4"/>
  <c r="J21" i="4"/>
  <c r="K21" i="4"/>
  <c r="L21" i="4"/>
  <c r="M21" i="4"/>
  <c r="N21" i="4"/>
  <c r="N22" i="4" s="1"/>
  <c r="B23" i="4"/>
  <c r="C23" i="4"/>
  <c r="D23" i="4"/>
  <c r="E23" i="4"/>
  <c r="F23" i="4"/>
  <c r="G23" i="4"/>
  <c r="H23" i="4"/>
  <c r="I23" i="4"/>
  <c r="J23" i="4"/>
  <c r="K23" i="4"/>
  <c r="L23" i="4"/>
  <c r="M23" i="4"/>
  <c r="N23" i="4"/>
  <c r="O23" i="4"/>
  <c r="B37" i="2"/>
  <c r="B38" i="2"/>
  <c r="D38" i="2" s="1"/>
  <c r="B39" i="2"/>
  <c r="D39" i="2" s="1"/>
  <c r="B40" i="2"/>
  <c r="H40" i="2" s="1"/>
  <c r="B41" i="2"/>
  <c r="D41" i="2" s="1"/>
  <c r="B42" i="2"/>
  <c r="D42" i="2" s="1"/>
  <c r="B43" i="2"/>
  <c r="J43" i="2" s="1"/>
  <c r="B44" i="2"/>
  <c r="H44" i="2" s="1"/>
  <c r="B45" i="2"/>
  <c r="H45" i="2" s="1"/>
  <c r="B46" i="2"/>
  <c r="J46" i="2" s="1"/>
  <c r="B47" i="2"/>
  <c r="H47" i="2" s="1"/>
  <c r="B48" i="2"/>
  <c r="D48" i="2" s="1"/>
  <c r="B49" i="2"/>
  <c r="H49" i="2" s="1"/>
  <c r="B50" i="2"/>
  <c r="H50" i="2" s="1"/>
  <c r="B67" i="2"/>
  <c r="B68" i="2"/>
  <c r="F68" i="2" s="1"/>
  <c r="B69" i="2"/>
  <c r="H69" i="2" s="1"/>
  <c r="B70" i="2"/>
  <c r="D70" i="2" s="1"/>
  <c r="B71" i="2"/>
  <c r="F71" i="2" s="1"/>
  <c r="B72" i="2"/>
  <c r="F72" i="2" s="1"/>
  <c r="B73" i="2"/>
  <c r="F73" i="2" s="1"/>
  <c r="B74" i="2"/>
  <c r="H74" i="2" s="1"/>
  <c r="B75" i="2"/>
  <c r="H75" i="2" s="1"/>
  <c r="B76" i="2"/>
  <c r="D76" i="2" s="1"/>
  <c r="B77" i="2"/>
  <c r="F77" i="2" s="1"/>
  <c r="B78" i="2"/>
  <c r="D78" i="2" s="1"/>
  <c r="B79" i="2"/>
  <c r="H79" i="2" s="1"/>
  <c r="B80" i="2"/>
  <c r="H80" i="2" s="1"/>
  <c r="K21" i="1"/>
  <c r="L21" i="1"/>
  <c r="N21" i="1"/>
  <c r="O21" i="1"/>
  <c r="K23" i="1"/>
  <c r="L23" i="1"/>
  <c r="M23" i="1"/>
  <c r="N23" i="1"/>
  <c r="D17" i="2"/>
  <c r="F22" i="4" l="1"/>
  <c r="D67" i="2"/>
  <c r="B85" i="2"/>
  <c r="H37" i="2"/>
  <c r="B55" i="2"/>
  <c r="B56" i="2" s="1"/>
  <c r="B25" i="2"/>
  <c r="O22" i="1"/>
  <c r="S22" i="4"/>
  <c r="Q22" i="4"/>
  <c r="R22" i="4"/>
  <c r="P22" i="4"/>
  <c r="D81" i="2"/>
  <c r="L22" i="1"/>
  <c r="F47" i="2"/>
  <c r="M22" i="1"/>
  <c r="D82" i="2"/>
  <c r="P22" i="1"/>
  <c r="H22" i="4"/>
  <c r="G22" i="1"/>
  <c r="J22" i="4"/>
  <c r="D22" i="1"/>
  <c r="F7" i="2"/>
  <c r="N22" i="1"/>
  <c r="M22" i="4"/>
  <c r="G22" i="4"/>
  <c r="F14" i="2"/>
  <c r="K22" i="1"/>
  <c r="K22" i="4"/>
  <c r="H22" i="1"/>
  <c r="D18" i="2"/>
  <c r="O22" i="4"/>
  <c r="I22" i="4"/>
  <c r="D22" i="4"/>
  <c r="F83" i="2"/>
  <c r="D83" i="2"/>
  <c r="F12" i="2"/>
  <c r="D37" i="2"/>
  <c r="D75" i="2"/>
  <c r="D45" i="2"/>
  <c r="L7" i="2"/>
  <c r="L22" i="2"/>
  <c r="D69" i="2"/>
  <c r="H21" i="2"/>
  <c r="J21" i="2"/>
  <c r="L10" i="2"/>
  <c r="H18" i="2"/>
  <c r="F50" i="2"/>
  <c r="L15" i="2"/>
  <c r="D15" i="2"/>
  <c r="H71" i="2"/>
  <c r="D43" i="2"/>
  <c r="F81" i="2"/>
  <c r="J15" i="2"/>
  <c r="F22" i="2"/>
  <c r="J37" i="2"/>
  <c r="F37" i="2"/>
  <c r="F74" i="2"/>
  <c r="D71" i="2"/>
  <c r="F80" i="2"/>
  <c r="H13" i="2"/>
  <c r="D80" i="2"/>
  <c r="H22" i="2"/>
  <c r="F75" i="2"/>
  <c r="F8" i="2"/>
  <c r="D74" i="2"/>
  <c r="F67" i="2"/>
  <c r="H8" i="2"/>
  <c r="D13" i="2"/>
  <c r="J8" i="2"/>
  <c r="C22" i="4"/>
  <c r="F52" i="2"/>
  <c r="H10" i="2"/>
  <c r="C22" i="1"/>
  <c r="D79" i="2"/>
  <c r="F70" i="2"/>
  <c r="D11" i="2"/>
  <c r="J10" i="2"/>
  <c r="H38" i="2"/>
  <c r="H52" i="2"/>
  <c r="D8" i="2"/>
  <c r="F38" i="2"/>
  <c r="J48" i="2"/>
  <c r="I22" i="1"/>
  <c r="F46" i="2"/>
  <c r="F43" i="2"/>
  <c r="L22" i="4"/>
  <c r="D46" i="2"/>
  <c r="J7" i="2"/>
  <c r="L16" i="2"/>
  <c r="H67" i="2"/>
  <c r="H46" i="2"/>
  <c r="H41" i="2"/>
  <c r="D7" i="2"/>
  <c r="F20" i="2"/>
  <c r="D20" i="2"/>
  <c r="L20" i="2"/>
  <c r="H70" i="2"/>
  <c r="F82" i="2"/>
  <c r="F13" i="2"/>
  <c r="F41" i="2"/>
  <c r="F44" i="2"/>
  <c r="H72" i="2"/>
  <c r="J41" i="2"/>
  <c r="H20" i="2"/>
  <c r="D51" i="2"/>
  <c r="D50" i="2"/>
  <c r="J50" i="2"/>
  <c r="H48" i="2"/>
  <c r="J44" i="2"/>
  <c r="D44" i="2"/>
  <c r="J42" i="2"/>
  <c r="D52" i="2"/>
  <c r="D21" i="2"/>
  <c r="J11" i="2"/>
  <c r="F40" i="2"/>
  <c r="J39" i="2"/>
  <c r="J47" i="2"/>
  <c r="J14" i="2"/>
  <c r="J40" i="2"/>
  <c r="D77" i="2"/>
  <c r="L17" i="2"/>
  <c r="H14" i="2"/>
  <c r="D47" i="2"/>
  <c r="F23" i="2"/>
  <c r="H39" i="2"/>
  <c r="H17" i="2"/>
  <c r="J13" i="2"/>
  <c r="D40" i="2"/>
  <c r="L21" i="2"/>
  <c r="F78" i="2"/>
  <c r="D68" i="2"/>
  <c r="H19" i="2"/>
  <c r="L14" i="2"/>
  <c r="L12" i="2"/>
  <c r="J9" i="2"/>
  <c r="L9" i="2"/>
  <c r="H9" i="2"/>
  <c r="J38" i="2"/>
  <c r="D73" i="2"/>
  <c r="H73" i="2"/>
  <c r="H78" i="2"/>
  <c r="H68" i="2"/>
  <c r="F48" i="2"/>
  <c r="F42" i="2"/>
  <c r="F16" i="2"/>
  <c r="H7" i="2"/>
  <c r="J16" i="2"/>
  <c r="F79" i="2"/>
  <c r="L18" i="2"/>
  <c r="J51" i="2"/>
  <c r="F18" i="2"/>
  <c r="D72" i="2"/>
  <c r="H11" i="2"/>
  <c r="F19" i="2"/>
  <c r="H76" i="2"/>
  <c r="J17" i="2"/>
  <c r="H77" i="2"/>
  <c r="H43" i="2"/>
  <c r="J22" i="2"/>
  <c r="F45" i="2"/>
  <c r="J12" i="2"/>
  <c r="F39" i="2"/>
  <c r="G86" i="2"/>
  <c r="H15" i="2"/>
  <c r="D12" i="2"/>
  <c r="F69" i="2"/>
  <c r="J49" i="2"/>
  <c r="L11" i="2"/>
  <c r="H51" i="2"/>
  <c r="L19" i="2"/>
  <c r="F76" i="2"/>
  <c r="H16" i="2"/>
  <c r="H83" i="2"/>
  <c r="F49" i="2"/>
  <c r="D49" i="2"/>
  <c r="H42" i="2"/>
  <c r="J45" i="2"/>
  <c r="J19" i="2"/>
  <c r="L23" i="2"/>
  <c r="D23" i="2"/>
  <c r="J53" i="2"/>
  <c r="F53" i="2"/>
  <c r="H53" i="2"/>
  <c r="J23" i="2"/>
  <c r="B26" i="2" l="1"/>
  <c r="C26" i="2"/>
  <c r="I56" i="2"/>
  <c r="C56" i="2"/>
  <c r="E56" i="2"/>
  <c r="G56" i="2"/>
  <c r="C86" i="2"/>
  <c r="B86" i="2"/>
  <c r="E86" i="2"/>
  <c r="K26" i="2"/>
  <c r="E26" i="2"/>
  <c r="I26" i="2"/>
</calcChain>
</file>

<file path=xl/sharedStrings.xml><?xml version="1.0" encoding="utf-8"?>
<sst xmlns="http://schemas.openxmlformats.org/spreadsheetml/2006/main" count="107" uniqueCount="54">
  <si>
    <t xml:space="preserve">  --</t>
  </si>
  <si>
    <t>Total</t>
  </si>
  <si>
    <t>Dic</t>
  </si>
  <si>
    <t>Nov</t>
  </si>
  <si>
    <t>Oct</t>
  </si>
  <si>
    <t>Sep</t>
  </si>
  <si>
    <t>Ago</t>
  </si>
  <si>
    <t>Jul</t>
  </si>
  <si>
    <t>Jun</t>
  </si>
  <si>
    <t>May</t>
  </si>
  <si>
    <t>Abr</t>
  </si>
  <si>
    <t>Mar</t>
  </si>
  <si>
    <t>Feb</t>
  </si>
  <si>
    <t>Ene</t>
  </si>
  <si>
    <t>N.E. No especificado</t>
  </si>
  <si>
    <t>%</t>
  </si>
  <si>
    <t>N.E.</t>
  </si>
  <si>
    <t>Hombres</t>
  </si>
  <si>
    <t>Mujeres</t>
  </si>
  <si>
    <t>Sexo</t>
  </si>
  <si>
    <t>Año</t>
  </si>
  <si>
    <t>Niños(as) y Adolescentes
(0-17 años)</t>
  </si>
  <si>
    <t>Sexual</t>
  </si>
  <si>
    <t>Fisica</t>
  </si>
  <si>
    <t>Psicológica</t>
  </si>
  <si>
    <t>Tipo de Violencia</t>
  </si>
  <si>
    <t>Años</t>
  </si>
  <si>
    <t>Mes/
Año</t>
  </si>
  <si>
    <t>Promedio</t>
  </si>
  <si>
    <t>Incre. (%)</t>
  </si>
  <si>
    <t>Cuadro N° 4.1.1</t>
  </si>
  <si>
    <t>Cuadro N° 4.1.2</t>
  </si>
  <si>
    <t>Cuadro N° 4.1.3</t>
  </si>
  <si>
    <t>Cuadro N° 4.1.4</t>
  </si>
  <si>
    <t>Cuadro N° 4.1.5</t>
  </si>
  <si>
    <t>Personas adultas
(18-59 años)</t>
  </si>
  <si>
    <t>Personas adultas mayores
(60+ años)</t>
  </si>
  <si>
    <t xml:space="preserve">CASOS ATENDIDOS EN LOS CENTROS EMERGENCIA MUJER, SEGÚN TIPO DE VIOLENCIA Y AÑO </t>
  </si>
  <si>
    <t>CASOS ATENDIDOS EN LOS CENTROS EMERGENCIA MUJER, SEGÚN GRUPOS DE EDAD DE LA VÍCTIMA</t>
  </si>
  <si>
    <t>CASOS ATENDIDOS EN LOS CENTROS EMERGENCIA MUJER, SEGÚN SEXO DE LA VÍCTIMA</t>
  </si>
  <si>
    <t>ACTIVIDADES EN LA ATENCIÓN POR VIOLENCIA FAMILIAR Y SEXUAL EN LOS CENTROS EMERGENCIA MUJER</t>
  </si>
  <si>
    <t>CASOS ATENDIDOS EN LOS CENTROS EMERGENCIA MUJER</t>
  </si>
  <si>
    <t>Económica</t>
  </si>
  <si>
    <t>Grupo de Edad</t>
  </si>
  <si>
    <t>Fuente : Registro de casos del CEM</t>
  </si>
  <si>
    <t>Elaboración : UGIGC - PNCVFS</t>
  </si>
  <si>
    <r>
      <t xml:space="preserve">Caso Atendido: </t>
    </r>
    <r>
      <rPr>
        <sz val="14"/>
        <rFont val="Arial Narrow"/>
        <family val="2"/>
      </rPr>
      <t>Es toda situación de violencia validada y atendida por el CEM, estos se clasifican en nuevos, reingresos, reincidentes, derivados y continuadores.</t>
    </r>
  </si>
  <si>
    <r>
      <t xml:space="preserve">Acciones en la atención del caso: </t>
    </r>
    <r>
      <rPr>
        <sz val="14"/>
        <rFont val="Arial Narrow"/>
        <family val="2"/>
      </rPr>
      <t>Es la intervención profesional que se realiza en el CEM en beneficio de las personas afectadas.</t>
    </r>
  </si>
  <si>
    <t>Período: 2002 - 2019</t>
  </si>
  <si>
    <t>TOTAL CASOS ATENDIDOS 2002 - 2019</t>
  </si>
  <si>
    <t>2019/ a</t>
  </si>
  <si>
    <t>2019 / a</t>
  </si>
  <si>
    <t>TOTAL ACTIVIDADES DE ATENCIÓN 2002 - 2019</t>
  </si>
  <si>
    <t>/a Información preliminar al 30 de setiembre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</si>
</sst>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%"/>
    <numFmt numFmtId="165" formatCode="0.0"/>
    <numFmt numFmtId="166" formatCode="0.000%"/>
  </numFmts>
  <fonts count="23" x14ac:knownFonts="1"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2"/>
      <color theme="0"/>
      <name val="Arial Narrow"/>
      <family val="2"/>
    </font>
    <font>
      <b/>
      <sz val="16"/>
      <color theme="1"/>
      <name val="Arial Narrow"/>
      <family val="2"/>
    </font>
    <font>
      <sz val="16"/>
      <name val="Arial Narrow"/>
      <family val="2"/>
    </font>
    <font>
      <b/>
      <sz val="14"/>
      <color theme="1"/>
      <name val="Arial Narrow"/>
      <family val="2"/>
    </font>
    <font>
      <sz val="10"/>
      <name val="Arial Narrow"/>
      <family val="2"/>
    </font>
    <font>
      <b/>
      <sz val="14"/>
      <name val="Arial Narrow"/>
      <family val="2"/>
    </font>
    <font>
      <b/>
      <sz val="14"/>
      <color indexed="12"/>
      <name val="Arial Narrow"/>
      <family val="2"/>
    </font>
    <font>
      <sz val="14"/>
      <name val="Arial Narrow"/>
      <family val="2"/>
    </font>
    <font>
      <b/>
      <sz val="10"/>
      <name val="Arial Narrow"/>
      <family val="2"/>
    </font>
    <font>
      <sz val="12"/>
      <name val="Arial Narrow"/>
      <family val="2"/>
    </font>
    <font>
      <b/>
      <sz val="12"/>
      <name val="Arial Narrow"/>
      <family val="2"/>
    </font>
    <font>
      <sz val="8"/>
      <color theme="1"/>
      <name val="Arial Narrow"/>
      <family val="2"/>
    </font>
    <font>
      <b/>
      <sz val="13"/>
      <name val="Arial Narrow"/>
      <family val="2"/>
    </font>
    <font>
      <i/>
      <sz val="12"/>
      <name val="Arial Narrow"/>
      <family val="2"/>
    </font>
    <font>
      <sz val="8"/>
      <name val="Arial Narrow"/>
      <family val="2"/>
    </font>
    <font>
      <sz val="12"/>
      <color theme="0"/>
      <name val="Arial Narrow"/>
      <family val="2"/>
    </font>
    <font>
      <b/>
      <sz val="10"/>
      <color theme="0"/>
      <name val="Arial Narrow"/>
      <family val="2"/>
    </font>
    <font>
      <sz val="10"/>
      <name val="Calibri"/>
      <family val="2"/>
      <scheme val="minor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indexed="65"/>
        <bgColor theme="0"/>
      </patternFill>
    </fill>
    <fill>
      <patternFill patternType="solid">
        <fgColor rgb="FF305496"/>
        <bgColor indexed="64"/>
      </patternFill>
    </fill>
    <fill>
      <patternFill patternType="solid">
        <fgColor rgb="FFDDEBF7"/>
        <bgColor indexed="64"/>
      </patternFill>
    </fill>
  </fills>
  <borders count="16">
    <border>
      <left/>
      <right/>
      <top/>
      <bottom/>
      <diagonal/>
    </border>
    <border>
      <left style="thin">
        <color indexed="9"/>
      </left>
      <right/>
      <top/>
      <bottom/>
      <diagonal/>
    </border>
    <border>
      <left/>
      <right/>
      <top/>
      <bottom style="medium">
        <color rgb="FF969696"/>
      </bottom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/>
      <top/>
      <bottom style="hair">
        <color rgb="FF305496"/>
      </bottom>
      <diagonal/>
    </border>
    <border>
      <left/>
      <right/>
      <top style="hair">
        <color rgb="FF305496"/>
      </top>
      <bottom style="hair">
        <color rgb="FF305496"/>
      </bottom>
      <diagonal/>
    </border>
    <border>
      <left/>
      <right/>
      <top style="hair">
        <color rgb="FF305496"/>
      </top>
      <bottom/>
      <diagonal/>
    </border>
    <border>
      <left/>
      <right/>
      <top style="thin">
        <color theme="0" tint="-0.14996795556505021"/>
      </top>
      <bottom style="medium">
        <color rgb="FF305496"/>
      </bottom>
      <diagonal/>
    </border>
    <border>
      <left/>
      <right/>
      <top style="medium">
        <color rgb="FF305496"/>
      </top>
      <bottom style="medium">
        <color rgb="FF305496"/>
      </bottom>
      <diagonal/>
    </border>
    <border>
      <left/>
      <right/>
      <top style="thin">
        <color theme="0"/>
      </top>
      <bottom/>
      <diagonal/>
    </border>
    <border>
      <left/>
      <right/>
      <top style="medium">
        <color rgb="FF969696"/>
      </top>
      <bottom style="medium">
        <color rgb="FF305496"/>
      </bottom>
      <diagonal/>
    </border>
    <border>
      <left style="dotted">
        <color rgb="FF305496"/>
      </left>
      <right/>
      <top/>
      <bottom/>
      <diagonal/>
    </border>
    <border>
      <left/>
      <right/>
      <top/>
      <bottom style="thin">
        <color theme="0"/>
      </bottom>
      <diagonal/>
    </border>
    <border>
      <left style="dotted">
        <color rgb="FF305496"/>
      </left>
      <right/>
      <top style="dotted">
        <color rgb="FF305496"/>
      </top>
      <bottom style="dotted">
        <color rgb="FF305496"/>
      </bottom>
      <diagonal/>
    </border>
    <border>
      <left/>
      <right/>
      <top style="dotted">
        <color rgb="FF305496"/>
      </top>
      <bottom style="dotted">
        <color rgb="FF305496"/>
      </bottom>
      <diagonal/>
    </border>
    <border>
      <left/>
      <right style="dotted">
        <color rgb="FF305496"/>
      </right>
      <top style="dotted">
        <color rgb="FF305496"/>
      </top>
      <bottom style="dotted">
        <color rgb="FF305496"/>
      </bottom>
      <diagonal/>
    </border>
  </borders>
  <cellStyleXfs count="16">
    <xf numFmtId="0" fontId="0" fillId="0" borderId="0"/>
    <xf numFmtId="0" fontId="1" fillId="0" borderId="0" applyNumberFormat="0" applyFill="0" applyBorder="0" applyProtection="0">
      <alignment horizontal="left"/>
    </xf>
    <xf numFmtId="0" fontId="1" fillId="0" borderId="0"/>
    <xf numFmtId="0" fontId="3" fillId="0" borderId="0"/>
    <xf numFmtId="0" fontId="1" fillId="0" borderId="0"/>
    <xf numFmtId="0" fontId="2" fillId="0" borderId="0"/>
    <xf numFmtId="0" fontId="1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Protection="0">
      <alignment horizontal="left"/>
    </xf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" fillId="0" borderId="0"/>
    <xf numFmtId="0" fontId="22" fillId="0" borderId="0"/>
  </cellStyleXfs>
  <cellXfs count="111">
    <xf numFmtId="0" fontId="0" fillId="0" borderId="0" xfId="0"/>
    <xf numFmtId="3" fontId="4" fillId="4" borderId="2" xfId="0" applyNumberFormat="1" applyFont="1" applyFill="1" applyBorder="1" applyAlignment="1">
      <alignment horizontal="center" vertical="center" wrapText="1"/>
    </xf>
    <xf numFmtId="0" fontId="4" fillId="4" borderId="9" xfId="4" applyFont="1" applyFill="1" applyBorder="1" applyAlignment="1">
      <alignment horizontal="center" vertical="center" wrapText="1"/>
    </xf>
    <xf numFmtId="0" fontId="6" fillId="2" borderId="0" xfId="0" applyFont="1" applyFill="1" applyAlignment="1">
      <alignment vertical="center" wrapText="1"/>
    </xf>
    <xf numFmtId="0" fontId="7" fillId="3" borderId="0" xfId="0" applyFont="1" applyFill="1" applyAlignment="1">
      <alignment horizontal="left" vertical="center" wrapText="1"/>
    </xf>
    <xf numFmtId="0" fontId="8" fillId="2" borderId="0" xfId="0" applyFont="1" applyFill="1" applyAlignment="1">
      <alignment vertical="center" wrapText="1"/>
    </xf>
    <xf numFmtId="0" fontId="10" fillId="2" borderId="0" xfId="0" applyFont="1" applyFill="1" applyBorder="1" applyAlignment="1">
      <alignment horizontal="left" vertical="center" wrapText="1"/>
    </xf>
    <xf numFmtId="0" fontId="12" fillId="2" borderId="0" xfId="0" applyFont="1" applyFill="1" applyBorder="1" applyAlignment="1">
      <alignment horizontal="centerContinuous" vertical="center" wrapText="1"/>
    </xf>
    <xf numFmtId="0" fontId="4" fillId="4" borderId="0" xfId="0" applyFont="1" applyFill="1" applyBorder="1" applyAlignment="1">
      <alignment horizontal="left" vertical="center" wrapText="1"/>
    </xf>
    <xf numFmtId="0" fontId="4" fillId="4" borderId="0" xfId="0" applyFont="1" applyFill="1" applyBorder="1" applyAlignment="1">
      <alignment horizontal="center" vertical="center" wrapText="1"/>
    </xf>
    <xf numFmtId="0" fontId="13" fillId="5" borderId="4" xfId="0" applyFont="1" applyFill="1" applyBorder="1" applyAlignment="1">
      <alignment horizontal="left" vertical="center" wrapText="1"/>
    </xf>
    <xf numFmtId="3" fontId="13" fillId="5" borderId="4" xfId="0" applyNumberFormat="1" applyFont="1" applyFill="1" applyBorder="1" applyAlignment="1">
      <alignment horizontal="center" vertical="center" wrapText="1"/>
    </xf>
    <xf numFmtId="0" fontId="13" fillId="5" borderId="5" xfId="0" applyFont="1" applyFill="1" applyBorder="1" applyAlignment="1">
      <alignment horizontal="left" vertical="center" wrapText="1"/>
    </xf>
    <xf numFmtId="3" fontId="13" fillId="5" borderId="5" xfId="0" applyNumberFormat="1" applyFont="1" applyFill="1" applyBorder="1" applyAlignment="1">
      <alignment horizontal="center" vertical="center" wrapText="1"/>
    </xf>
    <xf numFmtId="0" fontId="13" fillId="5" borderId="6" xfId="0" applyFont="1" applyFill="1" applyBorder="1" applyAlignment="1">
      <alignment horizontal="left" vertical="center" wrapText="1"/>
    </xf>
    <xf numFmtId="3" fontId="13" fillId="5" borderId="6" xfId="0" applyNumberFormat="1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left" vertical="center" wrapText="1"/>
    </xf>
    <xf numFmtId="0" fontId="14" fillId="5" borderId="0" xfId="0" applyFont="1" applyFill="1" applyBorder="1" applyAlignment="1">
      <alignment horizontal="left" vertical="center" wrapText="1"/>
    </xf>
    <xf numFmtId="165" fontId="13" fillId="5" borderId="0" xfId="0" applyNumberFormat="1" applyFont="1" applyFill="1" applyBorder="1" applyAlignment="1">
      <alignment horizontal="center" vertical="center" wrapText="1"/>
    </xf>
    <xf numFmtId="164" fontId="13" fillId="5" borderId="0" xfId="12" applyNumberFormat="1" applyFont="1" applyFill="1" applyBorder="1" applyAlignment="1">
      <alignment horizontal="center" vertical="center" wrapText="1"/>
    </xf>
    <xf numFmtId="0" fontId="14" fillId="5" borderId="7" xfId="0" applyFont="1" applyFill="1" applyBorder="1" applyAlignment="1">
      <alignment vertical="center" wrapText="1"/>
    </xf>
    <xf numFmtId="3" fontId="14" fillId="5" borderId="7" xfId="0" applyNumberFormat="1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vertical="center" wrapText="1"/>
    </xf>
    <xf numFmtId="3" fontId="14" fillId="2" borderId="8" xfId="0" applyNumberFormat="1" applyFont="1" applyFill="1" applyBorder="1" applyAlignment="1">
      <alignment vertical="center" wrapText="1"/>
    </xf>
    <xf numFmtId="3" fontId="14" fillId="2" borderId="8" xfId="0" applyNumberFormat="1" applyFont="1" applyFill="1" applyBorder="1" applyAlignment="1">
      <alignment horizontal="center" vertical="center" wrapText="1"/>
    </xf>
    <xf numFmtId="0" fontId="8" fillId="2" borderId="0" xfId="0" applyFont="1" applyFill="1" applyAlignment="1">
      <alignment horizontal="left" vertical="center"/>
    </xf>
    <xf numFmtId="0" fontId="8" fillId="0" borderId="0" xfId="5" applyFont="1"/>
    <xf numFmtId="0" fontId="8" fillId="2" borderId="0" xfId="0" applyFont="1" applyFill="1" applyAlignment="1">
      <alignment horizontal="left" vertical="center" wrapText="1"/>
    </xf>
    <xf numFmtId="0" fontId="15" fillId="3" borderId="0" xfId="0" applyFont="1" applyFill="1" applyAlignment="1">
      <alignment vertical="center"/>
    </xf>
    <xf numFmtId="0" fontId="5" fillId="3" borderId="0" xfId="0" applyFont="1" applyFill="1" applyAlignment="1">
      <alignment vertical="center" wrapText="1"/>
    </xf>
    <xf numFmtId="0" fontId="8" fillId="0" borderId="0" xfId="4" applyFont="1" applyAlignment="1">
      <alignment vertical="center" wrapText="1"/>
    </xf>
    <xf numFmtId="0" fontId="9" fillId="2" borderId="0" xfId="0" applyFont="1" applyFill="1" applyBorder="1" applyAlignment="1">
      <alignment vertical="center" wrapText="1"/>
    </xf>
    <xf numFmtId="0" fontId="13" fillId="5" borderId="4" xfId="4" applyFont="1" applyFill="1" applyBorder="1" applyAlignment="1">
      <alignment horizontal="left" vertical="center" wrapText="1"/>
    </xf>
    <xf numFmtId="3" fontId="14" fillId="5" borderId="4" xfId="4" applyNumberFormat="1" applyFont="1" applyFill="1" applyBorder="1" applyAlignment="1">
      <alignment horizontal="center" vertical="center" wrapText="1"/>
    </xf>
    <xf numFmtId="3" fontId="13" fillId="5" borderId="4" xfId="4" applyNumberFormat="1" applyFont="1" applyFill="1" applyBorder="1" applyAlignment="1">
      <alignment horizontal="center" vertical="center" wrapText="1"/>
    </xf>
    <xf numFmtId="9" fontId="17" fillId="5" borderId="4" xfId="12" applyFont="1" applyFill="1" applyBorder="1" applyAlignment="1">
      <alignment horizontal="center" vertical="center" wrapText="1"/>
    </xf>
    <xf numFmtId="9" fontId="17" fillId="5" borderId="4" xfId="12" applyFont="1" applyFill="1" applyBorder="1" applyAlignment="1">
      <alignment horizontal="center"/>
    </xf>
    <xf numFmtId="0" fontId="13" fillId="5" borderId="5" xfId="4" applyFont="1" applyFill="1" applyBorder="1" applyAlignment="1">
      <alignment horizontal="left" vertical="center" wrapText="1"/>
    </xf>
    <xf numFmtId="3" fontId="13" fillId="5" borderId="5" xfId="4" applyNumberFormat="1" applyFont="1" applyFill="1" applyBorder="1" applyAlignment="1">
      <alignment horizontal="center" vertical="center" wrapText="1"/>
    </xf>
    <xf numFmtId="9" fontId="17" fillId="5" borderId="5" xfId="12" applyFont="1" applyFill="1" applyBorder="1" applyAlignment="1">
      <alignment horizontal="center" vertical="center" wrapText="1"/>
    </xf>
    <xf numFmtId="9" fontId="17" fillId="5" borderId="5" xfId="12" applyFont="1" applyFill="1" applyBorder="1" applyAlignment="1">
      <alignment horizontal="center"/>
    </xf>
    <xf numFmtId="0" fontId="13" fillId="5" borderId="0" xfId="4" applyFont="1" applyFill="1" applyBorder="1" applyAlignment="1">
      <alignment horizontal="left" vertical="center" wrapText="1"/>
    </xf>
    <xf numFmtId="3" fontId="14" fillId="5" borderId="0" xfId="4" applyNumberFormat="1" applyFont="1" applyFill="1" applyBorder="1" applyAlignment="1">
      <alignment horizontal="center" vertical="center" wrapText="1"/>
    </xf>
    <xf numFmtId="3" fontId="13" fillId="5" borderId="0" xfId="4" applyNumberFormat="1" applyFont="1" applyFill="1" applyBorder="1" applyAlignment="1">
      <alignment horizontal="center" vertical="center" wrapText="1"/>
    </xf>
    <xf numFmtId="9" fontId="17" fillId="5" borderId="0" xfId="12" applyFont="1" applyFill="1" applyBorder="1" applyAlignment="1">
      <alignment horizontal="center" vertical="center" wrapText="1"/>
    </xf>
    <xf numFmtId="9" fontId="17" fillId="5" borderId="0" xfId="12" applyFont="1" applyFill="1" applyBorder="1" applyAlignment="1">
      <alignment horizontal="center"/>
    </xf>
    <xf numFmtId="0" fontId="4" fillId="4" borderId="2" xfId="4" applyFont="1" applyFill="1" applyBorder="1" applyAlignment="1">
      <alignment horizontal="left" vertical="center" wrapText="1"/>
    </xf>
    <xf numFmtId="3" fontId="4" fillId="4" borderId="2" xfId="4" applyNumberFormat="1" applyFont="1" applyFill="1" applyBorder="1" applyAlignment="1">
      <alignment horizontal="center" vertical="center" wrapText="1"/>
    </xf>
    <xf numFmtId="0" fontId="14" fillId="0" borderId="10" xfId="4" applyFont="1" applyBorder="1" applyAlignment="1">
      <alignment horizontal="left" vertical="center" wrapText="1"/>
    </xf>
    <xf numFmtId="164" fontId="14" fillId="0" borderId="10" xfId="12" applyNumberFormat="1" applyFont="1" applyBorder="1" applyAlignment="1">
      <alignment horizontal="center" vertical="center" wrapText="1"/>
    </xf>
    <xf numFmtId="0" fontId="13" fillId="0" borderId="0" xfId="4" applyFont="1" applyAlignment="1">
      <alignment vertical="center" wrapText="1"/>
    </xf>
    <xf numFmtId="0" fontId="18" fillId="0" borderId="0" xfId="4" applyFont="1" applyFill="1" applyAlignment="1">
      <alignment horizontal="left" vertical="center"/>
    </xf>
    <xf numFmtId="0" fontId="8" fillId="0" borderId="0" xfId="4" applyFont="1" applyFill="1" applyAlignment="1">
      <alignment horizontal="left" vertical="center"/>
    </xf>
    <xf numFmtId="0" fontId="18" fillId="2" borderId="0" xfId="0" applyFont="1" applyFill="1" applyAlignment="1">
      <alignment horizontal="left" vertical="center"/>
    </xf>
    <xf numFmtId="0" fontId="8" fillId="0" borderId="0" xfId="4" applyFont="1" applyAlignment="1">
      <alignment horizontal="center" vertical="center" wrapText="1"/>
    </xf>
    <xf numFmtId="0" fontId="7" fillId="3" borderId="0" xfId="0" applyFont="1" applyFill="1" applyAlignment="1">
      <alignment vertical="center"/>
    </xf>
    <xf numFmtId="0" fontId="12" fillId="0" borderId="0" xfId="4" applyFont="1" applyAlignment="1">
      <alignment horizontal="center" vertical="center"/>
    </xf>
    <xf numFmtId="0" fontId="4" fillId="4" borderId="0" xfId="4" applyFont="1" applyFill="1" applyBorder="1" applyAlignment="1">
      <alignment horizontal="centerContinuous" vertical="center" wrapText="1"/>
    </xf>
    <xf numFmtId="0" fontId="19" fillId="4" borderId="0" xfId="4" applyFont="1" applyFill="1" applyBorder="1" applyAlignment="1">
      <alignment horizontal="centerContinuous" vertical="center" wrapText="1"/>
    </xf>
    <xf numFmtId="0" fontId="20" fillId="4" borderId="9" xfId="4" applyFont="1" applyFill="1" applyBorder="1" applyAlignment="1">
      <alignment horizontal="center" vertical="center" wrapText="1"/>
    </xf>
    <xf numFmtId="3" fontId="14" fillId="5" borderId="5" xfId="4" applyNumberFormat="1" applyFont="1" applyFill="1" applyBorder="1" applyAlignment="1">
      <alignment horizontal="center" vertical="center" wrapText="1"/>
    </xf>
    <xf numFmtId="0" fontId="14" fillId="0" borderId="10" xfId="4" applyFont="1" applyFill="1" applyBorder="1" applyAlignment="1">
      <alignment horizontal="left" vertical="center" wrapText="1"/>
    </xf>
    <xf numFmtId="9" fontId="14" fillId="0" borderId="10" xfId="12" applyFont="1" applyFill="1" applyBorder="1" applyAlignment="1">
      <alignment horizontal="center" vertical="center" wrapText="1"/>
    </xf>
    <xf numFmtId="3" fontId="8" fillId="0" borderId="0" xfId="4" applyNumberFormat="1" applyFont="1" applyAlignment="1">
      <alignment vertical="center" wrapText="1"/>
    </xf>
    <xf numFmtId="0" fontId="14" fillId="0" borderId="0" xfId="4" applyFont="1" applyFill="1" applyBorder="1" applyAlignment="1">
      <alignment horizontal="centerContinuous" vertical="center" wrapText="1"/>
    </xf>
    <xf numFmtId="0" fontId="8" fillId="0" borderId="0" xfId="4" applyFont="1"/>
    <xf numFmtId="0" fontId="14" fillId="0" borderId="0" xfId="4" applyFont="1" applyFill="1" applyBorder="1" applyAlignment="1">
      <alignment horizontal="center" vertical="center" wrapText="1"/>
    </xf>
    <xf numFmtId="3" fontId="13" fillId="0" borderId="0" xfId="4" applyNumberFormat="1" applyFont="1" applyFill="1" applyBorder="1" applyAlignment="1">
      <alignment horizontal="center" vertical="center" wrapText="1"/>
    </xf>
    <xf numFmtId="3" fontId="14" fillId="0" borderId="0" xfId="4" applyNumberFormat="1" applyFont="1" applyFill="1" applyBorder="1" applyAlignment="1">
      <alignment horizontal="center" vertical="center" wrapText="1"/>
    </xf>
    <xf numFmtId="0" fontId="18" fillId="2" borderId="0" xfId="6" applyFont="1" applyFill="1" applyAlignment="1">
      <alignment vertical="center"/>
    </xf>
    <xf numFmtId="0" fontId="8" fillId="0" borderId="0" xfId="6" applyFont="1" applyAlignment="1">
      <alignment vertical="center"/>
    </xf>
    <xf numFmtId="0" fontId="12" fillId="2" borderId="0" xfId="0" applyFont="1" applyFill="1" applyBorder="1" applyAlignment="1">
      <alignment horizontal="justify" vertical="center" wrapText="1"/>
    </xf>
    <xf numFmtId="0" fontId="8" fillId="2" borderId="0" xfId="0" applyFont="1" applyFill="1" applyAlignment="1">
      <alignment horizontal="justify" vertical="center" wrapText="1"/>
    </xf>
    <xf numFmtId="0" fontId="13" fillId="5" borderId="6" xfId="0" applyFont="1" applyFill="1" applyBorder="1" applyAlignment="1">
      <alignment vertical="center" wrapText="1"/>
    </xf>
    <xf numFmtId="0" fontId="4" fillId="4" borderId="2" xfId="0" applyFont="1" applyFill="1" applyBorder="1" applyAlignment="1">
      <alignment vertical="center" wrapText="1"/>
    </xf>
    <xf numFmtId="0" fontId="14" fillId="2" borderId="0" xfId="0" applyFont="1" applyFill="1" applyBorder="1" applyAlignment="1">
      <alignment vertical="center" wrapText="1"/>
    </xf>
    <xf numFmtId="165" fontId="13" fillId="2" borderId="0" xfId="0" applyNumberFormat="1" applyFont="1" applyFill="1" applyBorder="1" applyAlignment="1">
      <alignment horizontal="center" vertical="center" wrapText="1"/>
    </xf>
    <xf numFmtId="164" fontId="13" fillId="2" borderId="0" xfId="12" applyNumberFormat="1" applyFont="1" applyFill="1" applyBorder="1" applyAlignment="1">
      <alignment horizontal="center" vertical="center" wrapText="1"/>
    </xf>
    <xf numFmtId="0" fontId="14" fillId="5" borderId="3" xfId="0" applyFont="1" applyFill="1" applyBorder="1" applyAlignment="1">
      <alignment vertical="center" wrapText="1"/>
    </xf>
    <xf numFmtId="3" fontId="14" fillId="5" borderId="3" xfId="0" applyNumberFormat="1" applyFont="1" applyFill="1" applyBorder="1" applyAlignment="1">
      <alignment horizontal="center" vertical="center" wrapText="1"/>
    </xf>
    <xf numFmtId="3" fontId="14" fillId="2" borderId="7" xfId="0" applyNumberFormat="1" applyFont="1" applyFill="1" applyBorder="1" applyAlignment="1">
      <alignment vertical="center" wrapText="1"/>
    </xf>
    <xf numFmtId="0" fontId="8" fillId="2" borderId="0" xfId="0" applyFont="1" applyFill="1"/>
    <xf numFmtId="3" fontId="13" fillId="5" borderId="5" xfId="4" applyNumberFormat="1" applyFont="1" applyFill="1" applyBorder="1" applyAlignment="1">
      <alignment horizontal="center" vertical="center" wrapText="1"/>
    </xf>
    <xf numFmtId="0" fontId="21" fillId="2" borderId="0" xfId="0" applyFont="1" applyFill="1" applyAlignment="1">
      <alignment horizontal="left" vertical="center"/>
    </xf>
    <xf numFmtId="0" fontId="22" fillId="0" borderId="0" xfId="15"/>
    <xf numFmtId="3" fontId="8" fillId="2" borderId="0" xfId="0" applyNumberFormat="1" applyFont="1" applyFill="1" applyAlignment="1">
      <alignment vertical="center" wrapText="1"/>
    </xf>
    <xf numFmtId="0" fontId="14" fillId="0" borderId="8" xfId="0" applyFont="1" applyFill="1" applyBorder="1" applyAlignment="1">
      <alignment horizontal="center" vertical="center" wrapText="1"/>
    </xf>
    <xf numFmtId="3" fontId="14" fillId="0" borderId="8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0" xfId="0" applyFont="1" applyFill="1" applyBorder="1" applyAlignment="1">
      <alignment horizontal="left" vertical="center" wrapText="1"/>
    </xf>
    <xf numFmtId="0" fontId="5" fillId="3" borderId="0" xfId="0" applyFont="1" applyFill="1" applyAlignment="1">
      <alignment horizontal="left" vertical="center" wrapText="1"/>
    </xf>
    <xf numFmtId="0" fontId="9" fillId="2" borderId="11" xfId="0" applyFont="1" applyFill="1" applyBorder="1" applyAlignment="1">
      <alignment horizontal="left" vertical="justify" wrapText="1"/>
    </xf>
    <xf numFmtId="0" fontId="9" fillId="2" borderId="0" xfId="0" applyFont="1" applyFill="1" applyBorder="1" applyAlignment="1">
      <alignment horizontal="left" vertical="justify" wrapText="1"/>
    </xf>
    <xf numFmtId="9" fontId="14" fillId="0" borderId="10" xfId="12" applyFont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left" vertical="center" wrapText="1"/>
    </xf>
    <xf numFmtId="0" fontId="16" fillId="2" borderId="0" xfId="0" applyFont="1" applyFill="1" applyBorder="1" applyAlignment="1">
      <alignment horizontal="left" vertical="center" wrapText="1"/>
    </xf>
    <xf numFmtId="164" fontId="14" fillId="0" borderId="10" xfId="12" applyNumberFormat="1" applyFont="1" applyBorder="1" applyAlignment="1">
      <alignment horizontal="center" vertical="center" wrapText="1"/>
    </xf>
    <xf numFmtId="0" fontId="4" fillId="4" borderId="0" xfId="4" applyFont="1" applyFill="1" applyBorder="1" applyAlignment="1">
      <alignment horizontal="center" vertical="center" wrapText="1"/>
    </xf>
    <xf numFmtId="3" fontId="13" fillId="5" borderId="5" xfId="4" applyNumberFormat="1" applyFont="1" applyFill="1" applyBorder="1" applyAlignment="1">
      <alignment horizontal="center" vertical="center" wrapText="1"/>
    </xf>
    <xf numFmtId="3" fontId="4" fillId="4" borderId="2" xfId="4" applyNumberFormat="1" applyFont="1" applyFill="1" applyBorder="1" applyAlignment="1">
      <alignment horizontal="center" vertical="center" wrapText="1"/>
    </xf>
    <xf numFmtId="9" fontId="14" fillId="0" borderId="10" xfId="12" applyFont="1" applyFill="1" applyBorder="1" applyAlignment="1">
      <alignment horizontal="center" vertical="center" wrapText="1"/>
    </xf>
    <xf numFmtId="0" fontId="4" fillId="4" borderId="12" xfId="4" applyFont="1" applyFill="1" applyBorder="1" applyAlignment="1">
      <alignment horizontal="center" vertical="center" wrapText="1"/>
    </xf>
    <xf numFmtId="0" fontId="7" fillId="3" borderId="0" xfId="0" applyFont="1" applyFill="1" applyAlignment="1">
      <alignment horizontal="left" vertical="center"/>
    </xf>
    <xf numFmtId="0" fontId="16" fillId="2" borderId="1" xfId="0" applyFont="1" applyFill="1" applyBorder="1" applyAlignment="1">
      <alignment horizontal="justify" vertical="center" wrapText="1"/>
    </xf>
    <xf numFmtId="0" fontId="16" fillId="2" borderId="0" xfId="0" applyFont="1" applyFill="1" applyBorder="1" applyAlignment="1">
      <alignment horizontal="justify" vertical="center" wrapText="1"/>
    </xf>
    <xf numFmtId="166" fontId="14" fillId="0" borderId="10" xfId="12" applyNumberFormat="1" applyFont="1" applyBorder="1" applyAlignment="1">
      <alignment horizontal="center" vertical="center" wrapText="1"/>
    </xf>
    <xf numFmtId="0" fontId="14" fillId="2" borderId="7" xfId="0" applyFont="1" applyFill="1" applyBorder="1" applyAlignment="1">
      <alignment horizontal="center" vertical="center" wrapText="1"/>
    </xf>
    <xf numFmtId="3" fontId="14" fillId="2" borderId="7" xfId="0" applyNumberFormat="1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left" vertical="center" wrapText="1"/>
    </xf>
    <xf numFmtId="0" fontId="9" fillId="2" borderId="14" xfId="0" applyFont="1" applyFill="1" applyBorder="1" applyAlignment="1">
      <alignment horizontal="left" vertical="center" wrapText="1"/>
    </xf>
    <xf numFmtId="0" fontId="9" fillId="2" borderId="15" xfId="0" applyFont="1" applyFill="1" applyBorder="1" applyAlignment="1">
      <alignment horizontal="left" vertical="center" wrapText="1"/>
    </xf>
  </cellXfs>
  <cellStyles count="16">
    <cellStyle name="Categoría del Piloto de Datos" xfId="1"/>
    <cellStyle name="Normal" xfId="0" builtinId="0"/>
    <cellStyle name="Normal 2" xfId="2"/>
    <cellStyle name="Normal 2 3" xfId="14"/>
    <cellStyle name="Normal 3" xfId="3"/>
    <cellStyle name="Normal 4" xfId="4"/>
    <cellStyle name="Normal_4.1.1" xfId="5"/>
    <cellStyle name="Normal_4.1.2 - 4.1.3 - 4.1.4" xfId="15"/>
    <cellStyle name="Normal_Directorio CEMs - agos - 2009 - UGTAI" xfId="6"/>
    <cellStyle name="Piloto de Datos Ángulo" xfId="7"/>
    <cellStyle name="Piloto de Datos Campo" xfId="8"/>
    <cellStyle name="Piloto de Datos Resultado" xfId="9"/>
    <cellStyle name="Piloto de Datos Título" xfId="10"/>
    <cellStyle name="Piloto de Datos Valor" xfId="11"/>
    <cellStyle name="Porcentaje" xfId="12" builtinId="5"/>
    <cellStyle name="Porcentual 2" xfId="1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5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MX" sz="12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 N° 4.1.1</a:t>
            </a:r>
          </a:p>
          <a:p>
            <a:pPr>
              <a:defRPr sz="15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MX" sz="12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CASOS ATENDIDOS POR LOS CEM SEGÚN AÑOS</a:t>
            </a:r>
          </a:p>
          <a:p>
            <a:pPr>
              <a:defRPr sz="15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MX" sz="12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Periodo: 2002 - 2019</a:t>
            </a:r>
          </a:p>
        </c:rich>
      </c:tx>
      <c:layout>
        <c:manualLayout>
          <c:xMode val="edge"/>
          <c:yMode val="edge"/>
          <c:x val="0.3379961137454503"/>
          <c:y val="1.335712991119076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1.8363871282207012E-2"/>
          <c:y val="0.22505350767674337"/>
          <c:w val="0.96299433566663506"/>
          <c:h val="0.602973649344913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305496"/>
              </a:solidFill>
              <a:prstDash val="solid"/>
            </a:ln>
          </c:spPr>
          <c:marker>
            <c:symbol val="square"/>
            <c:size val="8"/>
            <c:spPr>
              <a:solidFill>
                <a:srgbClr val="434343"/>
              </a:solidFill>
              <a:ln>
                <a:solidFill>
                  <a:srgbClr val="969696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4.4972502683244209E-2"/>
                  <c:y val="-3.320654987330735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100" b="1" i="0" u="none" strike="noStrike" baseline="0">
                      <a:solidFill>
                        <a:srgbClr val="000000"/>
                      </a:solidFill>
                      <a:latin typeface="Arial Narrow"/>
                      <a:ea typeface="Arial Narrow"/>
                      <a:cs typeface="Arial Narrow"/>
                    </a:defRPr>
                  </a:pPr>
                  <a:endParaRPr lang="es-MX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366C-464C-AF8A-491B298035B9}"/>
                </c:ext>
              </c:extLst>
            </c:dLbl>
            <c:dLbl>
              <c:idx val="1"/>
              <c:layout>
                <c:manualLayout>
                  <c:x val="-4.6561966229306459E-2"/>
                  <c:y val="3.5590418631344954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100" b="1" i="0" u="none" strike="noStrike" baseline="0">
                      <a:solidFill>
                        <a:srgbClr val="000000"/>
                      </a:solidFill>
                      <a:latin typeface="Arial Narrow"/>
                      <a:ea typeface="Arial Narrow"/>
                      <a:cs typeface="Arial Narrow"/>
                    </a:defRPr>
                  </a:pPr>
                  <a:endParaRPr lang="es-MX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66C-464C-AF8A-491B298035B9}"/>
                </c:ext>
              </c:extLst>
            </c:dLbl>
            <c:dLbl>
              <c:idx val="2"/>
              <c:layout>
                <c:manualLayout>
                  <c:x val="-4.7245080868553842E-2"/>
                  <c:y val="-4.044253121170730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100" b="1" i="0" u="none" strike="noStrike" baseline="0">
                      <a:solidFill>
                        <a:srgbClr val="000000"/>
                      </a:solidFill>
                      <a:latin typeface="Arial Narrow"/>
                      <a:ea typeface="Arial Narrow"/>
                      <a:cs typeface="Arial Narrow"/>
                    </a:defRPr>
                  </a:pPr>
                  <a:endParaRPr lang="es-MX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366C-464C-AF8A-491B298035B9}"/>
                </c:ext>
              </c:extLst>
            </c:dLbl>
            <c:dLbl>
              <c:idx val="3"/>
              <c:layout>
                <c:manualLayout>
                  <c:x val="-4.9294145165076485E-2"/>
                  <c:y val="3.45506944949574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100" b="1" i="0" u="none" strike="noStrike" baseline="0">
                      <a:solidFill>
                        <a:srgbClr val="000000"/>
                      </a:solidFill>
                      <a:latin typeface="Arial Narrow"/>
                      <a:ea typeface="Arial Narrow"/>
                      <a:cs typeface="Arial Narrow"/>
                    </a:defRPr>
                  </a:pPr>
                  <a:endParaRPr lang="es-MX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366C-464C-AF8A-491B298035B9}"/>
                </c:ext>
              </c:extLst>
            </c:dLbl>
            <c:dLbl>
              <c:idx val="4"/>
              <c:layout>
                <c:manualLayout>
                  <c:x val="-5.6744093316311861E-2"/>
                  <c:y val="-3.413344598510215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100" b="1" i="0" u="none" strike="noStrike" baseline="0">
                      <a:solidFill>
                        <a:srgbClr val="000000"/>
                      </a:solidFill>
                      <a:latin typeface="Arial Narrow"/>
                      <a:ea typeface="Arial Narrow"/>
                      <a:cs typeface="Arial Narrow"/>
                    </a:defRPr>
                  </a:pPr>
                  <a:endParaRPr lang="es-MX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366C-464C-AF8A-491B298035B9}"/>
                </c:ext>
              </c:extLst>
            </c:dLbl>
            <c:dLbl>
              <c:idx val="5"/>
              <c:layout>
                <c:manualLayout>
                  <c:x val="-3.4266815721993069E-2"/>
                  <c:y val="4.213922403088370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100" b="1" i="0" u="none" strike="noStrike" baseline="0">
                      <a:solidFill>
                        <a:srgbClr val="000000"/>
                      </a:solidFill>
                      <a:latin typeface="Arial Narrow"/>
                      <a:ea typeface="Arial Narrow"/>
                      <a:cs typeface="Arial Narrow"/>
                    </a:defRPr>
                  </a:pPr>
                  <a:endParaRPr lang="es-MX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366C-464C-AF8A-491B298035B9}"/>
                </c:ext>
              </c:extLst>
            </c:dLbl>
            <c:dLbl>
              <c:idx val="6"/>
              <c:layout>
                <c:manualLayout>
                  <c:x val="-3.3568649446105298E-2"/>
                  <c:y val="-3.352813932098731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100" b="1" i="0" u="none" strike="noStrike" baseline="0">
                      <a:solidFill>
                        <a:srgbClr val="000000"/>
                      </a:solidFill>
                      <a:latin typeface="Arial Narrow"/>
                      <a:ea typeface="Arial Narrow"/>
                      <a:cs typeface="Arial Narrow"/>
                    </a:defRPr>
                  </a:pPr>
                  <a:endParaRPr lang="es-MX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366C-464C-AF8A-491B298035B9}"/>
                </c:ext>
              </c:extLst>
            </c:dLbl>
            <c:dLbl>
              <c:idx val="7"/>
              <c:layout>
                <c:manualLayout>
                  <c:x val="-5.3618487324700218E-2"/>
                  <c:y val="2.639536454490737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100" b="1" i="0" u="none" strike="noStrike" baseline="0">
                      <a:solidFill>
                        <a:srgbClr val="000000"/>
                      </a:solidFill>
                      <a:latin typeface="Arial Narrow"/>
                      <a:ea typeface="Arial Narrow"/>
                      <a:cs typeface="Arial Narrow"/>
                    </a:defRPr>
                  </a:pPr>
                  <a:endParaRPr lang="es-MX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366C-464C-AF8A-491B298035B9}"/>
                </c:ext>
              </c:extLst>
            </c:dLbl>
            <c:dLbl>
              <c:idx val="8"/>
              <c:layout>
                <c:manualLayout>
                  <c:x val="-4.2614273852354126E-2"/>
                  <c:y val="-3.806793157444168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100" b="1" i="0" u="none" strike="noStrike" baseline="0">
                      <a:solidFill>
                        <a:srgbClr val="000000"/>
                      </a:solidFill>
                      <a:latin typeface="Arial Narrow"/>
                      <a:ea typeface="Arial Narrow"/>
                      <a:cs typeface="Arial Narrow"/>
                    </a:defRPr>
                  </a:pPr>
                  <a:endParaRPr lang="es-MX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366C-464C-AF8A-491B298035B9}"/>
                </c:ext>
              </c:extLst>
            </c:dLbl>
            <c:dLbl>
              <c:idx val="9"/>
              <c:layout>
                <c:manualLayout>
                  <c:x val="-4.6264495912268028E-2"/>
                  <c:y val="-3.121808510537949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100" b="1" i="0" u="none" strike="noStrike" baseline="0">
                      <a:solidFill>
                        <a:srgbClr val="000000"/>
                      </a:solidFill>
                      <a:latin typeface="Arial Narrow"/>
                      <a:ea typeface="Arial Narrow"/>
                      <a:cs typeface="Arial Narrow"/>
                    </a:defRPr>
                  </a:pPr>
                  <a:endParaRPr lang="es-MX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366C-464C-AF8A-491B298035B9}"/>
                </c:ext>
              </c:extLst>
            </c:dLbl>
            <c:dLbl>
              <c:idx val="10"/>
              <c:layout>
                <c:manualLayout>
                  <c:x val="-4.3660759886447048E-2"/>
                  <c:y val="-4.475863212702696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100" b="1" i="0" u="none" strike="noStrike" baseline="0">
                      <a:solidFill>
                        <a:srgbClr val="000000"/>
                      </a:solidFill>
                      <a:latin typeface="Arial Narrow"/>
                      <a:ea typeface="Arial Narrow"/>
                      <a:cs typeface="Arial Narrow"/>
                    </a:defRPr>
                  </a:pPr>
                  <a:endParaRPr lang="es-MX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366C-464C-AF8A-491B298035B9}"/>
                </c:ext>
              </c:extLst>
            </c:dLbl>
            <c:dLbl>
              <c:idx val="11"/>
              <c:layout>
                <c:manualLayout>
                  <c:x val="-4.5593226201011444E-2"/>
                  <c:y val="-3.11495974985232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100" b="1" i="0" u="none" strike="noStrike" baseline="0">
                      <a:solidFill>
                        <a:srgbClr val="000000"/>
                      </a:solidFill>
                      <a:latin typeface="Arial Narrow"/>
                      <a:ea typeface="Arial Narrow"/>
                      <a:cs typeface="Arial Narrow"/>
                    </a:defRPr>
                  </a:pPr>
                  <a:endParaRPr lang="es-MX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366C-464C-AF8A-491B298035B9}"/>
                </c:ext>
              </c:extLst>
            </c:dLbl>
            <c:dLbl>
              <c:idx val="12"/>
              <c:layout>
                <c:manualLayout>
                  <c:x val="-3.962263133389541E-2"/>
                  <c:y val="-3.8609954657890314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100" b="1" i="0" u="none" strike="noStrike" baseline="0">
                      <a:solidFill>
                        <a:srgbClr val="000000"/>
                      </a:solidFill>
                      <a:latin typeface="Arial Narrow"/>
                      <a:ea typeface="Arial Narrow"/>
                      <a:cs typeface="Arial Narrow"/>
                    </a:defRPr>
                  </a:pPr>
                  <a:endParaRPr lang="es-MX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366C-464C-AF8A-491B298035B9}"/>
                </c:ext>
              </c:extLst>
            </c:dLbl>
            <c:dLbl>
              <c:idx val="13"/>
              <c:layout>
                <c:manualLayout>
                  <c:x val="-3.5006792228516097E-2"/>
                  <c:y val="-3.594184689189359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100" b="1" i="0" u="none" strike="noStrike" baseline="0">
                      <a:solidFill>
                        <a:srgbClr val="000000"/>
                      </a:solidFill>
                      <a:latin typeface="Arial Narrow"/>
                      <a:ea typeface="Arial Narrow"/>
                      <a:cs typeface="Arial Narrow"/>
                    </a:defRPr>
                  </a:pPr>
                  <a:endParaRPr lang="es-MX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366C-464C-AF8A-491B298035B9}"/>
                </c:ext>
              </c:extLst>
            </c:dLbl>
            <c:dLbl>
              <c:idx val="14"/>
              <c:layout>
                <c:manualLayout>
                  <c:x val="-1.1196978543577812E-16"/>
                  <c:y val="-3.198529448801869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100" b="1" i="0" u="none" strike="noStrike" baseline="0">
                      <a:solidFill>
                        <a:srgbClr val="000000"/>
                      </a:solidFill>
                      <a:latin typeface="Arial Narrow"/>
                      <a:ea typeface="Arial Narrow"/>
                      <a:cs typeface="Arial Narrow"/>
                    </a:defRPr>
                  </a:pPr>
                  <a:endParaRPr lang="es-MX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366C-464C-AF8A-491B298035B9}"/>
                </c:ext>
              </c:extLst>
            </c:dLbl>
            <c:dLbl>
              <c:idx val="15"/>
              <c:layout>
                <c:manualLayout>
                  <c:x val="-2.8205481000747809E-2"/>
                  <c:y val="-3.4558819927867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75E3-4065-860A-0673183C52AE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100" b="1" i="0" u="none" strike="noStrike" baseline="0">
                    <a:solidFill>
                      <a:srgbClr val="000000"/>
                    </a:solidFill>
                    <a:latin typeface="Arial Narrow"/>
                    <a:ea typeface="Arial Narrow"/>
                    <a:cs typeface="Arial Narrow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'4.1.1'!$B$8:$S$8</c:f>
              <c:strCache>
                <c:ptCount val="18"/>
                <c:pt idx="0">
                  <c:v>2002</c:v>
                </c:pt>
                <c:pt idx="1">
                  <c:v>2003</c:v>
                </c:pt>
                <c:pt idx="2">
                  <c:v>2004</c:v>
                </c:pt>
                <c:pt idx="3">
                  <c:v>2005</c:v>
                </c:pt>
                <c:pt idx="4">
                  <c:v>2006</c:v>
                </c:pt>
                <c:pt idx="5">
                  <c:v>2007</c:v>
                </c:pt>
                <c:pt idx="6">
                  <c:v>2008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  <c:pt idx="11">
                  <c:v>2013</c:v>
                </c:pt>
                <c:pt idx="12">
                  <c:v>2014</c:v>
                </c:pt>
                <c:pt idx="13">
                  <c:v>2015</c:v>
                </c:pt>
                <c:pt idx="14">
                  <c:v>2016</c:v>
                </c:pt>
                <c:pt idx="15">
                  <c:v>2017</c:v>
                </c:pt>
                <c:pt idx="16">
                  <c:v>2018</c:v>
                </c:pt>
                <c:pt idx="17">
                  <c:v>2019 / a</c:v>
                </c:pt>
              </c:strCache>
            </c:strRef>
          </c:cat>
          <c:val>
            <c:numRef>
              <c:f>'4.1.1'!$B$21:$S$21</c:f>
              <c:numCache>
                <c:formatCode>#,##0</c:formatCode>
                <c:ptCount val="18"/>
                <c:pt idx="0">
                  <c:v>29759</c:v>
                </c:pt>
                <c:pt idx="1">
                  <c:v>28053</c:v>
                </c:pt>
                <c:pt idx="2">
                  <c:v>30280</c:v>
                </c:pt>
                <c:pt idx="3">
                  <c:v>28671</c:v>
                </c:pt>
                <c:pt idx="4">
                  <c:v>29844</c:v>
                </c:pt>
                <c:pt idx="5">
                  <c:v>33212</c:v>
                </c:pt>
                <c:pt idx="6">
                  <c:v>45144</c:v>
                </c:pt>
                <c:pt idx="7">
                  <c:v>40882</c:v>
                </c:pt>
                <c:pt idx="8">
                  <c:v>43159</c:v>
                </c:pt>
                <c:pt idx="9">
                  <c:v>41084</c:v>
                </c:pt>
                <c:pt idx="10">
                  <c:v>42537</c:v>
                </c:pt>
                <c:pt idx="11">
                  <c:v>49138</c:v>
                </c:pt>
                <c:pt idx="12">
                  <c:v>50485</c:v>
                </c:pt>
                <c:pt idx="13">
                  <c:v>58429</c:v>
                </c:pt>
                <c:pt idx="14">
                  <c:v>70510</c:v>
                </c:pt>
                <c:pt idx="15">
                  <c:v>95317</c:v>
                </c:pt>
                <c:pt idx="16">
                  <c:v>133697</c:v>
                </c:pt>
                <c:pt idx="17">
                  <c:v>133123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F-366C-464C-AF8A-491B298035B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0523120"/>
        <c:axId val="1165280960"/>
      </c:lineChart>
      <c:catAx>
        <c:axId val="10805231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MX"/>
          </a:p>
        </c:txPr>
        <c:crossAx val="11652809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165280960"/>
        <c:scaling>
          <c:orientation val="minMax"/>
          <c:min val="0"/>
        </c:scaling>
        <c:delete val="1"/>
        <c:axPos val="l"/>
        <c:majorGridlines>
          <c:spPr>
            <a:ln w="3175">
              <a:solidFill>
                <a:srgbClr val="305496"/>
              </a:solidFill>
              <a:prstDash val="sysDot"/>
            </a:ln>
          </c:spPr>
        </c:majorGridlines>
        <c:numFmt formatCode="#,##0" sourceLinked="1"/>
        <c:majorTickMark val="out"/>
        <c:minorTickMark val="none"/>
        <c:tickLblPos val="nextTo"/>
        <c:crossAx val="1080523120"/>
        <c:crosses val="autoZero"/>
        <c:crossBetween val="between"/>
      </c:valAx>
      <c:spPr>
        <a:solidFill>
          <a:sysClr val="window" lastClr="FFFFFF"/>
        </a:solidFill>
        <a:ln w="12700">
          <a:solidFill>
            <a:srgbClr val="305496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5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MX"/>
    </a:p>
  </c:txPr>
  <c:printSettings>
    <c:headerFooter alignWithMargins="0"/>
    <c:pageMargins b="1" l="0.75000000000000089" r="0.75000000000000089" t="1" header="0" footer="0"/>
    <c:pageSetup orientation="landscape"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MX" sz="11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 N° 4.1.5</a:t>
            </a:r>
          </a:p>
          <a:p>
            <a:pPr>
              <a:defRPr sz="1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MX" sz="11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ACTIVIDADES DE ATENCIÓN POR VIOLENCIA FAMILIAR YSEXUAL EN LOS CEM SEGÚN AÑOS</a:t>
            </a:r>
          </a:p>
          <a:p>
            <a:pPr>
              <a:defRPr sz="1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MX" sz="11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Periodo: 2002 - 2019</a:t>
            </a:r>
          </a:p>
        </c:rich>
      </c:tx>
      <c:layout>
        <c:manualLayout>
          <c:xMode val="edge"/>
          <c:yMode val="edge"/>
          <c:x val="0.21758659842890138"/>
          <c:y val="4.2713182749966475E-3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2.7792002517851445E-2"/>
          <c:y val="0.21896162528216734"/>
          <c:w val="0.9530263339787356"/>
          <c:h val="0.611738148984198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305496"/>
              </a:solidFill>
              <a:prstDash val="solid"/>
            </a:ln>
          </c:spPr>
          <c:marker>
            <c:symbol val="square"/>
            <c:size val="8"/>
            <c:spPr>
              <a:solidFill>
                <a:srgbClr val="434343"/>
              </a:solidFill>
              <a:ln>
                <a:solidFill>
                  <a:srgbClr val="969696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4.6456902750685466E-2"/>
                  <c:y val="-3.704826016718609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100" b="1" i="0" u="none" strike="noStrike" baseline="0">
                      <a:solidFill>
                        <a:srgbClr val="000000"/>
                      </a:solidFill>
                      <a:latin typeface="Arial Narrow"/>
                      <a:ea typeface="Arial Narrow"/>
                      <a:cs typeface="Arial Narrow"/>
                    </a:defRPr>
                  </a:pPr>
                  <a:endParaRPr lang="es-MX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C12-4DCB-8DA8-BAA74CE0FDDC}"/>
                </c:ext>
              </c:extLst>
            </c:dLbl>
            <c:dLbl>
              <c:idx val="1"/>
              <c:layout>
                <c:manualLayout>
                  <c:x val="-4.7421175933570925E-2"/>
                  <c:y val="4.6394482856685924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100" b="1" i="0" u="none" strike="noStrike" baseline="0">
                      <a:solidFill>
                        <a:srgbClr val="000000"/>
                      </a:solidFill>
                      <a:latin typeface="Arial Narrow"/>
                      <a:ea typeface="Arial Narrow"/>
                      <a:cs typeface="Arial Narrow"/>
                    </a:defRPr>
                  </a:pPr>
                  <a:endParaRPr lang="es-MX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C12-4DCB-8DA8-BAA74CE0FDDC}"/>
                </c:ext>
              </c:extLst>
            </c:dLbl>
            <c:dLbl>
              <c:idx val="2"/>
              <c:layout>
                <c:manualLayout>
                  <c:x val="-4.6369979588364918E-2"/>
                  <c:y val="-4.247942562362115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100" b="1" i="0" u="none" strike="noStrike" baseline="0">
                      <a:solidFill>
                        <a:srgbClr val="000000"/>
                      </a:solidFill>
                      <a:latin typeface="Arial Narrow"/>
                      <a:ea typeface="Arial Narrow"/>
                      <a:cs typeface="Arial Narrow"/>
                    </a:defRPr>
                  </a:pPr>
                  <a:endParaRPr lang="es-MX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6C12-4DCB-8DA8-BAA74CE0FDDC}"/>
                </c:ext>
              </c:extLst>
            </c:dLbl>
            <c:dLbl>
              <c:idx val="3"/>
              <c:layout>
                <c:manualLayout>
                  <c:x val="-4.9978720690604272E-2"/>
                  <c:y val="4.449429148670196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100" b="1" i="0" u="none" strike="noStrike" baseline="0">
                      <a:solidFill>
                        <a:srgbClr val="000000"/>
                      </a:solidFill>
                      <a:latin typeface="Arial Narrow"/>
                      <a:ea typeface="Arial Narrow"/>
                      <a:cs typeface="Arial Narrow"/>
                    </a:defRPr>
                  </a:pPr>
                  <a:endParaRPr lang="es-MX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6C12-4DCB-8DA8-BAA74CE0FDDC}"/>
                </c:ext>
              </c:extLst>
            </c:dLbl>
            <c:dLbl>
              <c:idx val="4"/>
              <c:layout>
                <c:manualLayout>
                  <c:x val="-5.0206312724778906E-2"/>
                  <c:y val="-3.704364892458136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100" b="1" i="0" u="none" strike="noStrike" baseline="0">
                      <a:solidFill>
                        <a:srgbClr val="000000"/>
                      </a:solidFill>
                      <a:latin typeface="Arial Narrow"/>
                      <a:ea typeface="Arial Narrow"/>
                      <a:cs typeface="Arial Narrow"/>
                    </a:defRPr>
                  </a:pPr>
                  <a:endParaRPr lang="es-MX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C12-4DCB-8DA8-BAA74CE0FDDC}"/>
                </c:ext>
              </c:extLst>
            </c:dLbl>
            <c:dLbl>
              <c:idx val="5"/>
              <c:layout>
                <c:manualLayout>
                  <c:x val="-3.4633452148404756E-2"/>
                  <c:y val="4.37309444671560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100" b="1" i="0" u="none" strike="noStrike" baseline="0">
                      <a:solidFill>
                        <a:srgbClr val="000000"/>
                      </a:solidFill>
                      <a:latin typeface="Arial Narrow"/>
                      <a:ea typeface="Arial Narrow"/>
                      <a:cs typeface="Arial Narrow"/>
                    </a:defRPr>
                  </a:pPr>
                  <a:endParaRPr lang="es-MX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C12-4DCB-8DA8-BAA74CE0FDDC}"/>
                </c:ext>
              </c:extLst>
            </c:dLbl>
            <c:dLbl>
              <c:idx val="6"/>
              <c:layout>
                <c:manualLayout>
                  <c:x val="-5.5084269170035366E-2"/>
                  <c:y val="-4.652136142277134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100" b="1" i="0" u="none" strike="noStrike" baseline="0">
                      <a:solidFill>
                        <a:srgbClr val="000000"/>
                      </a:solidFill>
                      <a:latin typeface="Arial Narrow"/>
                      <a:ea typeface="Arial Narrow"/>
                      <a:cs typeface="Arial Narrow"/>
                    </a:defRPr>
                  </a:pPr>
                  <a:endParaRPr lang="es-MX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6C12-4DCB-8DA8-BAA74CE0FDDC}"/>
                </c:ext>
              </c:extLst>
            </c:dLbl>
            <c:dLbl>
              <c:idx val="7"/>
              <c:layout>
                <c:manualLayout>
                  <c:x val="-4.5658765878380386E-2"/>
                  <c:y val="4.244280659712799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100" b="1" i="0" u="none" strike="noStrike" baseline="0">
                      <a:solidFill>
                        <a:srgbClr val="000000"/>
                      </a:solidFill>
                      <a:latin typeface="Arial Narrow"/>
                      <a:ea typeface="Arial Narrow"/>
                      <a:cs typeface="Arial Narrow"/>
                    </a:defRPr>
                  </a:pPr>
                  <a:endParaRPr lang="es-MX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6C12-4DCB-8DA8-BAA74CE0FDDC}"/>
                </c:ext>
              </c:extLst>
            </c:dLbl>
            <c:dLbl>
              <c:idx val="8"/>
              <c:layout>
                <c:manualLayout>
                  <c:x val="-4.775755806929801E-2"/>
                  <c:y val="-4.112302553036168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100" b="1" i="0" u="none" strike="noStrike" baseline="0">
                      <a:solidFill>
                        <a:srgbClr val="000000"/>
                      </a:solidFill>
                      <a:latin typeface="Arial Narrow"/>
                      <a:ea typeface="Arial Narrow"/>
                      <a:cs typeface="Arial Narrow"/>
                    </a:defRPr>
                  </a:pPr>
                  <a:endParaRPr lang="es-MX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6C12-4DCB-8DA8-BAA74CE0FDDC}"/>
                </c:ext>
              </c:extLst>
            </c:dLbl>
            <c:dLbl>
              <c:idx val="9"/>
              <c:layout>
                <c:manualLayout>
                  <c:x val="-3.8965252277320811E-2"/>
                  <c:y val="3.178962225954137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100" b="1" i="0" u="none" strike="noStrike" baseline="0">
                      <a:solidFill>
                        <a:srgbClr val="000000"/>
                      </a:solidFill>
                      <a:latin typeface="Arial Narrow"/>
                      <a:ea typeface="Arial Narrow"/>
                      <a:cs typeface="Arial Narrow"/>
                    </a:defRPr>
                  </a:pPr>
                  <a:endParaRPr lang="es-MX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6C12-4DCB-8DA8-BAA74CE0FDDC}"/>
                </c:ext>
              </c:extLst>
            </c:dLbl>
            <c:dLbl>
              <c:idx val="10"/>
              <c:layout>
                <c:manualLayout>
                  <c:x val="-5.4758268097407491E-2"/>
                  <c:y val="-4.2551635542391907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100" b="1" i="0" u="none" strike="noStrike" baseline="0">
                      <a:solidFill>
                        <a:srgbClr val="000000"/>
                      </a:solidFill>
                      <a:latin typeface="Arial Narrow"/>
                      <a:ea typeface="Arial Narrow"/>
                      <a:cs typeface="Arial Narrow"/>
                    </a:defRPr>
                  </a:pPr>
                  <a:endParaRPr lang="es-MX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6C12-4DCB-8DA8-BAA74CE0FDDC}"/>
                </c:ext>
              </c:extLst>
            </c:dLbl>
            <c:dLbl>
              <c:idx val="11"/>
              <c:layout>
                <c:manualLayout>
                  <c:x val="-5.8649915919066396E-2"/>
                  <c:y val="-3.503075258091789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100" b="1" i="0" u="none" strike="noStrike" baseline="0">
                      <a:solidFill>
                        <a:srgbClr val="000000"/>
                      </a:solidFill>
                      <a:latin typeface="Arial Narrow"/>
                      <a:ea typeface="Arial Narrow"/>
                      <a:cs typeface="Arial Narrow"/>
                    </a:defRPr>
                  </a:pPr>
                  <a:endParaRPr lang="es-MX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6C12-4DCB-8DA8-BAA74CE0FDDC}"/>
                </c:ext>
              </c:extLst>
            </c:dLbl>
            <c:dLbl>
              <c:idx val="12"/>
              <c:layout>
                <c:manualLayout>
                  <c:x val="-2.2551295209876743E-2"/>
                  <c:y val="-4.34779603166888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100" b="1" i="0" u="none" strike="noStrike" baseline="0">
                      <a:solidFill>
                        <a:srgbClr val="000000"/>
                      </a:solidFill>
                      <a:latin typeface="Arial Narrow"/>
                      <a:ea typeface="Arial Narrow"/>
                      <a:cs typeface="Arial Narrow"/>
                    </a:defRPr>
                  </a:pPr>
                  <a:endParaRPr lang="es-MX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6C12-4DCB-8DA8-BAA74CE0FDDC}"/>
                </c:ext>
              </c:extLst>
            </c:dLbl>
            <c:dLbl>
              <c:idx val="13"/>
              <c:layout>
                <c:manualLayout>
                  <c:x val="-4.4548019861222157E-2"/>
                  <c:y val="-3.509815392863934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100" b="1" i="0" u="none" strike="noStrike" baseline="0">
                      <a:solidFill>
                        <a:srgbClr val="000000"/>
                      </a:solidFill>
                      <a:latin typeface="Arial Narrow"/>
                      <a:ea typeface="Arial Narrow"/>
                      <a:cs typeface="Arial Narrow"/>
                    </a:defRPr>
                  </a:pPr>
                  <a:endParaRPr lang="es-MX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6C12-4DCB-8DA8-BAA74CE0FDDC}"/>
                </c:ext>
              </c:extLst>
            </c:dLbl>
            <c:dLbl>
              <c:idx val="14"/>
              <c:layout>
                <c:manualLayout>
                  <c:x val="-3.1707601703477292E-2"/>
                  <c:y val="-3.152389930091938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100" b="1" i="0" u="none" strike="noStrike" baseline="0">
                      <a:solidFill>
                        <a:srgbClr val="000000"/>
                      </a:solidFill>
                      <a:latin typeface="Arial Narrow"/>
                      <a:ea typeface="Arial Narrow"/>
                      <a:cs typeface="Arial Narrow"/>
                    </a:defRPr>
                  </a:pPr>
                  <a:endParaRPr lang="es-MX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6C12-4DCB-8DA8-BAA74CE0FDDC}"/>
                </c:ext>
              </c:extLst>
            </c:dLbl>
            <c:dLbl>
              <c:idx val="15"/>
              <c:layout>
                <c:manualLayout>
                  <c:x val="-1.7756444790454389E-2"/>
                  <c:y val="-4.329621915763355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100" b="1" i="0" u="none" strike="noStrike" baseline="0">
                      <a:solidFill>
                        <a:srgbClr val="000000"/>
                      </a:solidFill>
                      <a:latin typeface="Arial Narrow"/>
                      <a:ea typeface="Arial Narrow"/>
                      <a:cs typeface="Arial Narrow"/>
                    </a:defRPr>
                  </a:pPr>
                  <a:endParaRPr lang="es-MX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6C12-4DCB-8DA8-BAA74CE0FDDC}"/>
                </c:ext>
              </c:extLst>
            </c:dLbl>
            <c:dLbl>
              <c:idx val="17"/>
              <c:layout>
                <c:manualLayout>
                  <c:x val="-2.6178528963840202E-2"/>
                  <c:y val="2.83282959526225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1068-4803-9C6C-16E2BCCBC75D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100" b="1" i="0" u="none" strike="noStrike" baseline="0">
                    <a:solidFill>
                      <a:srgbClr val="000000"/>
                    </a:solidFill>
                    <a:latin typeface="Arial Narrow"/>
                    <a:ea typeface="Arial Narrow"/>
                    <a:cs typeface="Arial Narrow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'4.1.5'!$B$8:$S$8</c:f>
              <c:strCache>
                <c:ptCount val="18"/>
                <c:pt idx="0">
                  <c:v>2002</c:v>
                </c:pt>
                <c:pt idx="1">
                  <c:v>2003</c:v>
                </c:pt>
                <c:pt idx="2">
                  <c:v>2004</c:v>
                </c:pt>
                <c:pt idx="3">
                  <c:v>2005</c:v>
                </c:pt>
                <c:pt idx="4">
                  <c:v>2006</c:v>
                </c:pt>
                <c:pt idx="5">
                  <c:v>2007</c:v>
                </c:pt>
                <c:pt idx="6">
                  <c:v>2008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  <c:pt idx="11">
                  <c:v>2013</c:v>
                </c:pt>
                <c:pt idx="12">
                  <c:v>2014</c:v>
                </c:pt>
                <c:pt idx="13">
                  <c:v>2015</c:v>
                </c:pt>
                <c:pt idx="14">
                  <c:v>2016</c:v>
                </c:pt>
                <c:pt idx="15">
                  <c:v>2017</c:v>
                </c:pt>
                <c:pt idx="16">
                  <c:v>2018</c:v>
                </c:pt>
                <c:pt idx="17">
                  <c:v>2019/ a</c:v>
                </c:pt>
              </c:strCache>
            </c:strRef>
          </c:cat>
          <c:val>
            <c:numRef>
              <c:f>'4.1.5'!$B$21:$S$21</c:f>
              <c:numCache>
                <c:formatCode>#,##0</c:formatCode>
                <c:ptCount val="18"/>
                <c:pt idx="0">
                  <c:v>212775</c:v>
                </c:pt>
                <c:pt idx="1">
                  <c:v>231272</c:v>
                </c:pt>
                <c:pt idx="2">
                  <c:v>254788</c:v>
                </c:pt>
                <c:pt idx="3">
                  <c:v>240789</c:v>
                </c:pt>
                <c:pt idx="4">
                  <c:v>298845</c:v>
                </c:pt>
                <c:pt idx="5">
                  <c:v>339796</c:v>
                </c:pt>
                <c:pt idx="6">
                  <c:v>457911</c:v>
                </c:pt>
                <c:pt idx="7">
                  <c:v>549892</c:v>
                </c:pt>
                <c:pt idx="8">
                  <c:v>600690</c:v>
                </c:pt>
                <c:pt idx="9">
                  <c:v>695806</c:v>
                </c:pt>
                <c:pt idx="10">
                  <c:v>772258</c:v>
                </c:pt>
                <c:pt idx="11">
                  <c:v>1053971</c:v>
                </c:pt>
                <c:pt idx="12">
                  <c:v>1231311</c:v>
                </c:pt>
                <c:pt idx="13">
                  <c:v>1618332</c:v>
                </c:pt>
                <c:pt idx="14">
                  <c:v>1804685</c:v>
                </c:pt>
                <c:pt idx="15">
                  <c:v>2423113</c:v>
                </c:pt>
                <c:pt idx="16">
                  <c:v>3312660</c:v>
                </c:pt>
                <c:pt idx="17">
                  <c:v>3241000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0-6C12-4DCB-8DA8-BAA74CE0FDD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5286000"/>
        <c:axId val="1165287120"/>
      </c:lineChart>
      <c:catAx>
        <c:axId val="11652860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MX"/>
          </a:p>
        </c:txPr>
        <c:crossAx val="11652871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165287120"/>
        <c:scaling>
          <c:orientation val="minMax"/>
          <c:min val="0"/>
        </c:scaling>
        <c:delete val="1"/>
        <c:axPos val="l"/>
        <c:majorGridlines>
          <c:spPr>
            <a:ln w="3175">
              <a:solidFill>
                <a:srgbClr val="305496"/>
              </a:solidFill>
              <a:prstDash val="sysDash"/>
            </a:ln>
          </c:spPr>
        </c:majorGridlines>
        <c:numFmt formatCode="#,##0" sourceLinked="1"/>
        <c:majorTickMark val="out"/>
        <c:minorTickMark val="none"/>
        <c:tickLblPos val="nextTo"/>
        <c:crossAx val="1165286000"/>
        <c:crosses val="autoZero"/>
        <c:crossBetween val="between"/>
      </c:valAx>
      <c:spPr>
        <a:solidFill>
          <a:schemeClr val="bg1"/>
        </a:solidFill>
        <a:ln w="12700">
          <a:solidFill>
            <a:srgbClr val="305496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6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MX"/>
    </a:p>
  </c:txPr>
  <c:printSettings>
    <c:headerFooter alignWithMargins="0"/>
    <c:pageMargins b="1" l="0.75000000000000111" r="0.75000000000000111" t="1" header="0" footer="0"/>
    <c:pageSetup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25</xdr:row>
      <xdr:rowOff>114300</xdr:rowOff>
    </xdr:from>
    <xdr:to>
      <xdr:col>18</xdr:col>
      <xdr:colOff>617220</xdr:colOff>
      <xdr:row>59</xdr:row>
      <xdr:rowOff>114300</xdr:rowOff>
    </xdr:to>
    <xdr:graphicFrame macro="">
      <xdr:nvGraphicFramePr>
        <xdr:cNvPr id="1266" name="Chart 111">
          <a:extLst>
            <a:ext uri="{FF2B5EF4-FFF2-40B4-BE49-F238E27FC236}">
              <a16:creationId xmlns:a16="http://schemas.microsoft.com/office/drawing/2014/main" id="{00000000-0008-0000-0000-0000F20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0.0109</cdr:x>
      <cdr:y>0.95034</cdr:y>
    </cdr:from>
    <cdr:to>
      <cdr:x>0.25683</cdr:x>
      <cdr:y>0.98566</cdr:y>
    </cdr:to>
    <cdr:sp macro="" textlink="">
      <cdr:nvSpPr>
        <cdr:cNvPr id="5" name="11 CuadroTexto"/>
        <cdr:cNvSpPr txBox="1"/>
      </cdr:nvSpPr>
      <cdr:spPr>
        <a:xfrm xmlns:a="http://schemas.openxmlformats.org/drawingml/2006/main">
          <a:off x="71422" y="5053614"/>
          <a:ext cx="1690703" cy="185136"/>
        </a:xfrm>
        <a:prstGeom xmlns:a="http://schemas.openxmlformats.org/drawingml/2006/main" prst="rect">
          <a:avLst/>
        </a:prstGeom>
        <a:solidFill xmlns:a="http://schemas.openxmlformats.org/drawingml/2006/main">
          <a:sysClr val="window" lastClr="FFFFFF"/>
        </a:solidFill>
        <a:ln xmlns:a="http://schemas.openxmlformats.org/drawingml/2006/main" w="9525" cmpd="sng">
          <a:noFill/>
        </a:ln>
        <a:effectLst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rtlCol="0" anchor="t"/>
        <a:lstStyle xmlns:a="http://schemas.openxmlformats.org/drawingml/2006/main"/>
        <a:p xmlns:a="http://schemas.openxmlformats.org/drawingml/2006/main">
          <a:endParaRPr lang="es-MX"/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45720</xdr:colOff>
      <xdr:row>25</xdr:row>
      <xdr:rowOff>91440</xdr:rowOff>
    </xdr:from>
    <xdr:to>
      <xdr:col>18</xdr:col>
      <xdr:colOff>601980</xdr:colOff>
      <xdr:row>55</xdr:row>
      <xdr:rowOff>53340</xdr:rowOff>
    </xdr:to>
    <xdr:graphicFrame macro="">
      <xdr:nvGraphicFramePr>
        <xdr:cNvPr id="2290" name="Chart 112">
          <a:extLst>
            <a:ext uri="{FF2B5EF4-FFF2-40B4-BE49-F238E27FC236}">
              <a16:creationId xmlns:a16="http://schemas.microsoft.com/office/drawing/2014/main" id="{00000000-0008-0000-0200-0000F20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0.01805</cdr:x>
      <cdr:y>0.90645</cdr:y>
    </cdr:from>
    <cdr:to>
      <cdr:x>0.23392</cdr:x>
      <cdr:y>0.95002</cdr:y>
    </cdr:to>
    <cdr:sp macro="" textlink="">
      <cdr:nvSpPr>
        <cdr:cNvPr id="3" name="11 CuadroTexto"/>
        <cdr:cNvSpPr txBox="1"/>
      </cdr:nvSpPr>
      <cdr:spPr>
        <a:xfrm xmlns:a="http://schemas.openxmlformats.org/drawingml/2006/main">
          <a:off x="141554" y="4370606"/>
          <a:ext cx="1658533" cy="214685"/>
        </a:xfrm>
        <a:prstGeom xmlns:a="http://schemas.openxmlformats.org/drawingml/2006/main" prst="rect">
          <a:avLst/>
        </a:prstGeom>
        <a:solidFill xmlns:a="http://schemas.openxmlformats.org/drawingml/2006/main">
          <a:sysClr val="window" lastClr="FFFFFF"/>
        </a:solidFill>
        <a:ln xmlns:a="http://schemas.openxmlformats.org/drawingml/2006/main" w="9525" cmpd="sng">
          <a:noFill/>
        </a:ln>
        <a:effectLst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rtlCol="0" anchor="t"/>
        <a:lstStyle xmlns:a="http://schemas.openxmlformats.org/drawingml/2006/main"/>
        <a:p xmlns:a="http://schemas.openxmlformats.org/drawingml/2006/main">
          <a:endParaRPr lang="es-MX"/>
        </a:p>
      </cdr:txBody>
    </cdr:sp>
  </cdr:relSizeAnchor>
</c:userShape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62"/>
  <sheetViews>
    <sheetView showGridLines="0" view="pageBreakPreview" zoomScale="90" zoomScaleNormal="100" zoomScaleSheetLayoutView="90" workbookViewId="0">
      <selection activeCell="U8" sqref="U8"/>
    </sheetView>
  </sheetViews>
  <sheetFormatPr baseColWidth="10" defaultColWidth="11.42578125" defaultRowHeight="12.75" x14ac:dyDescent="0.2"/>
  <cols>
    <col min="1" max="1" width="7.28515625" style="5" customWidth="1"/>
    <col min="2" max="14" width="7.7109375" style="5" customWidth="1"/>
    <col min="15" max="18" width="8.42578125" style="5" customWidth="1"/>
    <col min="19" max="19" width="10.140625" style="5" customWidth="1"/>
    <col min="20" max="16384" width="11.42578125" style="5"/>
  </cols>
  <sheetData>
    <row r="1" spans="1:19" s="3" customFormat="1" ht="21.75" customHeight="1" x14ac:dyDescent="0.2">
      <c r="A1" s="90" t="s">
        <v>30</v>
      </c>
      <c r="B1" s="90"/>
      <c r="C1" s="90"/>
      <c r="D1" s="90"/>
      <c r="E1" s="90"/>
      <c r="F1" s="90"/>
      <c r="G1" s="90"/>
      <c r="H1" s="90"/>
      <c r="I1" s="90"/>
      <c r="J1" s="90"/>
      <c r="K1" s="90"/>
      <c r="L1" s="90"/>
      <c r="M1" s="90"/>
      <c r="N1" s="90"/>
      <c r="O1" s="90"/>
      <c r="P1" s="90"/>
    </row>
    <row r="2" spans="1:19" ht="6" customHeight="1" x14ac:dyDescent="0.2">
      <c r="A2" s="4"/>
      <c r="B2" s="4"/>
      <c r="C2" s="4"/>
      <c r="D2" s="4"/>
      <c r="E2" s="4"/>
      <c r="F2" s="4"/>
      <c r="G2" s="4"/>
      <c r="H2" s="4"/>
      <c r="I2" s="4"/>
      <c r="J2" s="4"/>
    </row>
    <row r="3" spans="1:19" ht="26.25" customHeight="1" x14ac:dyDescent="0.2">
      <c r="A3" s="88" t="s">
        <v>41</v>
      </c>
      <c r="B3" s="89"/>
      <c r="C3" s="89"/>
      <c r="D3" s="89"/>
      <c r="E3" s="89"/>
      <c r="F3" s="89"/>
      <c r="G3" s="89"/>
      <c r="H3" s="89"/>
      <c r="I3" s="89"/>
      <c r="J3" s="89"/>
      <c r="K3" s="89"/>
      <c r="L3" s="89"/>
      <c r="M3" s="89"/>
      <c r="N3" s="89"/>
      <c r="O3" s="89"/>
      <c r="P3" s="89"/>
    </row>
    <row r="4" spans="1:19" ht="18" customHeight="1" x14ac:dyDescent="0.2">
      <c r="A4" s="88" t="s">
        <v>48</v>
      </c>
      <c r="B4" s="89"/>
      <c r="C4" s="89"/>
      <c r="D4" s="89"/>
      <c r="E4" s="89"/>
      <c r="F4" s="89"/>
      <c r="G4" s="89"/>
      <c r="H4" s="89"/>
      <c r="I4" s="89"/>
      <c r="J4" s="89"/>
      <c r="K4" s="89"/>
      <c r="L4" s="89"/>
      <c r="M4" s="89"/>
      <c r="N4" s="89"/>
      <c r="O4" s="89"/>
      <c r="P4" s="89"/>
    </row>
    <row r="5" spans="1:19" ht="6" customHeight="1" x14ac:dyDescent="0.2">
      <c r="A5" s="6"/>
      <c r="B5" s="6"/>
      <c r="C5" s="6"/>
      <c r="D5" s="6"/>
      <c r="E5" s="6"/>
      <c r="F5" s="6"/>
      <c r="G5" s="6"/>
      <c r="H5" s="6"/>
      <c r="I5" s="6"/>
      <c r="J5" s="6"/>
    </row>
    <row r="6" spans="1:19" ht="39" customHeight="1" x14ac:dyDescent="0.2">
      <c r="A6" s="91" t="s">
        <v>46</v>
      </c>
      <c r="B6" s="92"/>
      <c r="C6" s="92"/>
      <c r="D6" s="92"/>
      <c r="E6" s="92"/>
      <c r="F6" s="92"/>
      <c r="G6" s="92"/>
      <c r="H6" s="92"/>
      <c r="I6" s="92"/>
      <c r="J6" s="92"/>
      <c r="K6" s="92"/>
      <c r="L6" s="92"/>
      <c r="M6" s="92"/>
      <c r="N6" s="92"/>
      <c r="O6" s="92"/>
      <c r="P6" s="92"/>
      <c r="Q6" s="92"/>
      <c r="R6" s="92"/>
      <c r="S6" s="92"/>
    </row>
    <row r="7" spans="1:19" ht="5.25" customHeight="1" x14ac:dyDescent="0.2">
      <c r="A7" s="7"/>
      <c r="B7" s="7"/>
      <c r="C7" s="7"/>
      <c r="D7" s="7"/>
      <c r="E7" s="7"/>
      <c r="F7" s="7"/>
      <c r="G7" s="7"/>
      <c r="H7" s="7"/>
      <c r="I7" s="7"/>
    </row>
    <row r="8" spans="1:19" ht="33.75" customHeight="1" x14ac:dyDescent="0.2">
      <c r="A8" s="8" t="s">
        <v>27</v>
      </c>
      <c r="B8" s="9">
        <v>2002</v>
      </c>
      <c r="C8" s="9">
        <v>2003</v>
      </c>
      <c r="D8" s="9">
        <v>2004</v>
      </c>
      <c r="E8" s="9">
        <v>2005</v>
      </c>
      <c r="F8" s="9">
        <v>2006</v>
      </c>
      <c r="G8" s="9">
        <v>2007</v>
      </c>
      <c r="H8" s="9">
        <v>2008</v>
      </c>
      <c r="I8" s="9">
        <v>2009</v>
      </c>
      <c r="J8" s="9">
        <v>2010</v>
      </c>
      <c r="K8" s="9">
        <v>2011</v>
      </c>
      <c r="L8" s="9">
        <v>2012</v>
      </c>
      <c r="M8" s="9">
        <v>2013</v>
      </c>
      <c r="N8" s="9">
        <v>2014</v>
      </c>
      <c r="O8" s="9">
        <v>2015</v>
      </c>
      <c r="P8" s="9">
        <v>2016</v>
      </c>
      <c r="Q8" s="9">
        <v>2017</v>
      </c>
      <c r="R8" s="9">
        <v>2018</v>
      </c>
      <c r="S8" s="9" t="s">
        <v>51</v>
      </c>
    </row>
    <row r="9" spans="1:19" ht="20.100000000000001" customHeight="1" x14ac:dyDescent="0.2">
      <c r="A9" s="10" t="s">
        <v>13</v>
      </c>
      <c r="B9" s="11">
        <v>3183</v>
      </c>
      <c r="C9" s="11">
        <v>2451</v>
      </c>
      <c r="D9" s="11">
        <v>2608</v>
      </c>
      <c r="E9" s="11">
        <v>2733</v>
      </c>
      <c r="F9" s="11">
        <v>2423</v>
      </c>
      <c r="G9" s="11">
        <v>2875</v>
      </c>
      <c r="H9" s="11">
        <v>4019</v>
      </c>
      <c r="I9" s="11">
        <v>3852</v>
      </c>
      <c r="J9" s="11">
        <v>3038</v>
      </c>
      <c r="K9" s="11">
        <v>3782</v>
      </c>
      <c r="L9" s="11">
        <v>3775</v>
      </c>
      <c r="M9" s="11">
        <v>4469</v>
      </c>
      <c r="N9" s="11">
        <v>4655</v>
      </c>
      <c r="O9" s="11">
        <v>4720</v>
      </c>
      <c r="P9" s="11">
        <v>4948</v>
      </c>
      <c r="Q9" s="11">
        <v>6663</v>
      </c>
      <c r="R9" s="11">
        <v>9907</v>
      </c>
      <c r="S9" s="11">
        <v>14491</v>
      </c>
    </row>
    <row r="10" spans="1:19" ht="20.100000000000001" customHeight="1" x14ac:dyDescent="0.2">
      <c r="A10" s="12" t="s">
        <v>12</v>
      </c>
      <c r="B10" s="13">
        <v>3107</v>
      </c>
      <c r="C10" s="13">
        <v>2272</v>
      </c>
      <c r="D10" s="13">
        <v>2551</v>
      </c>
      <c r="E10" s="13">
        <v>2581</v>
      </c>
      <c r="F10" s="13">
        <v>2367</v>
      </c>
      <c r="G10" s="13">
        <v>2835</v>
      </c>
      <c r="H10" s="13">
        <v>3674</v>
      </c>
      <c r="I10" s="13">
        <v>3486</v>
      </c>
      <c r="J10" s="13">
        <v>3203</v>
      </c>
      <c r="K10" s="13">
        <v>3680</v>
      </c>
      <c r="L10" s="13">
        <v>3243</v>
      </c>
      <c r="M10" s="13">
        <v>3611</v>
      </c>
      <c r="N10" s="13">
        <v>3865</v>
      </c>
      <c r="O10" s="13">
        <v>4791</v>
      </c>
      <c r="P10" s="11">
        <v>5033</v>
      </c>
      <c r="Q10" s="11">
        <v>6316</v>
      </c>
      <c r="R10" s="11">
        <v>9554</v>
      </c>
      <c r="S10" s="11">
        <v>12941</v>
      </c>
    </row>
    <row r="11" spans="1:19" ht="20.100000000000001" customHeight="1" x14ac:dyDescent="0.2">
      <c r="A11" s="12" t="s">
        <v>11</v>
      </c>
      <c r="B11" s="13">
        <v>2697</v>
      </c>
      <c r="C11" s="13">
        <v>2667</v>
      </c>
      <c r="D11" s="13">
        <v>3156</v>
      </c>
      <c r="E11" s="13">
        <v>2550</v>
      </c>
      <c r="F11" s="13">
        <v>2193</v>
      </c>
      <c r="G11" s="13">
        <v>3019</v>
      </c>
      <c r="H11" s="13">
        <v>3557</v>
      </c>
      <c r="I11" s="13">
        <v>4097</v>
      </c>
      <c r="J11" s="13">
        <v>3735</v>
      </c>
      <c r="K11" s="13">
        <v>4052</v>
      </c>
      <c r="L11" s="13">
        <v>3867</v>
      </c>
      <c r="M11" s="13">
        <v>3518</v>
      </c>
      <c r="N11" s="13">
        <v>4057</v>
      </c>
      <c r="O11" s="13">
        <v>5352</v>
      </c>
      <c r="P11" s="11">
        <v>5374</v>
      </c>
      <c r="Q11" s="11">
        <v>7041</v>
      </c>
      <c r="R11" s="11">
        <v>9826</v>
      </c>
      <c r="S11" s="11">
        <v>14420</v>
      </c>
    </row>
    <row r="12" spans="1:19" ht="20.100000000000001" customHeight="1" x14ac:dyDescent="0.2">
      <c r="A12" s="12" t="s">
        <v>10</v>
      </c>
      <c r="B12" s="13">
        <v>2956</v>
      </c>
      <c r="C12" s="13">
        <v>2118</v>
      </c>
      <c r="D12" s="13">
        <v>2452</v>
      </c>
      <c r="E12" s="13">
        <v>2415</v>
      </c>
      <c r="F12" s="13">
        <v>2040</v>
      </c>
      <c r="G12" s="13">
        <v>2629</v>
      </c>
      <c r="H12" s="13">
        <v>3805</v>
      </c>
      <c r="I12" s="13">
        <v>3415</v>
      </c>
      <c r="J12" s="13">
        <v>3572</v>
      </c>
      <c r="K12" s="13">
        <v>3287</v>
      </c>
      <c r="L12" s="13">
        <v>3292</v>
      </c>
      <c r="M12" s="13">
        <v>4579</v>
      </c>
      <c r="N12" s="13">
        <v>3991</v>
      </c>
      <c r="O12" s="13">
        <v>4903</v>
      </c>
      <c r="P12" s="11">
        <v>5613</v>
      </c>
      <c r="Q12" s="11">
        <v>6368</v>
      </c>
      <c r="R12" s="11">
        <v>10925</v>
      </c>
      <c r="S12" s="11">
        <v>14419</v>
      </c>
    </row>
    <row r="13" spans="1:19" ht="20.100000000000001" customHeight="1" x14ac:dyDescent="0.2">
      <c r="A13" s="12" t="s">
        <v>9</v>
      </c>
      <c r="B13" s="13">
        <v>2629</v>
      </c>
      <c r="C13" s="13">
        <v>2171</v>
      </c>
      <c r="D13" s="13">
        <v>2423</v>
      </c>
      <c r="E13" s="13">
        <v>2382</v>
      </c>
      <c r="F13" s="13">
        <v>2608</v>
      </c>
      <c r="G13" s="13">
        <v>3037</v>
      </c>
      <c r="H13" s="13">
        <v>3232</v>
      </c>
      <c r="I13" s="13">
        <v>3362</v>
      </c>
      <c r="J13" s="13">
        <v>3519</v>
      </c>
      <c r="K13" s="13">
        <v>3339</v>
      </c>
      <c r="L13" s="13">
        <v>3593</v>
      </c>
      <c r="M13" s="13">
        <v>4259</v>
      </c>
      <c r="N13" s="13">
        <v>4147</v>
      </c>
      <c r="O13" s="13">
        <v>4492</v>
      </c>
      <c r="P13" s="11">
        <v>5894</v>
      </c>
      <c r="Q13" s="11">
        <v>7290</v>
      </c>
      <c r="R13" s="11">
        <v>10984</v>
      </c>
      <c r="S13" s="11">
        <v>15259</v>
      </c>
    </row>
    <row r="14" spans="1:19" ht="20.100000000000001" customHeight="1" x14ac:dyDescent="0.2">
      <c r="A14" s="12" t="s">
        <v>8</v>
      </c>
      <c r="B14" s="13">
        <v>1858</v>
      </c>
      <c r="C14" s="13">
        <v>2314</v>
      </c>
      <c r="D14" s="13">
        <v>2402</v>
      </c>
      <c r="E14" s="13">
        <v>2418</v>
      </c>
      <c r="F14" s="13">
        <v>2325</v>
      </c>
      <c r="G14" s="13">
        <v>2374</v>
      </c>
      <c r="H14" s="13">
        <v>3561</v>
      </c>
      <c r="I14" s="13">
        <v>3338</v>
      </c>
      <c r="J14" s="13">
        <v>3641</v>
      </c>
      <c r="K14" s="13">
        <v>3209</v>
      </c>
      <c r="L14" s="13">
        <v>3272</v>
      </c>
      <c r="M14" s="13">
        <v>3477</v>
      </c>
      <c r="N14" s="13">
        <v>4168</v>
      </c>
      <c r="O14" s="13">
        <v>4541</v>
      </c>
      <c r="P14" s="11">
        <v>5731</v>
      </c>
      <c r="Q14" s="11">
        <v>7196</v>
      </c>
      <c r="R14" s="11">
        <v>10244</v>
      </c>
      <c r="S14" s="11">
        <v>14804</v>
      </c>
    </row>
    <row r="15" spans="1:19" ht="20.100000000000001" customHeight="1" x14ac:dyDescent="0.2">
      <c r="A15" s="12" t="s">
        <v>7</v>
      </c>
      <c r="B15" s="13">
        <v>2322</v>
      </c>
      <c r="C15" s="13">
        <v>1822</v>
      </c>
      <c r="D15" s="13">
        <v>2182</v>
      </c>
      <c r="E15" s="13">
        <v>2008</v>
      </c>
      <c r="F15" s="13">
        <v>2533</v>
      </c>
      <c r="G15" s="13">
        <v>2741</v>
      </c>
      <c r="H15" s="13">
        <v>3887</v>
      </c>
      <c r="I15" s="13">
        <v>2913</v>
      </c>
      <c r="J15" s="13">
        <v>3397</v>
      </c>
      <c r="K15" s="13">
        <v>2903</v>
      </c>
      <c r="L15" s="13">
        <v>3503</v>
      </c>
      <c r="M15" s="13">
        <v>4254</v>
      </c>
      <c r="N15" s="13">
        <v>4060</v>
      </c>
      <c r="O15" s="13">
        <v>4425</v>
      </c>
      <c r="P15" s="11">
        <v>5174</v>
      </c>
      <c r="Q15" s="11">
        <v>7611</v>
      </c>
      <c r="R15" s="11">
        <v>11110</v>
      </c>
      <c r="S15" s="11">
        <v>15334</v>
      </c>
    </row>
    <row r="16" spans="1:19" ht="20.100000000000001" customHeight="1" x14ac:dyDescent="0.2">
      <c r="A16" s="12" t="s">
        <v>6</v>
      </c>
      <c r="B16" s="13">
        <v>2237</v>
      </c>
      <c r="C16" s="13">
        <v>2373</v>
      </c>
      <c r="D16" s="13">
        <v>2578</v>
      </c>
      <c r="E16" s="13">
        <v>2526</v>
      </c>
      <c r="F16" s="13">
        <v>2934</v>
      </c>
      <c r="G16" s="13">
        <v>2756</v>
      </c>
      <c r="H16" s="13">
        <v>4226</v>
      </c>
      <c r="I16" s="13">
        <v>3338</v>
      </c>
      <c r="J16" s="13">
        <v>4063</v>
      </c>
      <c r="K16" s="13">
        <v>3551</v>
      </c>
      <c r="L16" s="13">
        <v>3531</v>
      </c>
      <c r="M16" s="13">
        <v>4306</v>
      </c>
      <c r="N16" s="13">
        <v>4170</v>
      </c>
      <c r="O16" s="13">
        <v>4921</v>
      </c>
      <c r="P16" s="11">
        <v>7128</v>
      </c>
      <c r="Q16" s="11">
        <v>8553</v>
      </c>
      <c r="R16" s="11">
        <v>11352</v>
      </c>
      <c r="S16" s="11">
        <v>15245</v>
      </c>
    </row>
    <row r="17" spans="1:20" ht="20.100000000000001" customHeight="1" x14ac:dyDescent="0.2">
      <c r="A17" s="12" t="s">
        <v>5</v>
      </c>
      <c r="B17" s="13">
        <v>2369</v>
      </c>
      <c r="C17" s="13">
        <v>2618</v>
      </c>
      <c r="D17" s="13">
        <v>2666</v>
      </c>
      <c r="E17" s="13">
        <v>2559</v>
      </c>
      <c r="F17" s="13">
        <v>2772</v>
      </c>
      <c r="G17" s="13">
        <v>2575</v>
      </c>
      <c r="H17" s="13">
        <v>4234</v>
      </c>
      <c r="I17" s="13">
        <v>3828</v>
      </c>
      <c r="J17" s="13">
        <v>4090</v>
      </c>
      <c r="K17" s="13">
        <v>3545</v>
      </c>
      <c r="L17" s="13">
        <v>3568</v>
      </c>
      <c r="M17" s="13">
        <v>4572</v>
      </c>
      <c r="N17" s="13">
        <v>4670</v>
      </c>
      <c r="O17" s="13">
        <v>5126</v>
      </c>
      <c r="P17" s="11">
        <v>7139</v>
      </c>
      <c r="Q17" s="11">
        <v>8922</v>
      </c>
      <c r="R17" s="11">
        <v>11669</v>
      </c>
      <c r="S17" s="11">
        <v>16210</v>
      </c>
    </row>
    <row r="18" spans="1:20" ht="20.100000000000001" customHeight="1" x14ac:dyDescent="0.2">
      <c r="A18" s="12" t="s">
        <v>4</v>
      </c>
      <c r="B18" s="13">
        <v>2480</v>
      </c>
      <c r="C18" s="13">
        <v>2741</v>
      </c>
      <c r="D18" s="13">
        <v>2592</v>
      </c>
      <c r="E18" s="13">
        <v>2370</v>
      </c>
      <c r="F18" s="13">
        <v>2852</v>
      </c>
      <c r="G18" s="13">
        <v>2976</v>
      </c>
      <c r="H18" s="13">
        <v>4198</v>
      </c>
      <c r="I18" s="13">
        <v>3215</v>
      </c>
      <c r="J18" s="13">
        <v>3605</v>
      </c>
      <c r="K18" s="13">
        <v>3226</v>
      </c>
      <c r="L18" s="13">
        <v>3971</v>
      </c>
      <c r="M18" s="13">
        <v>4428</v>
      </c>
      <c r="N18" s="13">
        <v>4380</v>
      </c>
      <c r="O18" s="13">
        <v>5167</v>
      </c>
      <c r="P18" s="11">
        <v>6396</v>
      </c>
      <c r="Q18" s="11">
        <v>9993</v>
      </c>
      <c r="R18" s="11">
        <v>12269</v>
      </c>
      <c r="S18" s="11"/>
    </row>
    <row r="19" spans="1:20" ht="20.100000000000001" customHeight="1" x14ac:dyDescent="0.2">
      <c r="A19" s="12" t="s">
        <v>3</v>
      </c>
      <c r="B19" s="13">
        <v>2253</v>
      </c>
      <c r="C19" s="13">
        <v>2434</v>
      </c>
      <c r="D19" s="13">
        <v>2700</v>
      </c>
      <c r="E19" s="13">
        <v>2402</v>
      </c>
      <c r="F19" s="13">
        <v>2873</v>
      </c>
      <c r="G19" s="13">
        <v>3005</v>
      </c>
      <c r="H19" s="13">
        <v>3627</v>
      </c>
      <c r="I19" s="13">
        <v>3346</v>
      </c>
      <c r="J19" s="13">
        <v>3932</v>
      </c>
      <c r="K19" s="13">
        <v>3632</v>
      </c>
      <c r="L19" s="13">
        <v>3701</v>
      </c>
      <c r="M19" s="13">
        <v>4101</v>
      </c>
      <c r="N19" s="13">
        <v>4243</v>
      </c>
      <c r="O19" s="13">
        <v>5234</v>
      </c>
      <c r="P19" s="11">
        <v>6271</v>
      </c>
      <c r="Q19" s="11">
        <v>10183</v>
      </c>
      <c r="R19" s="11">
        <v>12894</v>
      </c>
      <c r="S19" s="11"/>
    </row>
    <row r="20" spans="1:20" ht="20.100000000000001" customHeight="1" x14ac:dyDescent="0.2">
      <c r="A20" s="14" t="s">
        <v>2</v>
      </c>
      <c r="B20" s="15">
        <v>1668</v>
      </c>
      <c r="C20" s="15">
        <v>2072</v>
      </c>
      <c r="D20" s="15">
        <v>1970</v>
      </c>
      <c r="E20" s="15">
        <v>1727</v>
      </c>
      <c r="F20" s="15">
        <v>1924</v>
      </c>
      <c r="G20" s="15">
        <v>2390</v>
      </c>
      <c r="H20" s="15">
        <v>3124</v>
      </c>
      <c r="I20" s="15">
        <v>2692</v>
      </c>
      <c r="J20" s="15">
        <v>3364</v>
      </c>
      <c r="K20" s="15">
        <v>2878</v>
      </c>
      <c r="L20" s="15">
        <v>3221</v>
      </c>
      <c r="M20" s="15">
        <v>3564</v>
      </c>
      <c r="N20" s="15">
        <v>4079</v>
      </c>
      <c r="O20" s="15">
        <v>4757</v>
      </c>
      <c r="P20" s="15">
        <v>5809</v>
      </c>
      <c r="Q20" s="15">
        <v>9181</v>
      </c>
      <c r="R20" s="11">
        <v>12963</v>
      </c>
      <c r="S20" s="11"/>
    </row>
    <row r="21" spans="1:20" ht="20.100000000000001" customHeight="1" thickBot="1" x14ac:dyDescent="0.25">
      <c r="A21" s="16" t="s">
        <v>1</v>
      </c>
      <c r="B21" s="1">
        <f>SUM(B9:B20)</f>
        <v>29759</v>
      </c>
      <c r="C21" s="1">
        <f>SUM(C9:C20)</f>
        <v>28053</v>
      </c>
      <c r="D21" s="1">
        <f t="shared" ref="D21:K21" si="0">SUM(D9:D20)</f>
        <v>30280</v>
      </c>
      <c r="E21" s="1">
        <f t="shared" si="0"/>
        <v>28671</v>
      </c>
      <c r="F21" s="1">
        <f t="shared" si="0"/>
        <v>29844</v>
      </c>
      <c r="G21" s="1">
        <f t="shared" si="0"/>
        <v>33212</v>
      </c>
      <c r="H21" s="1">
        <f t="shared" si="0"/>
        <v>45144</v>
      </c>
      <c r="I21" s="1">
        <f t="shared" si="0"/>
        <v>40882</v>
      </c>
      <c r="J21" s="1">
        <f t="shared" si="0"/>
        <v>43159</v>
      </c>
      <c r="K21" s="1">
        <f t="shared" si="0"/>
        <v>41084</v>
      </c>
      <c r="L21" s="1">
        <f t="shared" ref="L21:O21" si="1">SUM(L9:L20)</f>
        <v>42537</v>
      </c>
      <c r="M21" s="1">
        <f t="shared" si="1"/>
        <v>49138</v>
      </c>
      <c r="N21" s="1">
        <f t="shared" si="1"/>
        <v>50485</v>
      </c>
      <c r="O21" s="1">
        <f t="shared" si="1"/>
        <v>58429</v>
      </c>
      <c r="P21" s="1">
        <f>SUM(P9:P20)</f>
        <v>70510</v>
      </c>
      <c r="Q21" s="1">
        <f>SUM(Q9:Q20)</f>
        <v>95317</v>
      </c>
      <c r="R21" s="1">
        <f>SUM(R9:R20)</f>
        <v>133697</v>
      </c>
      <c r="S21" s="1">
        <f>SUM(S9:S20)</f>
        <v>133123</v>
      </c>
    </row>
    <row r="22" spans="1:20" ht="38.450000000000003" customHeight="1" x14ac:dyDescent="0.2">
      <c r="A22" s="17" t="s">
        <v>29</v>
      </c>
      <c r="B22" s="18" t="s">
        <v>0</v>
      </c>
      <c r="C22" s="19">
        <f t="shared" ref="C22:J22" si="2">+C21/B21-1</f>
        <v>-5.7327195134245112E-2</v>
      </c>
      <c r="D22" s="19">
        <f t="shared" si="2"/>
        <v>7.9385448971589501E-2</v>
      </c>
      <c r="E22" s="19">
        <f t="shared" si="2"/>
        <v>-5.313738441215321E-2</v>
      </c>
      <c r="F22" s="19">
        <f t="shared" si="2"/>
        <v>4.0912420215548861E-2</v>
      </c>
      <c r="G22" s="19">
        <f t="shared" si="2"/>
        <v>0.11285350489210555</v>
      </c>
      <c r="H22" s="19">
        <f t="shared" si="2"/>
        <v>0.35926773455377581</v>
      </c>
      <c r="I22" s="19">
        <f t="shared" si="2"/>
        <v>-9.4409002303739165E-2</v>
      </c>
      <c r="J22" s="19">
        <f t="shared" si="2"/>
        <v>5.5696883714104084E-2</v>
      </c>
      <c r="K22" s="19">
        <f>+K21/J21-1</f>
        <v>-4.8078037025881093E-2</v>
      </c>
      <c r="L22" s="19">
        <f t="shared" ref="L22:P22" si="3">L21/K21-1</f>
        <v>3.5366566059779947E-2</v>
      </c>
      <c r="M22" s="19">
        <f t="shared" si="3"/>
        <v>0.15518254695911793</v>
      </c>
      <c r="N22" s="19">
        <f t="shared" si="3"/>
        <v>2.7412593105132554E-2</v>
      </c>
      <c r="O22" s="19">
        <f t="shared" si="3"/>
        <v>0.15735366940675455</v>
      </c>
      <c r="P22" s="19">
        <f t="shared" si="3"/>
        <v>0.20676376456896395</v>
      </c>
      <c r="Q22" s="19">
        <f>Q21/P21-1</f>
        <v>0.35182243653382494</v>
      </c>
      <c r="R22" s="19">
        <f>R21/Q21-1</f>
        <v>0.402656399173285</v>
      </c>
      <c r="S22" s="19">
        <f>S21/Q21-1</f>
        <v>0.39663438840920295</v>
      </c>
    </row>
    <row r="23" spans="1:20" ht="38.450000000000003" customHeight="1" thickBot="1" x14ac:dyDescent="0.25">
      <c r="A23" s="20" t="s">
        <v>28</v>
      </c>
      <c r="B23" s="21">
        <f>AVERAGE(B9:B20)</f>
        <v>2479.9166666666665</v>
      </c>
      <c r="C23" s="21">
        <f>AVERAGE(C9:C20)</f>
        <v>2337.75</v>
      </c>
      <c r="D23" s="21">
        <f t="shared" ref="D23:K23" si="4">AVERAGE(D9:D20)</f>
        <v>2523.3333333333335</v>
      </c>
      <c r="E23" s="21">
        <f t="shared" si="4"/>
        <v>2389.25</v>
      </c>
      <c r="F23" s="21">
        <f t="shared" si="4"/>
        <v>2487</v>
      </c>
      <c r="G23" s="21">
        <f t="shared" si="4"/>
        <v>2767.6666666666665</v>
      </c>
      <c r="H23" s="21">
        <f t="shared" si="4"/>
        <v>3762</v>
      </c>
      <c r="I23" s="21">
        <f t="shared" si="4"/>
        <v>3406.8333333333335</v>
      </c>
      <c r="J23" s="21">
        <f t="shared" si="4"/>
        <v>3596.5833333333335</v>
      </c>
      <c r="K23" s="21">
        <f t="shared" si="4"/>
        <v>3423.6666666666665</v>
      </c>
      <c r="L23" s="21">
        <f t="shared" ref="L23:P23" si="5">AVERAGE(L9:L20)</f>
        <v>3544.75</v>
      </c>
      <c r="M23" s="21">
        <f t="shared" si="5"/>
        <v>4094.8333333333335</v>
      </c>
      <c r="N23" s="21">
        <f t="shared" si="5"/>
        <v>4207.083333333333</v>
      </c>
      <c r="O23" s="21">
        <f t="shared" si="5"/>
        <v>4869.083333333333</v>
      </c>
      <c r="P23" s="21">
        <f t="shared" si="5"/>
        <v>5875.833333333333</v>
      </c>
      <c r="Q23" s="21">
        <f>AVERAGE(Q9:Q20)</f>
        <v>7943.083333333333</v>
      </c>
      <c r="R23" s="21">
        <f>AVERAGE(R9:R20)</f>
        <v>11141.416666666666</v>
      </c>
      <c r="S23" s="21">
        <f>AVERAGE(S9:S20)</f>
        <v>14791.444444444445</v>
      </c>
    </row>
    <row r="24" spans="1:20" ht="20.100000000000001" customHeight="1" thickBot="1" x14ac:dyDescent="0.25">
      <c r="A24" s="86" t="s">
        <v>49</v>
      </c>
      <c r="B24" s="86"/>
      <c r="C24" s="86"/>
      <c r="D24" s="86"/>
      <c r="E24" s="86"/>
      <c r="F24" s="86"/>
      <c r="G24" s="86"/>
      <c r="H24" s="87"/>
      <c r="I24" s="87"/>
      <c r="J24" s="87"/>
      <c r="K24" s="87"/>
      <c r="L24" s="87"/>
      <c r="M24" s="87"/>
      <c r="N24" s="87"/>
      <c r="O24" s="22"/>
      <c r="P24" s="23"/>
      <c r="Q24" s="24"/>
      <c r="R24" s="24"/>
      <c r="S24" s="24">
        <f>SUM(B21:S21)</f>
        <v>983324</v>
      </c>
    </row>
    <row r="25" spans="1:20" x14ac:dyDescent="0.2">
      <c r="A25" s="83" t="s">
        <v>53</v>
      </c>
    </row>
    <row r="26" spans="1:20" x14ac:dyDescent="0.2">
      <c r="A26" s="25"/>
      <c r="T26" s="26"/>
    </row>
    <row r="27" spans="1:20" x14ac:dyDescent="0.2">
      <c r="A27" s="27"/>
      <c r="T27" s="26"/>
    </row>
    <row r="28" spans="1:20" x14ac:dyDescent="0.2">
      <c r="A28" s="27"/>
      <c r="T28" s="26"/>
    </row>
    <row r="29" spans="1:20" x14ac:dyDescent="0.2">
      <c r="A29" s="27"/>
      <c r="T29" s="26"/>
    </row>
    <row r="30" spans="1:20" x14ac:dyDescent="0.2">
      <c r="A30" s="27"/>
      <c r="T30" s="26"/>
    </row>
    <row r="31" spans="1:20" x14ac:dyDescent="0.2">
      <c r="A31" s="27"/>
      <c r="T31" s="26"/>
    </row>
    <row r="32" spans="1:20" x14ac:dyDescent="0.2">
      <c r="A32" s="27"/>
      <c r="T32" s="26"/>
    </row>
    <row r="33" spans="1:20" x14ac:dyDescent="0.2">
      <c r="A33" s="27"/>
      <c r="T33" s="26"/>
    </row>
    <row r="34" spans="1:20" x14ac:dyDescent="0.2">
      <c r="A34" s="27"/>
      <c r="T34" s="26"/>
    </row>
    <row r="35" spans="1:20" x14ac:dyDescent="0.2">
      <c r="A35" s="27"/>
      <c r="T35" s="26"/>
    </row>
    <row r="36" spans="1:20" x14ac:dyDescent="0.2">
      <c r="A36" s="27"/>
      <c r="T36" s="26"/>
    </row>
    <row r="37" spans="1:20" x14ac:dyDescent="0.2">
      <c r="A37" s="27"/>
      <c r="T37" s="26"/>
    </row>
    <row r="38" spans="1:20" x14ac:dyDescent="0.2">
      <c r="A38" s="27"/>
      <c r="T38" s="26"/>
    </row>
    <row r="39" spans="1:20" x14ac:dyDescent="0.2">
      <c r="A39" s="27"/>
    </row>
    <row r="40" spans="1:20" x14ac:dyDescent="0.2">
      <c r="A40" s="27"/>
    </row>
    <row r="41" spans="1:20" x14ac:dyDescent="0.2">
      <c r="A41" s="27"/>
    </row>
    <row r="42" spans="1:20" x14ac:dyDescent="0.2">
      <c r="A42" s="27"/>
    </row>
    <row r="43" spans="1:20" x14ac:dyDescent="0.2">
      <c r="A43" s="27"/>
    </row>
    <row r="44" spans="1:20" x14ac:dyDescent="0.2">
      <c r="A44" s="27"/>
    </row>
    <row r="45" spans="1:20" x14ac:dyDescent="0.2">
      <c r="A45" s="27"/>
    </row>
    <row r="46" spans="1:20" x14ac:dyDescent="0.2">
      <c r="A46" s="27"/>
    </row>
    <row r="47" spans="1:20" x14ac:dyDescent="0.2">
      <c r="A47" s="27"/>
    </row>
    <row r="48" spans="1:20" x14ac:dyDescent="0.2">
      <c r="A48" s="27"/>
    </row>
    <row r="49" spans="1:1" x14ac:dyDescent="0.2">
      <c r="A49" s="27"/>
    </row>
    <row r="50" spans="1:1" x14ac:dyDescent="0.2">
      <c r="A50" s="27"/>
    </row>
    <row r="51" spans="1:1" x14ac:dyDescent="0.2">
      <c r="A51" s="27"/>
    </row>
    <row r="52" spans="1:1" x14ac:dyDescent="0.2">
      <c r="A52" s="27"/>
    </row>
    <row r="53" spans="1:1" x14ac:dyDescent="0.2">
      <c r="A53" s="27"/>
    </row>
    <row r="54" spans="1:1" x14ac:dyDescent="0.2">
      <c r="A54" s="27"/>
    </row>
    <row r="55" spans="1:1" x14ac:dyDescent="0.2">
      <c r="A55" s="27"/>
    </row>
    <row r="56" spans="1:1" x14ac:dyDescent="0.2">
      <c r="A56" s="27"/>
    </row>
    <row r="57" spans="1:1" x14ac:dyDescent="0.2">
      <c r="A57" s="27"/>
    </row>
    <row r="58" spans="1:1" x14ac:dyDescent="0.2">
      <c r="A58" s="28"/>
    </row>
    <row r="59" spans="1:1" x14ac:dyDescent="0.2">
      <c r="A59" s="28"/>
    </row>
    <row r="60" spans="1:1" x14ac:dyDescent="0.2">
      <c r="A60" s="25"/>
    </row>
    <row r="61" spans="1:1" hidden="1" x14ac:dyDescent="0.2">
      <c r="A61" s="27"/>
    </row>
    <row r="62" spans="1:1" hidden="1" x14ac:dyDescent="0.2">
      <c r="A62" s="27"/>
    </row>
  </sheetData>
  <mergeCells count="6">
    <mergeCell ref="A24:G24"/>
    <mergeCell ref="H24:N24"/>
    <mergeCell ref="A3:P3"/>
    <mergeCell ref="A4:P4"/>
    <mergeCell ref="A1:P1"/>
    <mergeCell ref="A6:S6"/>
  </mergeCells>
  <printOptions horizontalCentered="1" verticalCentered="1"/>
  <pageMargins left="0.39370078740157483" right="0.35433070866141736" top="0.59055118110236227" bottom="0.59055118110236227" header="0" footer="0"/>
  <pageSetup paperSize="9" scale="64" orientation="portrait" r:id="rId1"/>
  <headerFooter alignWithMargins="0">
    <oddFooter>&amp;L&amp;8Fuente: Registro de Casos del CEM
Elaboración: UGIGC - PNCVFS</oddFooter>
  </headerFooter>
  <rowBreaks count="5" manualBreakCount="5">
    <brk id="62" max="9" man="1"/>
    <brk id="118" max="9" man="1"/>
    <brk id="170" max="9" man="1"/>
    <brk id="219" max="9" man="1"/>
    <brk id="266" max="10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1"/>
  <sheetViews>
    <sheetView showGridLines="0" view="pageBreakPreview" topLeftCell="A59" zoomScaleNormal="100" zoomScaleSheetLayoutView="100" workbookViewId="0">
      <selection sqref="A1:L1"/>
    </sheetView>
  </sheetViews>
  <sheetFormatPr baseColWidth="10" defaultColWidth="11.42578125" defaultRowHeight="12.75" x14ac:dyDescent="0.2"/>
  <cols>
    <col min="1" max="1" width="11.42578125" style="54" customWidth="1"/>
    <col min="2" max="2" width="9.85546875" style="54" customWidth="1"/>
    <col min="3" max="3" width="12.28515625" style="54" customWidth="1"/>
    <col min="4" max="4" width="7.5703125" style="54" customWidth="1"/>
    <col min="5" max="5" width="12.28515625" style="30" customWidth="1"/>
    <col min="6" max="6" width="7.5703125" style="30" customWidth="1"/>
    <col min="7" max="7" width="12.28515625" style="30" customWidth="1"/>
    <col min="8" max="8" width="7.5703125" style="30" customWidth="1"/>
    <col min="9" max="9" width="12.28515625" style="30" customWidth="1"/>
    <col min="10" max="10" width="7.5703125" style="30" customWidth="1"/>
    <col min="11" max="11" width="12.28515625" style="30" customWidth="1"/>
    <col min="12" max="12" width="7.5703125" style="30" customWidth="1"/>
    <col min="13" max="16384" width="11.42578125" style="30"/>
  </cols>
  <sheetData>
    <row r="1" spans="1:13" ht="16.5" customHeight="1" x14ac:dyDescent="0.2">
      <c r="A1" s="102" t="s">
        <v>31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29"/>
    </row>
    <row r="2" spans="1:13" ht="18" x14ac:dyDescent="0.2">
      <c r="A2" s="103" t="s">
        <v>37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31"/>
    </row>
    <row r="3" spans="1:13" ht="18.75" customHeight="1" x14ac:dyDescent="0.2">
      <c r="A3" s="94" t="s">
        <v>48</v>
      </c>
      <c r="B3" s="95"/>
      <c r="C3" s="95"/>
      <c r="D3" s="95"/>
      <c r="E3" s="95"/>
      <c r="F3" s="95"/>
      <c r="G3" s="95"/>
      <c r="H3" s="95"/>
      <c r="I3" s="95"/>
      <c r="J3" s="95"/>
      <c r="K3" s="95"/>
      <c r="L3" s="95"/>
      <c r="M3" s="31"/>
    </row>
    <row r="4" spans="1:13" ht="5.0999999999999996" customHeight="1" x14ac:dyDescent="0.2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</row>
    <row r="5" spans="1:13" ht="15.75" x14ac:dyDescent="0.2">
      <c r="A5" s="97" t="s">
        <v>26</v>
      </c>
      <c r="B5" s="97" t="s">
        <v>1</v>
      </c>
      <c r="C5" s="101" t="s">
        <v>25</v>
      </c>
      <c r="D5" s="101"/>
      <c r="E5" s="101"/>
      <c r="F5" s="101"/>
      <c r="G5" s="101"/>
      <c r="H5" s="101"/>
      <c r="I5" s="101"/>
      <c r="J5" s="101"/>
      <c r="K5" s="101"/>
      <c r="L5" s="101"/>
    </row>
    <row r="6" spans="1:13" ht="18" customHeight="1" x14ac:dyDescent="0.2">
      <c r="A6" s="97"/>
      <c r="B6" s="97"/>
      <c r="C6" s="2" t="s">
        <v>42</v>
      </c>
      <c r="D6" s="2" t="s">
        <v>15</v>
      </c>
      <c r="E6" s="2" t="s">
        <v>24</v>
      </c>
      <c r="F6" s="2" t="s">
        <v>15</v>
      </c>
      <c r="G6" s="2" t="s">
        <v>23</v>
      </c>
      <c r="H6" s="2" t="s">
        <v>15</v>
      </c>
      <c r="I6" s="2" t="s">
        <v>22</v>
      </c>
      <c r="J6" s="2" t="s">
        <v>15</v>
      </c>
      <c r="K6" s="2" t="s">
        <v>16</v>
      </c>
      <c r="L6" s="2" t="s">
        <v>15</v>
      </c>
    </row>
    <row r="7" spans="1:13" ht="15.75" x14ac:dyDescent="0.25">
      <c r="A7" s="32">
        <v>2002</v>
      </c>
      <c r="B7" s="33">
        <f>C7+E7+G7+I7+K7</f>
        <v>29759</v>
      </c>
      <c r="C7" s="34">
        <v>0</v>
      </c>
      <c r="D7" s="35">
        <f>C7/B7</f>
        <v>0</v>
      </c>
      <c r="E7" s="34">
        <v>11140</v>
      </c>
      <c r="F7" s="35">
        <f>E7/B7</f>
        <v>0.37434053563627812</v>
      </c>
      <c r="G7" s="34">
        <v>15048</v>
      </c>
      <c r="H7" s="35">
        <f>G7/B7</f>
        <v>0.50566215262609626</v>
      </c>
      <c r="I7" s="34">
        <v>3194</v>
      </c>
      <c r="J7" s="35">
        <f t="shared" ref="J7:J16" si="0">I7/B7</f>
        <v>0.10732887529822911</v>
      </c>
      <c r="K7" s="34">
        <v>377</v>
      </c>
      <c r="L7" s="36">
        <f t="shared" ref="L7:L20" si="1">K7/B7</f>
        <v>1.2668436439396484E-2</v>
      </c>
    </row>
    <row r="8" spans="1:13" ht="15.75" x14ac:dyDescent="0.25">
      <c r="A8" s="37">
        <v>2003</v>
      </c>
      <c r="B8" s="33">
        <f t="shared" ref="B8:B21" si="2">C8+E8+G8+I8+K8</f>
        <v>28053</v>
      </c>
      <c r="C8" s="38">
        <v>0</v>
      </c>
      <c r="D8" s="35">
        <f t="shared" ref="D8:D21" si="3">C8/B8</f>
        <v>0</v>
      </c>
      <c r="E8" s="38">
        <v>11904</v>
      </c>
      <c r="F8" s="39">
        <f>E8/B8</f>
        <v>0.42433964281894987</v>
      </c>
      <c r="G8" s="38">
        <v>11455</v>
      </c>
      <c r="H8" s="39">
        <f>G8/B8</f>
        <v>0.40833422450361817</v>
      </c>
      <c r="I8" s="38">
        <v>2254</v>
      </c>
      <c r="J8" s="39">
        <f t="shared" si="0"/>
        <v>8.0347912879192962E-2</v>
      </c>
      <c r="K8" s="38">
        <v>2440</v>
      </c>
      <c r="L8" s="40">
        <f t="shared" si="1"/>
        <v>8.6978219798239054E-2</v>
      </c>
    </row>
    <row r="9" spans="1:13" ht="15.75" x14ac:dyDescent="0.25">
      <c r="A9" s="37">
        <v>2004</v>
      </c>
      <c r="B9" s="33">
        <f t="shared" si="2"/>
        <v>30280</v>
      </c>
      <c r="C9" s="38">
        <v>0</v>
      </c>
      <c r="D9" s="35">
        <f t="shared" si="3"/>
        <v>0</v>
      </c>
      <c r="E9" s="98">
        <v>27902</v>
      </c>
      <c r="F9" s="98"/>
      <c r="G9" s="98"/>
      <c r="H9" s="39">
        <f>E9/B9</f>
        <v>0.92146631439894322</v>
      </c>
      <c r="I9" s="38">
        <v>2378</v>
      </c>
      <c r="J9" s="39">
        <f t="shared" si="0"/>
        <v>7.8533685601056807E-2</v>
      </c>
      <c r="K9" s="38">
        <v>0</v>
      </c>
      <c r="L9" s="40">
        <f t="shared" si="1"/>
        <v>0</v>
      </c>
    </row>
    <row r="10" spans="1:13" ht="16.5" customHeight="1" x14ac:dyDescent="0.25">
      <c r="A10" s="37">
        <v>2005</v>
      </c>
      <c r="B10" s="33">
        <f t="shared" si="2"/>
        <v>28671</v>
      </c>
      <c r="C10" s="38">
        <v>0</v>
      </c>
      <c r="D10" s="35">
        <f t="shared" si="3"/>
        <v>0</v>
      </c>
      <c r="E10" s="98">
        <v>26011</v>
      </c>
      <c r="F10" s="98"/>
      <c r="G10" s="98"/>
      <c r="H10" s="39">
        <f>E10/B10</f>
        <v>0.90722332670642813</v>
      </c>
      <c r="I10" s="38">
        <v>2656</v>
      </c>
      <c r="J10" s="39">
        <f t="shared" si="0"/>
        <v>9.2637159499145472E-2</v>
      </c>
      <c r="K10" s="38">
        <v>4</v>
      </c>
      <c r="L10" s="40">
        <f t="shared" si="1"/>
        <v>1.3951379442642391E-4</v>
      </c>
    </row>
    <row r="11" spans="1:13" ht="15.75" x14ac:dyDescent="0.25">
      <c r="A11" s="37">
        <v>2006</v>
      </c>
      <c r="B11" s="33">
        <f t="shared" si="2"/>
        <v>29844</v>
      </c>
      <c r="C11" s="38">
        <v>0</v>
      </c>
      <c r="D11" s="35">
        <f t="shared" si="3"/>
        <v>0</v>
      </c>
      <c r="E11" s="38">
        <v>15719</v>
      </c>
      <c r="F11" s="39">
        <f t="shared" ref="F11:F16" si="4">E11/B11</f>
        <v>0.52670553545101195</v>
      </c>
      <c r="G11" s="38">
        <v>11021</v>
      </c>
      <c r="H11" s="39">
        <f t="shared" ref="H11:H16" si="5">G11/B11</f>
        <v>0.36928695885270069</v>
      </c>
      <c r="I11" s="38">
        <v>3104</v>
      </c>
      <c r="J11" s="39">
        <f t="shared" si="0"/>
        <v>0.10400750569628736</v>
      </c>
      <c r="K11" s="38">
        <v>0</v>
      </c>
      <c r="L11" s="40">
        <f t="shared" si="1"/>
        <v>0</v>
      </c>
    </row>
    <row r="12" spans="1:13" ht="15.75" x14ac:dyDescent="0.25">
      <c r="A12" s="37">
        <v>2007</v>
      </c>
      <c r="B12" s="33">
        <f t="shared" si="2"/>
        <v>33212</v>
      </c>
      <c r="C12" s="38">
        <v>0</v>
      </c>
      <c r="D12" s="35">
        <f t="shared" si="3"/>
        <v>0</v>
      </c>
      <c r="E12" s="38">
        <v>17220</v>
      </c>
      <c r="F12" s="39">
        <f t="shared" si="4"/>
        <v>0.51848729374924729</v>
      </c>
      <c r="G12" s="38">
        <v>12304</v>
      </c>
      <c r="H12" s="39">
        <f t="shared" si="5"/>
        <v>0.37046850535950859</v>
      </c>
      <c r="I12" s="38">
        <v>3688</v>
      </c>
      <c r="J12" s="39">
        <f t="shared" si="0"/>
        <v>0.11104420089124413</v>
      </c>
      <c r="K12" s="38">
        <v>0</v>
      </c>
      <c r="L12" s="40">
        <f t="shared" si="1"/>
        <v>0</v>
      </c>
    </row>
    <row r="13" spans="1:13" ht="15.75" x14ac:dyDescent="0.25">
      <c r="A13" s="37">
        <v>2008</v>
      </c>
      <c r="B13" s="33">
        <f t="shared" si="2"/>
        <v>45144</v>
      </c>
      <c r="C13" s="38">
        <v>0</v>
      </c>
      <c r="D13" s="35">
        <f t="shared" si="3"/>
        <v>0</v>
      </c>
      <c r="E13" s="38">
        <v>23210</v>
      </c>
      <c r="F13" s="39">
        <f t="shared" si="4"/>
        <v>0.51413255360623777</v>
      </c>
      <c r="G13" s="38">
        <v>16555</v>
      </c>
      <c r="H13" s="39">
        <f t="shared" si="5"/>
        <v>0.36671539961013644</v>
      </c>
      <c r="I13" s="38">
        <v>5379</v>
      </c>
      <c r="J13" s="39">
        <f t="shared" si="0"/>
        <v>0.11915204678362573</v>
      </c>
      <c r="K13" s="38">
        <v>0</v>
      </c>
      <c r="L13" s="40">
        <f t="shared" si="1"/>
        <v>0</v>
      </c>
    </row>
    <row r="14" spans="1:13" ht="17.25" customHeight="1" x14ac:dyDescent="0.25">
      <c r="A14" s="37">
        <v>2009</v>
      </c>
      <c r="B14" s="33">
        <f t="shared" si="2"/>
        <v>40882</v>
      </c>
      <c r="C14" s="38">
        <v>0</v>
      </c>
      <c r="D14" s="35">
        <f t="shared" si="3"/>
        <v>0</v>
      </c>
      <c r="E14" s="38">
        <v>21782</v>
      </c>
      <c r="F14" s="39">
        <f t="shared" si="4"/>
        <v>0.53280172202925491</v>
      </c>
      <c r="G14" s="38">
        <v>14831</v>
      </c>
      <c r="H14" s="39">
        <f t="shared" si="5"/>
        <v>0.36277579374785968</v>
      </c>
      <c r="I14" s="38">
        <v>4269</v>
      </c>
      <c r="J14" s="39">
        <f t="shared" si="0"/>
        <v>0.10442248422288537</v>
      </c>
      <c r="K14" s="38">
        <v>0</v>
      </c>
      <c r="L14" s="40">
        <f t="shared" si="1"/>
        <v>0</v>
      </c>
    </row>
    <row r="15" spans="1:13" ht="15.75" x14ac:dyDescent="0.25">
      <c r="A15" s="37">
        <v>2010</v>
      </c>
      <c r="B15" s="33">
        <f t="shared" si="2"/>
        <v>43159</v>
      </c>
      <c r="C15" s="38">
        <v>0</v>
      </c>
      <c r="D15" s="35">
        <f t="shared" si="3"/>
        <v>0</v>
      </c>
      <c r="E15" s="38">
        <v>22598</v>
      </c>
      <c r="F15" s="39">
        <f t="shared" si="4"/>
        <v>0.52359878588475173</v>
      </c>
      <c r="G15" s="38">
        <v>16225</v>
      </c>
      <c r="H15" s="39">
        <f t="shared" si="5"/>
        <v>0.3759354943349012</v>
      </c>
      <c r="I15" s="38">
        <v>4336</v>
      </c>
      <c r="J15" s="39">
        <f t="shared" si="0"/>
        <v>0.10046571978034709</v>
      </c>
      <c r="K15" s="38">
        <v>0</v>
      </c>
      <c r="L15" s="40">
        <f t="shared" si="1"/>
        <v>0</v>
      </c>
    </row>
    <row r="16" spans="1:13" ht="15.75" x14ac:dyDescent="0.25">
      <c r="A16" s="37">
        <v>2011</v>
      </c>
      <c r="B16" s="33">
        <f t="shared" si="2"/>
        <v>41084</v>
      </c>
      <c r="C16" s="38">
        <v>0</v>
      </c>
      <c r="D16" s="35">
        <f t="shared" si="3"/>
        <v>0</v>
      </c>
      <c r="E16" s="38">
        <v>20776</v>
      </c>
      <c r="F16" s="39">
        <f t="shared" si="4"/>
        <v>0.50569564794080424</v>
      </c>
      <c r="G16" s="38">
        <v>15672</v>
      </c>
      <c r="H16" s="39">
        <f t="shared" si="5"/>
        <v>0.3814623697789894</v>
      </c>
      <c r="I16" s="38">
        <v>4636</v>
      </c>
      <c r="J16" s="39">
        <f t="shared" si="0"/>
        <v>0.11284198228020641</v>
      </c>
      <c r="K16" s="38">
        <v>0</v>
      </c>
      <c r="L16" s="40">
        <f t="shared" si="1"/>
        <v>0</v>
      </c>
    </row>
    <row r="17" spans="1:12" ht="15.75" x14ac:dyDescent="0.25">
      <c r="A17" s="37">
        <v>2012</v>
      </c>
      <c r="B17" s="33">
        <f t="shared" si="2"/>
        <v>42537</v>
      </c>
      <c r="C17" s="38">
        <v>0</v>
      </c>
      <c r="D17" s="35">
        <f t="shared" si="3"/>
        <v>0</v>
      </c>
      <c r="E17" s="38">
        <v>21124</v>
      </c>
      <c r="F17" s="39">
        <f t="shared" ref="F17:F23" si="6">E17/B17</f>
        <v>0.49660295742530031</v>
      </c>
      <c r="G17" s="38">
        <v>16191</v>
      </c>
      <c r="H17" s="39">
        <f t="shared" ref="H17:H23" si="7">G17/B17</f>
        <v>0.38063333098243884</v>
      </c>
      <c r="I17" s="38">
        <v>5222</v>
      </c>
      <c r="J17" s="39">
        <f t="shared" ref="J17:J23" si="8">I17/B17</f>
        <v>0.12276371159226085</v>
      </c>
      <c r="K17" s="38">
        <v>0</v>
      </c>
      <c r="L17" s="40">
        <f t="shared" si="1"/>
        <v>0</v>
      </c>
    </row>
    <row r="18" spans="1:12" ht="17.25" customHeight="1" x14ac:dyDescent="0.25">
      <c r="A18" s="37">
        <v>2013</v>
      </c>
      <c r="B18" s="33">
        <f t="shared" si="2"/>
        <v>49138</v>
      </c>
      <c r="C18" s="38">
        <v>0</v>
      </c>
      <c r="D18" s="35">
        <f t="shared" si="3"/>
        <v>0</v>
      </c>
      <c r="E18" s="38">
        <v>24549</v>
      </c>
      <c r="F18" s="39">
        <f t="shared" si="6"/>
        <v>0.49959298302739225</v>
      </c>
      <c r="G18" s="38">
        <v>19039</v>
      </c>
      <c r="H18" s="39">
        <f t="shared" si="7"/>
        <v>0.387459807073955</v>
      </c>
      <c r="I18" s="38">
        <v>5550</v>
      </c>
      <c r="J18" s="39">
        <f t="shared" si="8"/>
        <v>0.11294720989865277</v>
      </c>
      <c r="K18" s="38">
        <v>0</v>
      </c>
      <c r="L18" s="40">
        <f t="shared" si="1"/>
        <v>0</v>
      </c>
    </row>
    <row r="19" spans="1:12" ht="17.25" customHeight="1" x14ac:dyDescent="0.25">
      <c r="A19" s="37">
        <v>2014</v>
      </c>
      <c r="B19" s="33">
        <f t="shared" si="2"/>
        <v>50485</v>
      </c>
      <c r="C19" s="38">
        <v>0</v>
      </c>
      <c r="D19" s="35">
        <f t="shared" si="3"/>
        <v>0</v>
      </c>
      <c r="E19" s="38">
        <v>25358</v>
      </c>
      <c r="F19" s="39">
        <f t="shared" si="6"/>
        <v>0.50228780825987918</v>
      </c>
      <c r="G19" s="38">
        <v>19401</v>
      </c>
      <c r="H19" s="39">
        <f t="shared" si="7"/>
        <v>0.38429236406853523</v>
      </c>
      <c r="I19" s="38">
        <v>5726</v>
      </c>
      <c r="J19" s="39">
        <f t="shared" si="8"/>
        <v>0.11341982767158562</v>
      </c>
      <c r="K19" s="38">
        <v>0</v>
      </c>
      <c r="L19" s="40">
        <f t="shared" si="1"/>
        <v>0</v>
      </c>
    </row>
    <row r="20" spans="1:12" ht="15.75" x14ac:dyDescent="0.25">
      <c r="A20" s="37">
        <v>2015</v>
      </c>
      <c r="B20" s="33">
        <f t="shared" si="2"/>
        <v>58429</v>
      </c>
      <c r="C20" s="38">
        <v>0</v>
      </c>
      <c r="D20" s="35">
        <f t="shared" si="3"/>
        <v>0</v>
      </c>
      <c r="E20" s="38">
        <v>28499</v>
      </c>
      <c r="F20" s="39">
        <f t="shared" si="6"/>
        <v>0.48775436854986393</v>
      </c>
      <c r="G20" s="38">
        <v>23615</v>
      </c>
      <c r="H20" s="39">
        <f t="shared" si="7"/>
        <v>0.40416573961560182</v>
      </c>
      <c r="I20" s="38">
        <v>6315</v>
      </c>
      <c r="J20" s="39">
        <f t="shared" si="8"/>
        <v>0.10807989183453422</v>
      </c>
      <c r="K20" s="38">
        <v>0</v>
      </c>
      <c r="L20" s="40">
        <f t="shared" si="1"/>
        <v>0</v>
      </c>
    </row>
    <row r="21" spans="1:12" ht="15.75" x14ac:dyDescent="0.25">
      <c r="A21" s="37">
        <v>2016</v>
      </c>
      <c r="B21" s="33">
        <f t="shared" si="2"/>
        <v>70510</v>
      </c>
      <c r="C21" s="38">
        <v>0</v>
      </c>
      <c r="D21" s="35">
        <f t="shared" si="3"/>
        <v>0</v>
      </c>
      <c r="E21" s="38">
        <v>35023</v>
      </c>
      <c r="F21" s="39">
        <f t="shared" si="6"/>
        <v>0.49670968656928094</v>
      </c>
      <c r="G21" s="38">
        <v>27999</v>
      </c>
      <c r="H21" s="39">
        <f t="shared" si="7"/>
        <v>0.39709261097716636</v>
      </c>
      <c r="I21" s="38">
        <v>7488</v>
      </c>
      <c r="J21" s="39">
        <f t="shared" si="8"/>
        <v>0.10619770245355269</v>
      </c>
      <c r="K21" s="38">
        <v>0</v>
      </c>
      <c r="L21" s="40">
        <f>K21/B21</f>
        <v>0</v>
      </c>
    </row>
    <row r="22" spans="1:12" ht="15.75" x14ac:dyDescent="0.25">
      <c r="A22" s="37">
        <v>2017</v>
      </c>
      <c r="B22" s="33">
        <f>C22+E22+G22+I22+K22</f>
        <v>95317</v>
      </c>
      <c r="C22" s="38">
        <v>433</v>
      </c>
      <c r="D22" s="35">
        <f>C22/B22</f>
        <v>4.5427363429398739E-3</v>
      </c>
      <c r="E22" s="38">
        <v>48120</v>
      </c>
      <c r="F22" s="39">
        <f t="shared" si="6"/>
        <v>0.50484173861955373</v>
      </c>
      <c r="G22" s="38">
        <v>37752</v>
      </c>
      <c r="H22" s="39">
        <f t="shared" si="7"/>
        <v>0.39606785777982939</v>
      </c>
      <c r="I22" s="38">
        <v>9012</v>
      </c>
      <c r="J22" s="39">
        <f t="shared" si="8"/>
        <v>9.4547667257677021E-2</v>
      </c>
      <c r="K22" s="38">
        <v>0</v>
      </c>
      <c r="L22" s="40">
        <f>K22/B22</f>
        <v>0</v>
      </c>
    </row>
    <row r="23" spans="1:12" ht="15.75" x14ac:dyDescent="0.25">
      <c r="A23" s="41">
        <v>2018</v>
      </c>
      <c r="B23" s="42">
        <f>C23+E23+G23+I23+K23</f>
        <v>133697</v>
      </c>
      <c r="C23" s="43">
        <v>623</v>
      </c>
      <c r="D23" s="44">
        <f>C23/B23</f>
        <v>4.6597904216250175E-3</v>
      </c>
      <c r="E23" s="43">
        <v>66628</v>
      </c>
      <c r="F23" s="44">
        <f t="shared" si="6"/>
        <v>0.49835074833391924</v>
      </c>
      <c r="G23" s="43">
        <v>53607</v>
      </c>
      <c r="H23" s="44">
        <f t="shared" si="7"/>
        <v>0.40095888464213858</v>
      </c>
      <c r="I23" s="43">
        <v>12839</v>
      </c>
      <c r="J23" s="44">
        <f t="shared" si="8"/>
        <v>9.6030576602317175E-2</v>
      </c>
      <c r="K23" s="43">
        <v>0</v>
      </c>
      <c r="L23" s="45">
        <f>K23/B23</f>
        <v>0</v>
      </c>
    </row>
    <row r="24" spans="1:12" ht="15.75" x14ac:dyDescent="0.25">
      <c r="A24" s="41" t="s">
        <v>50</v>
      </c>
      <c r="B24" s="42">
        <f>C24+E24+G24+I24+K24</f>
        <v>133123</v>
      </c>
      <c r="C24" s="43">
        <v>763</v>
      </c>
      <c r="D24" s="44">
        <f>C24/B24</f>
        <v>5.7315415067268616E-3</v>
      </c>
      <c r="E24" s="43">
        <v>66903</v>
      </c>
      <c r="F24" s="44">
        <f t="shared" ref="F24" si="9">E24/B24</f>
        <v>0.502565296755632</v>
      </c>
      <c r="G24" s="43">
        <v>52833</v>
      </c>
      <c r="H24" s="44">
        <f t="shared" ref="H24" si="10">G24/B24</f>
        <v>0.39687356805360458</v>
      </c>
      <c r="I24" s="43">
        <v>12624</v>
      </c>
      <c r="J24" s="44">
        <f t="shared" ref="J24" si="11">I24/B24</f>
        <v>9.4829593684036567E-2</v>
      </c>
      <c r="K24" s="43">
        <v>0</v>
      </c>
      <c r="L24" s="45">
        <f>K24/B24</f>
        <v>0</v>
      </c>
    </row>
    <row r="25" spans="1:12" ht="17.25" customHeight="1" thickBot="1" x14ac:dyDescent="0.25">
      <c r="A25" s="46" t="s">
        <v>1</v>
      </c>
      <c r="B25" s="47">
        <f>SUM(B7:B24)</f>
        <v>983324</v>
      </c>
      <c r="C25" s="99">
        <f>SUM(C7:C24)</f>
        <v>1819</v>
      </c>
      <c r="D25" s="99"/>
      <c r="E25" s="99">
        <f>SUM(E7:E8)+SUM(G7:G8)+SUM(E9:G10)+SUM(E11:E24,G11:G24)</f>
        <v>878014</v>
      </c>
      <c r="F25" s="99"/>
      <c r="G25" s="99"/>
      <c r="H25" s="99"/>
      <c r="I25" s="99">
        <f>SUM(I7:I24)</f>
        <v>100670</v>
      </c>
      <c r="J25" s="99"/>
      <c r="K25" s="99">
        <f>SUM(K7:K23)</f>
        <v>2821</v>
      </c>
      <c r="L25" s="99"/>
    </row>
    <row r="26" spans="1:12" s="50" customFormat="1" ht="16.5" thickBot="1" x14ac:dyDescent="0.25">
      <c r="A26" s="48" t="s">
        <v>15</v>
      </c>
      <c r="B26" s="49">
        <f>B25/B25</f>
        <v>1</v>
      </c>
      <c r="C26" s="105">
        <f>C25/B25</f>
        <v>1.8498480663545281E-3</v>
      </c>
      <c r="D26" s="105"/>
      <c r="E26" s="96">
        <f>E25/B25</f>
        <v>0.89290406824200363</v>
      </c>
      <c r="F26" s="96"/>
      <c r="G26" s="96"/>
      <c r="H26" s="96"/>
      <c r="I26" s="96">
        <f>I25/B25</f>
        <v>0.10237724290264449</v>
      </c>
      <c r="J26" s="96"/>
      <c r="K26" s="96">
        <f>K25/B25</f>
        <v>2.8688407889973194E-3</v>
      </c>
      <c r="L26" s="96"/>
    </row>
    <row r="27" spans="1:12" x14ac:dyDescent="0.2">
      <c r="A27" s="51" t="s">
        <v>14</v>
      </c>
      <c r="B27" s="52"/>
      <c r="C27" s="52"/>
      <c r="D27" s="52"/>
    </row>
    <row r="28" spans="1:12" x14ac:dyDescent="0.2">
      <c r="A28" s="83" t="s">
        <v>53</v>
      </c>
    </row>
    <row r="29" spans="1:12" x14ac:dyDescent="0.2">
      <c r="A29" s="53"/>
    </row>
    <row r="30" spans="1:12" ht="18" x14ac:dyDescent="0.2">
      <c r="A30" s="55" t="s">
        <v>32</v>
      </c>
    </row>
    <row r="31" spans="1:12" ht="5.0999999999999996" customHeight="1" x14ac:dyDescent="0.2">
      <c r="A31" s="29"/>
    </row>
    <row r="32" spans="1:12" ht="17.25" x14ac:dyDescent="0.2">
      <c r="A32" s="103" t="s">
        <v>38</v>
      </c>
      <c r="B32" s="104"/>
      <c r="C32" s="104"/>
      <c r="D32" s="104"/>
      <c r="E32" s="104"/>
      <c r="F32" s="104"/>
      <c r="G32" s="104"/>
      <c r="H32" s="104"/>
      <c r="I32" s="104"/>
      <c r="J32" s="104"/>
      <c r="K32" s="104"/>
      <c r="L32" s="104"/>
    </row>
    <row r="33" spans="1:12" ht="17.25" customHeight="1" x14ac:dyDescent="0.2">
      <c r="A33" s="94" t="s">
        <v>48</v>
      </c>
      <c r="B33" s="95"/>
      <c r="C33" s="95"/>
      <c r="D33" s="95"/>
      <c r="E33" s="95"/>
      <c r="F33" s="95"/>
      <c r="G33" s="95"/>
      <c r="H33" s="95"/>
      <c r="I33" s="95"/>
      <c r="J33" s="95"/>
      <c r="K33" s="95"/>
      <c r="L33" s="95"/>
    </row>
    <row r="34" spans="1:12" ht="5.0999999999999996" customHeight="1" x14ac:dyDescent="0.2">
      <c r="A34" s="56"/>
      <c r="B34" s="56"/>
      <c r="C34" s="56"/>
      <c r="D34" s="56"/>
    </row>
    <row r="35" spans="1:12" ht="14.25" customHeight="1" x14ac:dyDescent="0.2">
      <c r="A35" s="97" t="s">
        <v>20</v>
      </c>
      <c r="B35" s="97" t="s">
        <v>1</v>
      </c>
      <c r="C35" s="57" t="s">
        <v>43</v>
      </c>
      <c r="D35" s="57"/>
      <c r="E35" s="58"/>
      <c r="F35" s="58"/>
      <c r="G35" s="57"/>
      <c r="H35" s="57"/>
      <c r="I35" s="57"/>
      <c r="J35" s="57"/>
    </row>
    <row r="36" spans="1:12" ht="55.15" customHeight="1" x14ac:dyDescent="0.2">
      <c r="A36" s="97"/>
      <c r="B36" s="97"/>
      <c r="C36" s="59" t="s">
        <v>21</v>
      </c>
      <c r="D36" s="59" t="s">
        <v>15</v>
      </c>
      <c r="E36" s="59" t="s">
        <v>35</v>
      </c>
      <c r="F36" s="59" t="s">
        <v>15</v>
      </c>
      <c r="G36" s="59" t="s">
        <v>36</v>
      </c>
      <c r="H36" s="59" t="s">
        <v>15</v>
      </c>
      <c r="I36" s="59" t="s">
        <v>16</v>
      </c>
      <c r="J36" s="59" t="s">
        <v>15</v>
      </c>
    </row>
    <row r="37" spans="1:12" ht="15.75" x14ac:dyDescent="0.25">
      <c r="A37" s="32">
        <v>2002</v>
      </c>
      <c r="B37" s="33">
        <f t="shared" ref="B37:B54" si="12">C37+E37+G37+I37</f>
        <v>29759</v>
      </c>
      <c r="C37" s="34">
        <v>4608</v>
      </c>
      <c r="D37" s="35">
        <f t="shared" ref="D37:D54" si="13">C37/B37</f>
        <v>0.15484391276588594</v>
      </c>
      <c r="E37" s="34">
        <v>23534</v>
      </c>
      <c r="F37" s="35">
        <f t="shared" ref="F37:F54" si="14">E37/B37</f>
        <v>0.79081958399139751</v>
      </c>
      <c r="G37" s="34">
        <v>1099</v>
      </c>
      <c r="H37" s="35">
        <f t="shared" ref="H37:H54" si="15">G37/B37</f>
        <v>3.6930004368426361E-2</v>
      </c>
      <c r="I37" s="34">
        <v>518</v>
      </c>
      <c r="J37" s="36">
        <f t="shared" ref="J37:J54" si="16">I37/B37</f>
        <v>1.7406498874290129E-2</v>
      </c>
    </row>
    <row r="38" spans="1:12" ht="15.75" x14ac:dyDescent="0.25">
      <c r="A38" s="37">
        <v>2003</v>
      </c>
      <c r="B38" s="60">
        <f t="shared" si="12"/>
        <v>28053</v>
      </c>
      <c r="C38" s="38">
        <v>4678</v>
      </c>
      <c r="D38" s="39">
        <f t="shared" si="13"/>
        <v>0.16675578369514846</v>
      </c>
      <c r="E38" s="38">
        <v>19967</v>
      </c>
      <c r="F38" s="39">
        <f t="shared" si="14"/>
        <v>0.71175988307845861</v>
      </c>
      <c r="G38" s="38">
        <v>989</v>
      </c>
      <c r="H38" s="39">
        <f t="shared" si="15"/>
        <v>3.5254696467400988E-2</v>
      </c>
      <c r="I38" s="38">
        <v>2419</v>
      </c>
      <c r="J38" s="40">
        <f t="shared" si="16"/>
        <v>8.6229636758991909E-2</v>
      </c>
    </row>
    <row r="39" spans="1:12" ht="15.75" x14ac:dyDescent="0.25">
      <c r="A39" s="37">
        <v>2004</v>
      </c>
      <c r="B39" s="60">
        <f t="shared" si="12"/>
        <v>30280</v>
      </c>
      <c r="C39" s="38">
        <v>5727</v>
      </c>
      <c r="D39" s="39">
        <f t="shared" si="13"/>
        <v>0.1891347424042272</v>
      </c>
      <c r="E39" s="38">
        <v>23423</v>
      </c>
      <c r="F39" s="39">
        <f t="shared" si="14"/>
        <v>0.7735468956406869</v>
      </c>
      <c r="G39" s="38">
        <v>1130</v>
      </c>
      <c r="H39" s="39">
        <f t="shared" si="15"/>
        <v>3.7318361955085866E-2</v>
      </c>
      <c r="I39" s="38">
        <v>0</v>
      </c>
      <c r="J39" s="40">
        <f t="shared" si="16"/>
        <v>0</v>
      </c>
    </row>
    <row r="40" spans="1:12" ht="15.75" x14ac:dyDescent="0.25">
      <c r="A40" s="37">
        <v>2005</v>
      </c>
      <c r="B40" s="60">
        <f t="shared" si="12"/>
        <v>28671</v>
      </c>
      <c r="C40" s="38">
        <v>5929</v>
      </c>
      <c r="D40" s="39">
        <f t="shared" si="13"/>
        <v>0.20679432178856685</v>
      </c>
      <c r="E40" s="38">
        <v>21627</v>
      </c>
      <c r="F40" s="39">
        <f t="shared" si="14"/>
        <v>0.75431620801506749</v>
      </c>
      <c r="G40" s="38">
        <v>1109</v>
      </c>
      <c r="H40" s="39">
        <f t="shared" si="15"/>
        <v>3.868019950472603E-2</v>
      </c>
      <c r="I40" s="38">
        <v>6</v>
      </c>
      <c r="J40" s="40">
        <f t="shared" si="16"/>
        <v>2.0927069163963587E-4</v>
      </c>
    </row>
    <row r="41" spans="1:12" ht="16.5" customHeight="1" x14ac:dyDescent="0.25">
      <c r="A41" s="37">
        <v>2006</v>
      </c>
      <c r="B41" s="60">
        <f t="shared" si="12"/>
        <v>29844</v>
      </c>
      <c r="C41" s="38">
        <v>7045</v>
      </c>
      <c r="D41" s="39">
        <f t="shared" si="13"/>
        <v>0.23606084975204397</v>
      </c>
      <c r="E41" s="38">
        <v>21703</v>
      </c>
      <c r="F41" s="39">
        <f t="shared" si="14"/>
        <v>0.7272148505562257</v>
      </c>
      <c r="G41" s="38">
        <v>1096</v>
      </c>
      <c r="H41" s="39">
        <f t="shared" si="15"/>
        <v>3.6724299691730328E-2</v>
      </c>
      <c r="I41" s="38">
        <v>0</v>
      </c>
      <c r="J41" s="40">
        <f t="shared" si="16"/>
        <v>0</v>
      </c>
    </row>
    <row r="42" spans="1:12" ht="15.75" x14ac:dyDescent="0.25">
      <c r="A42" s="37">
        <v>2007</v>
      </c>
      <c r="B42" s="60">
        <f t="shared" si="12"/>
        <v>33212</v>
      </c>
      <c r="C42" s="38">
        <v>8391</v>
      </c>
      <c r="D42" s="39">
        <f t="shared" si="13"/>
        <v>0.25264964470673251</v>
      </c>
      <c r="E42" s="38">
        <v>23506</v>
      </c>
      <c r="F42" s="39">
        <f t="shared" si="14"/>
        <v>0.70775623268698062</v>
      </c>
      <c r="G42" s="38">
        <v>1315</v>
      </c>
      <c r="H42" s="39">
        <f t="shared" si="15"/>
        <v>3.9594122606286884E-2</v>
      </c>
      <c r="I42" s="38">
        <v>0</v>
      </c>
      <c r="J42" s="40">
        <f t="shared" si="16"/>
        <v>0</v>
      </c>
    </row>
    <row r="43" spans="1:12" ht="17.25" customHeight="1" x14ac:dyDescent="0.25">
      <c r="A43" s="37">
        <v>2008</v>
      </c>
      <c r="B43" s="60">
        <f t="shared" si="12"/>
        <v>45144</v>
      </c>
      <c r="C43" s="38">
        <v>12592</v>
      </c>
      <c r="D43" s="39">
        <f t="shared" si="13"/>
        <v>0.27892964735069997</v>
      </c>
      <c r="E43" s="38">
        <v>30805</v>
      </c>
      <c r="F43" s="39">
        <f t="shared" si="14"/>
        <v>0.68237196526670207</v>
      </c>
      <c r="G43" s="38">
        <v>1747</v>
      </c>
      <c r="H43" s="39">
        <f t="shared" si="15"/>
        <v>3.8698387382597906E-2</v>
      </c>
      <c r="I43" s="38">
        <v>0</v>
      </c>
      <c r="J43" s="40">
        <f t="shared" si="16"/>
        <v>0</v>
      </c>
    </row>
    <row r="44" spans="1:12" ht="15.75" x14ac:dyDescent="0.25">
      <c r="A44" s="37">
        <v>2009</v>
      </c>
      <c r="B44" s="60">
        <f t="shared" si="12"/>
        <v>40882</v>
      </c>
      <c r="C44" s="38">
        <v>10905</v>
      </c>
      <c r="D44" s="39">
        <f t="shared" si="13"/>
        <v>0.26674331001418716</v>
      </c>
      <c r="E44" s="38">
        <v>28345</v>
      </c>
      <c r="F44" s="39">
        <f t="shared" si="14"/>
        <v>0.69333692089428112</v>
      </c>
      <c r="G44" s="38">
        <v>1632</v>
      </c>
      <c r="H44" s="39">
        <f t="shared" si="15"/>
        <v>3.9919769091531727E-2</v>
      </c>
      <c r="I44" s="38">
        <v>0</v>
      </c>
      <c r="J44" s="40">
        <f t="shared" si="16"/>
        <v>0</v>
      </c>
    </row>
    <row r="45" spans="1:12" ht="17.25" customHeight="1" x14ac:dyDescent="0.25">
      <c r="A45" s="37">
        <v>2010</v>
      </c>
      <c r="B45" s="60">
        <f t="shared" si="12"/>
        <v>43159</v>
      </c>
      <c r="C45" s="38">
        <v>11611</v>
      </c>
      <c r="D45" s="39">
        <f t="shared" si="13"/>
        <v>0.2690284761000023</v>
      </c>
      <c r="E45" s="38">
        <v>29642</v>
      </c>
      <c r="F45" s="39">
        <f t="shared" si="14"/>
        <v>0.6868092402511643</v>
      </c>
      <c r="G45" s="38">
        <v>1906</v>
      </c>
      <c r="H45" s="39">
        <f t="shared" si="15"/>
        <v>4.4162283648833386E-2</v>
      </c>
      <c r="I45" s="38">
        <v>0</v>
      </c>
      <c r="J45" s="40">
        <f t="shared" si="16"/>
        <v>0</v>
      </c>
    </row>
    <row r="46" spans="1:12" ht="15.75" x14ac:dyDescent="0.25">
      <c r="A46" s="37">
        <v>2011</v>
      </c>
      <c r="B46" s="60">
        <f t="shared" si="12"/>
        <v>41084</v>
      </c>
      <c r="C46" s="38">
        <v>11210</v>
      </c>
      <c r="D46" s="39">
        <f t="shared" si="13"/>
        <v>0.27285561289066301</v>
      </c>
      <c r="E46" s="38">
        <v>28124</v>
      </c>
      <c r="F46" s="39">
        <f t="shared" si="14"/>
        <v>0.68454872943238243</v>
      </c>
      <c r="G46" s="38">
        <v>1750</v>
      </c>
      <c r="H46" s="39">
        <f t="shared" si="15"/>
        <v>4.2595657676954529E-2</v>
      </c>
      <c r="I46" s="38">
        <v>0</v>
      </c>
      <c r="J46" s="40">
        <f t="shared" si="16"/>
        <v>0</v>
      </c>
    </row>
    <row r="47" spans="1:12" ht="15.75" x14ac:dyDescent="0.25">
      <c r="A47" s="37">
        <v>2012</v>
      </c>
      <c r="B47" s="60">
        <f t="shared" si="12"/>
        <v>42537</v>
      </c>
      <c r="C47" s="38">
        <v>11874</v>
      </c>
      <c r="D47" s="39">
        <f t="shared" si="13"/>
        <v>0.279145214754214</v>
      </c>
      <c r="E47" s="38">
        <v>28890</v>
      </c>
      <c r="F47" s="39">
        <f t="shared" si="14"/>
        <v>0.67917342548839832</v>
      </c>
      <c r="G47" s="38">
        <v>1773</v>
      </c>
      <c r="H47" s="39">
        <f t="shared" si="15"/>
        <v>4.1681359757387688E-2</v>
      </c>
      <c r="I47" s="38">
        <v>0</v>
      </c>
      <c r="J47" s="40">
        <f t="shared" si="16"/>
        <v>0</v>
      </c>
    </row>
    <row r="48" spans="1:12" ht="17.25" customHeight="1" x14ac:dyDescent="0.25">
      <c r="A48" s="37">
        <v>2013</v>
      </c>
      <c r="B48" s="60">
        <f t="shared" si="12"/>
        <v>49138</v>
      </c>
      <c r="C48" s="38">
        <v>14837</v>
      </c>
      <c r="D48" s="39">
        <f t="shared" si="13"/>
        <v>0.30194554112906508</v>
      </c>
      <c r="E48" s="38">
        <v>32246</v>
      </c>
      <c r="F48" s="39">
        <f t="shared" si="14"/>
        <v>0.65623346493548784</v>
      </c>
      <c r="G48" s="38">
        <v>2055</v>
      </c>
      <c r="H48" s="39">
        <f t="shared" si="15"/>
        <v>4.1820993935447109E-2</v>
      </c>
      <c r="I48" s="38">
        <v>0</v>
      </c>
      <c r="J48" s="40">
        <f t="shared" si="16"/>
        <v>0</v>
      </c>
    </row>
    <row r="49" spans="1:12" ht="15.75" x14ac:dyDescent="0.25">
      <c r="A49" s="37">
        <v>2014</v>
      </c>
      <c r="B49" s="60">
        <f t="shared" si="12"/>
        <v>50485</v>
      </c>
      <c r="C49" s="38">
        <v>15579</v>
      </c>
      <c r="D49" s="39">
        <f t="shared" si="13"/>
        <v>0.30858670892344259</v>
      </c>
      <c r="E49" s="38">
        <v>32715</v>
      </c>
      <c r="F49" s="39">
        <f t="shared" si="14"/>
        <v>0.64801426166187981</v>
      </c>
      <c r="G49" s="38">
        <v>2191</v>
      </c>
      <c r="H49" s="39">
        <f t="shared" si="15"/>
        <v>4.3399029414677624E-2</v>
      </c>
      <c r="I49" s="38">
        <v>0</v>
      </c>
      <c r="J49" s="40">
        <f t="shared" si="16"/>
        <v>0</v>
      </c>
    </row>
    <row r="50" spans="1:12" ht="15.75" x14ac:dyDescent="0.25">
      <c r="A50" s="37">
        <v>2015</v>
      </c>
      <c r="B50" s="60">
        <f t="shared" si="12"/>
        <v>58429</v>
      </c>
      <c r="C50" s="38">
        <v>19646</v>
      </c>
      <c r="D50" s="39">
        <f t="shared" si="13"/>
        <v>0.3362371425148471</v>
      </c>
      <c r="E50" s="38">
        <v>36087</v>
      </c>
      <c r="F50" s="39">
        <f t="shared" si="14"/>
        <v>0.61762138664019584</v>
      </c>
      <c r="G50" s="38">
        <v>2696</v>
      </c>
      <c r="H50" s="39">
        <f t="shared" si="15"/>
        <v>4.6141470844957129E-2</v>
      </c>
      <c r="I50" s="38">
        <v>0</v>
      </c>
      <c r="J50" s="40">
        <f t="shared" si="16"/>
        <v>0</v>
      </c>
    </row>
    <row r="51" spans="1:12" ht="15.75" x14ac:dyDescent="0.25">
      <c r="A51" s="37">
        <v>2016</v>
      </c>
      <c r="B51" s="60">
        <f t="shared" si="12"/>
        <v>70510</v>
      </c>
      <c r="C51" s="38">
        <v>23039</v>
      </c>
      <c r="D51" s="39">
        <f t="shared" si="13"/>
        <v>0.32674797901006947</v>
      </c>
      <c r="E51" s="38">
        <v>43750</v>
      </c>
      <c r="F51" s="39">
        <f t="shared" si="14"/>
        <v>0.62047936462913067</v>
      </c>
      <c r="G51" s="38">
        <v>3721</v>
      </c>
      <c r="H51" s="39">
        <f t="shared" si="15"/>
        <v>5.2772656360799884E-2</v>
      </c>
      <c r="I51" s="38">
        <v>0</v>
      </c>
      <c r="J51" s="40">
        <f t="shared" si="16"/>
        <v>0</v>
      </c>
    </row>
    <row r="52" spans="1:12" ht="15.75" x14ac:dyDescent="0.25">
      <c r="A52" s="37">
        <v>2017</v>
      </c>
      <c r="B52" s="60">
        <f t="shared" si="12"/>
        <v>95317</v>
      </c>
      <c r="C52" s="38">
        <v>30681</v>
      </c>
      <c r="D52" s="39">
        <f t="shared" si="13"/>
        <v>0.32188381925574661</v>
      </c>
      <c r="E52" s="38">
        <v>59042</v>
      </c>
      <c r="F52" s="39">
        <f t="shared" si="14"/>
        <v>0.61942780406433273</v>
      </c>
      <c r="G52" s="38">
        <v>5594</v>
      </c>
      <c r="H52" s="39">
        <f t="shared" si="15"/>
        <v>5.8688376679920683E-2</v>
      </c>
      <c r="I52" s="38">
        <v>0</v>
      </c>
      <c r="J52" s="40">
        <f t="shared" si="16"/>
        <v>0</v>
      </c>
    </row>
    <row r="53" spans="1:12" ht="15.75" x14ac:dyDescent="0.25">
      <c r="A53" s="41">
        <v>2018</v>
      </c>
      <c r="B53" s="42">
        <f t="shared" si="12"/>
        <v>133697</v>
      </c>
      <c r="C53" s="43">
        <v>41809</v>
      </c>
      <c r="D53" s="44">
        <f t="shared" si="13"/>
        <v>0.31271457100757682</v>
      </c>
      <c r="E53" s="43">
        <v>83780</v>
      </c>
      <c r="F53" s="44">
        <f t="shared" si="14"/>
        <v>0.62664083711676399</v>
      </c>
      <c r="G53" s="43">
        <v>8108</v>
      </c>
      <c r="H53" s="44">
        <f t="shared" si="15"/>
        <v>6.064459187565914E-2</v>
      </c>
      <c r="I53" s="43">
        <v>0</v>
      </c>
      <c r="J53" s="45">
        <f t="shared" si="16"/>
        <v>0</v>
      </c>
    </row>
    <row r="54" spans="1:12" ht="15.75" x14ac:dyDescent="0.25">
      <c r="A54" s="37" t="s">
        <v>50</v>
      </c>
      <c r="B54" s="60">
        <f t="shared" si="12"/>
        <v>133123</v>
      </c>
      <c r="C54" s="82">
        <v>40204</v>
      </c>
      <c r="D54" s="39">
        <f t="shared" si="13"/>
        <v>0.30200641511985155</v>
      </c>
      <c r="E54" s="82">
        <v>84691</v>
      </c>
      <c r="F54" s="39">
        <f t="shared" si="14"/>
        <v>0.63618608354679507</v>
      </c>
      <c r="G54" s="82">
        <v>8228</v>
      </c>
      <c r="H54" s="39">
        <f t="shared" si="15"/>
        <v>6.1807501333353367E-2</v>
      </c>
      <c r="I54" s="82">
        <v>0</v>
      </c>
      <c r="J54" s="40">
        <f t="shared" si="16"/>
        <v>0</v>
      </c>
    </row>
    <row r="55" spans="1:12" ht="16.5" thickBot="1" x14ac:dyDescent="0.25">
      <c r="A55" s="46" t="s">
        <v>1</v>
      </c>
      <c r="B55" s="47">
        <f>SUM(B37:B54)</f>
        <v>983324</v>
      </c>
      <c r="C55" s="99">
        <f>SUM(C37:C54)</f>
        <v>280365</v>
      </c>
      <c r="D55" s="99"/>
      <c r="E55" s="99">
        <f>SUM(E37:E54)</f>
        <v>651877</v>
      </c>
      <c r="F55" s="99"/>
      <c r="G55" s="99">
        <f>SUM(G37:G54)</f>
        <v>48139</v>
      </c>
      <c r="H55" s="99"/>
      <c r="I55" s="99">
        <f>SUM(I37:I54)</f>
        <v>2943</v>
      </c>
      <c r="J55" s="99"/>
    </row>
    <row r="56" spans="1:12" ht="16.5" thickBot="1" x14ac:dyDescent="0.25">
      <c r="A56" s="61" t="s">
        <v>15</v>
      </c>
      <c r="B56" s="62">
        <f>B55/$B$55</f>
        <v>1</v>
      </c>
      <c r="C56" s="100">
        <f>C55/$B$55</f>
        <v>0.28511965537300016</v>
      </c>
      <c r="D56" s="100"/>
      <c r="E56" s="100">
        <f>E55/$B$55</f>
        <v>0.66293205494831819</v>
      </c>
      <c r="F56" s="100"/>
      <c r="G56" s="100">
        <f>G55/$B$55</f>
        <v>4.8955379915470387E-2</v>
      </c>
      <c r="H56" s="100"/>
      <c r="I56" s="100">
        <f>I55/$B$55</f>
        <v>2.9929097632113121E-3</v>
      </c>
      <c r="J56" s="100"/>
    </row>
    <row r="57" spans="1:12" x14ac:dyDescent="0.2">
      <c r="A57" s="51" t="s">
        <v>14</v>
      </c>
      <c r="B57" s="52"/>
      <c r="C57" s="52"/>
      <c r="D57" s="52"/>
    </row>
    <row r="58" spans="1:12" x14ac:dyDescent="0.2">
      <c r="A58" s="83" t="s">
        <v>53</v>
      </c>
      <c r="I58" s="63"/>
      <c r="J58" s="63"/>
    </row>
    <row r="59" spans="1:12" ht="10.15" customHeight="1" x14ac:dyDescent="0.2">
      <c r="A59" s="51"/>
      <c r="I59" s="63"/>
      <c r="J59" s="63"/>
    </row>
    <row r="60" spans="1:12" ht="14.25" customHeight="1" x14ac:dyDescent="0.2">
      <c r="A60" s="55" t="s">
        <v>33</v>
      </c>
      <c r="I60" s="63"/>
      <c r="J60" s="63"/>
    </row>
    <row r="61" spans="1:12" ht="3.75" customHeight="1" x14ac:dyDescent="0.2">
      <c r="A61" s="55"/>
      <c r="I61" s="63"/>
      <c r="J61" s="63"/>
    </row>
    <row r="62" spans="1:12" ht="19.5" customHeight="1" x14ac:dyDescent="0.2">
      <c r="A62" s="94" t="s">
        <v>39</v>
      </c>
      <c r="B62" s="95"/>
      <c r="C62" s="95"/>
      <c r="D62" s="95"/>
      <c r="E62" s="95"/>
      <c r="F62" s="95"/>
      <c r="G62" s="95"/>
      <c r="H62" s="95"/>
      <c r="I62" s="95"/>
      <c r="J62" s="95"/>
      <c r="K62" s="95"/>
      <c r="L62" s="95"/>
    </row>
    <row r="63" spans="1:12" ht="17.25" customHeight="1" x14ac:dyDescent="0.2">
      <c r="A63" s="94" t="s">
        <v>48</v>
      </c>
      <c r="B63" s="95"/>
      <c r="C63" s="95"/>
      <c r="D63" s="95"/>
      <c r="E63" s="95"/>
      <c r="F63" s="95"/>
      <c r="G63" s="95"/>
      <c r="H63" s="95"/>
      <c r="I63" s="95"/>
      <c r="J63" s="95"/>
      <c r="K63" s="95"/>
      <c r="L63" s="95"/>
    </row>
    <row r="64" spans="1:12" ht="5.0999999999999996" customHeight="1" x14ac:dyDescent="0.2">
      <c r="A64" s="56"/>
      <c r="B64" s="56"/>
      <c r="C64" s="56"/>
      <c r="D64" s="56"/>
    </row>
    <row r="65" spans="1:14" ht="14.25" customHeight="1" x14ac:dyDescent="0.2">
      <c r="A65" s="97" t="s">
        <v>20</v>
      </c>
      <c r="B65" s="97" t="s">
        <v>1</v>
      </c>
      <c r="C65" s="97" t="s">
        <v>19</v>
      </c>
      <c r="D65" s="97"/>
      <c r="E65" s="97"/>
      <c r="F65" s="97"/>
      <c r="G65" s="97"/>
      <c r="H65" s="97"/>
      <c r="I65" s="64"/>
      <c r="J65" s="65"/>
    </row>
    <row r="66" spans="1:14" ht="18" customHeight="1" x14ac:dyDescent="0.2">
      <c r="A66" s="97"/>
      <c r="B66" s="97"/>
      <c r="C66" s="2" t="s">
        <v>18</v>
      </c>
      <c r="D66" s="2" t="s">
        <v>15</v>
      </c>
      <c r="E66" s="2" t="s">
        <v>17</v>
      </c>
      <c r="F66" s="2" t="s">
        <v>15</v>
      </c>
      <c r="G66" s="2" t="s">
        <v>16</v>
      </c>
      <c r="H66" s="2" t="s">
        <v>15</v>
      </c>
      <c r="I66" s="66"/>
      <c r="J66" s="65"/>
    </row>
    <row r="67" spans="1:14" ht="16.5" customHeight="1" x14ac:dyDescent="0.2">
      <c r="A67" s="32">
        <v>2002</v>
      </c>
      <c r="B67" s="33">
        <f t="shared" ref="B67:B77" si="17">C67+E67+G67</f>
        <v>29759</v>
      </c>
      <c r="C67" s="34">
        <v>25835</v>
      </c>
      <c r="D67" s="35">
        <f t="shared" ref="D67:D82" si="18">C67/B67</f>
        <v>0.86814073053530028</v>
      </c>
      <c r="E67" s="34">
        <v>3553</v>
      </c>
      <c r="F67" s="35">
        <f t="shared" ref="F67:F84" si="19">E67/B67</f>
        <v>0.11939245270338385</v>
      </c>
      <c r="G67" s="34">
        <v>371</v>
      </c>
      <c r="H67" s="35">
        <f t="shared" ref="H67:H84" si="20">G67/B67</f>
        <v>1.2466816761315905E-2</v>
      </c>
      <c r="I67" s="67"/>
      <c r="J67" s="65"/>
    </row>
    <row r="68" spans="1:14" ht="15.75" x14ac:dyDescent="0.2">
      <c r="A68" s="37">
        <v>2003</v>
      </c>
      <c r="B68" s="60">
        <f t="shared" si="17"/>
        <v>28053</v>
      </c>
      <c r="C68" s="38">
        <v>22964</v>
      </c>
      <c r="D68" s="39">
        <f t="shared" si="18"/>
        <v>0.81859337682244326</v>
      </c>
      <c r="E68" s="38">
        <v>2662</v>
      </c>
      <c r="F68" s="39">
        <f t="shared" si="19"/>
        <v>9.4891811927423089E-2</v>
      </c>
      <c r="G68" s="38">
        <v>2427</v>
      </c>
      <c r="H68" s="39">
        <f t="shared" si="20"/>
        <v>8.6514811250133675E-2</v>
      </c>
      <c r="I68" s="67"/>
      <c r="J68" s="65"/>
    </row>
    <row r="69" spans="1:14" ht="15.75" x14ac:dyDescent="0.2">
      <c r="A69" s="37">
        <v>2004</v>
      </c>
      <c r="B69" s="60">
        <f t="shared" si="17"/>
        <v>30280</v>
      </c>
      <c r="C69" s="38">
        <v>27452</v>
      </c>
      <c r="D69" s="39">
        <f t="shared" si="18"/>
        <v>0.90660501981505948</v>
      </c>
      <c r="E69" s="38">
        <v>2828</v>
      </c>
      <c r="F69" s="39">
        <f t="shared" si="19"/>
        <v>9.3394980184940551E-2</v>
      </c>
      <c r="G69" s="38">
        <v>0</v>
      </c>
      <c r="H69" s="39">
        <f t="shared" si="20"/>
        <v>0</v>
      </c>
      <c r="I69" s="67"/>
      <c r="J69" s="65"/>
    </row>
    <row r="70" spans="1:14" ht="16.5" customHeight="1" x14ac:dyDescent="0.2">
      <c r="A70" s="37">
        <v>2005</v>
      </c>
      <c r="B70" s="60">
        <f t="shared" si="17"/>
        <v>28671</v>
      </c>
      <c r="C70" s="38">
        <v>25863</v>
      </c>
      <c r="D70" s="39">
        <f t="shared" si="18"/>
        <v>0.90206131631265041</v>
      </c>
      <c r="E70" s="38">
        <v>2808</v>
      </c>
      <c r="F70" s="39">
        <f t="shared" si="19"/>
        <v>9.7938683687349593E-2</v>
      </c>
      <c r="G70" s="38">
        <v>0</v>
      </c>
      <c r="H70" s="39">
        <f t="shared" si="20"/>
        <v>0</v>
      </c>
      <c r="I70" s="67"/>
    </row>
    <row r="71" spans="1:14" ht="16.5" customHeight="1" x14ac:dyDescent="0.2">
      <c r="A71" s="37">
        <v>2006</v>
      </c>
      <c r="B71" s="60">
        <f t="shared" si="17"/>
        <v>29844</v>
      </c>
      <c r="C71" s="38">
        <v>26726</v>
      </c>
      <c r="D71" s="39">
        <f t="shared" si="18"/>
        <v>0.89552338828575262</v>
      </c>
      <c r="E71" s="38">
        <v>3118</v>
      </c>
      <c r="F71" s="39">
        <f t="shared" si="19"/>
        <v>0.10447661171424742</v>
      </c>
      <c r="G71" s="38">
        <v>0</v>
      </c>
      <c r="H71" s="39">
        <f t="shared" si="20"/>
        <v>0</v>
      </c>
      <c r="I71" s="67"/>
    </row>
    <row r="72" spans="1:14" ht="15.75" x14ac:dyDescent="0.2">
      <c r="A72" s="37">
        <v>2007</v>
      </c>
      <c r="B72" s="60">
        <f t="shared" si="17"/>
        <v>33212</v>
      </c>
      <c r="C72" s="38">
        <v>29328</v>
      </c>
      <c r="D72" s="39">
        <f t="shared" si="18"/>
        <v>0.88305431771648801</v>
      </c>
      <c r="E72" s="38">
        <v>3884</v>
      </c>
      <c r="F72" s="39">
        <f t="shared" si="19"/>
        <v>0.11694568228351199</v>
      </c>
      <c r="G72" s="38">
        <v>0</v>
      </c>
      <c r="H72" s="39">
        <f t="shared" si="20"/>
        <v>0</v>
      </c>
      <c r="I72" s="67"/>
    </row>
    <row r="73" spans="1:14" ht="15.75" x14ac:dyDescent="0.2">
      <c r="A73" s="37">
        <v>2008</v>
      </c>
      <c r="B73" s="60">
        <f t="shared" si="17"/>
        <v>45144</v>
      </c>
      <c r="C73" s="38">
        <v>39423</v>
      </c>
      <c r="D73" s="39">
        <f t="shared" si="18"/>
        <v>0.87327219564061664</v>
      </c>
      <c r="E73" s="38">
        <v>5721</v>
      </c>
      <c r="F73" s="39">
        <f t="shared" si="19"/>
        <v>0.1267278043593833</v>
      </c>
      <c r="G73" s="38">
        <v>0</v>
      </c>
      <c r="H73" s="39">
        <f t="shared" si="20"/>
        <v>0</v>
      </c>
      <c r="I73" s="67"/>
    </row>
    <row r="74" spans="1:14" ht="16.5" customHeight="1" x14ac:dyDescent="0.2">
      <c r="A74" s="37">
        <v>2009</v>
      </c>
      <c r="B74" s="60">
        <f t="shared" si="17"/>
        <v>40882</v>
      </c>
      <c r="C74" s="38">
        <v>35749</v>
      </c>
      <c r="D74" s="39">
        <f t="shared" si="18"/>
        <v>0.87444352037571549</v>
      </c>
      <c r="E74" s="38">
        <v>5133</v>
      </c>
      <c r="F74" s="39">
        <f t="shared" si="19"/>
        <v>0.12555647962428454</v>
      </c>
      <c r="G74" s="38">
        <v>0</v>
      </c>
      <c r="H74" s="39">
        <f t="shared" si="20"/>
        <v>0</v>
      </c>
      <c r="I74" s="67"/>
    </row>
    <row r="75" spans="1:14" ht="15.75" x14ac:dyDescent="0.2">
      <c r="A75" s="37">
        <v>2010</v>
      </c>
      <c r="B75" s="60">
        <f t="shared" si="17"/>
        <v>43159</v>
      </c>
      <c r="C75" s="38">
        <v>37693</v>
      </c>
      <c r="D75" s="39">
        <f t="shared" si="18"/>
        <v>0.87335202391158273</v>
      </c>
      <c r="E75" s="38">
        <v>5466</v>
      </c>
      <c r="F75" s="39">
        <f t="shared" si="19"/>
        <v>0.12664797608841724</v>
      </c>
      <c r="G75" s="38">
        <v>0</v>
      </c>
      <c r="H75" s="39">
        <f t="shared" si="20"/>
        <v>0</v>
      </c>
      <c r="I75" s="67"/>
    </row>
    <row r="76" spans="1:14" ht="15.75" x14ac:dyDescent="0.2">
      <c r="A76" s="37">
        <v>2011</v>
      </c>
      <c r="B76" s="60">
        <f t="shared" si="17"/>
        <v>41084</v>
      </c>
      <c r="C76" s="38">
        <v>36219</v>
      </c>
      <c r="D76" s="39">
        <f t="shared" si="18"/>
        <v>0.8815840716580664</v>
      </c>
      <c r="E76" s="38">
        <v>4865</v>
      </c>
      <c r="F76" s="39">
        <f t="shared" si="19"/>
        <v>0.1184159283419336</v>
      </c>
      <c r="G76" s="38">
        <v>0</v>
      </c>
      <c r="H76" s="39">
        <f t="shared" si="20"/>
        <v>0</v>
      </c>
      <c r="I76" s="67"/>
    </row>
    <row r="77" spans="1:14" ht="15.75" x14ac:dyDescent="0.2">
      <c r="A77" s="37">
        <v>2012</v>
      </c>
      <c r="B77" s="60">
        <f t="shared" si="17"/>
        <v>42537</v>
      </c>
      <c r="C77" s="38">
        <v>37677</v>
      </c>
      <c r="D77" s="39">
        <f t="shared" si="18"/>
        <v>0.88574652655335351</v>
      </c>
      <c r="E77" s="38">
        <v>4860</v>
      </c>
      <c r="F77" s="39">
        <f t="shared" si="19"/>
        <v>0.11425347344664645</v>
      </c>
      <c r="G77" s="38">
        <v>0</v>
      </c>
      <c r="H77" s="39">
        <f t="shared" si="20"/>
        <v>0</v>
      </c>
      <c r="I77" s="67"/>
    </row>
    <row r="78" spans="1:14" ht="15.75" customHeight="1" x14ac:dyDescent="0.2">
      <c r="A78" s="37">
        <v>2013</v>
      </c>
      <c r="B78" s="60">
        <f t="shared" ref="B78:B84" si="21">C78+E78+G78</f>
        <v>49138</v>
      </c>
      <c r="C78" s="38">
        <v>42887</v>
      </c>
      <c r="D78" s="39">
        <f t="shared" si="18"/>
        <v>0.87278684521144534</v>
      </c>
      <c r="E78" s="38">
        <v>6251</v>
      </c>
      <c r="F78" s="39">
        <f t="shared" si="19"/>
        <v>0.12721315478855469</v>
      </c>
      <c r="G78" s="38">
        <v>0</v>
      </c>
      <c r="H78" s="39">
        <f t="shared" si="20"/>
        <v>0</v>
      </c>
      <c r="I78" s="67"/>
      <c r="N78" s="84"/>
    </row>
    <row r="79" spans="1:14" ht="15.75" x14ac:dyDescent="0.2">
      <c r="A79" s="37">
        <v>2014</v>
      </c>
      <c r="B79" s="60">
        <f t="shared" si="21"/>
        <v>50485</v>
      </c>
      <c r="C79" s="38">
        <v>43810</v>
      </c>
      <c r="D79" s="39">
        <f t="shared" si="18"/>
        <v>0.86778250965633352</v>
      </c>
      <c r="E79" s="38">
        <v>6675</v>
      </c>
      <c r="F79" s="39">
        <f t="shared" si="19"/>
        <v>0.13221749034366642</v>
      </c>
      <c r="G79" s="38">
        <v>0</v>
      </c>
      <c r="H79" s="39">
        <f t="shared" si="20"/>
        <v>0</v>
      </c>
      <c r="I79" s="67"/>
      <c r="N79" s="84"/>
    </row>
    <row r="80" spans="1:14" ht="15.75" x14ac:dyDescent="0.2">
      <c r="A80" s="37">
        <v>2015</v>
      </c>
      <c r="B80" s="60">
        <f t="shared" si="21"/>
        <v>58429</v>
      </c>
      <c r="C80" s="38">
        <v>49933</v>
      </c>
      <c r="D80" s="39">
        <f t="shared" si="18"/>
        <v>0.85459275359838438</v>
      </c>
      <c r="E80" s="38">
        <v>8496</v>
      </c>
      <c r="F80" s="39">
        <f t="shared" si="19"/>
        <v>0.14540724640161565</v>
      </c>
      <c r="G80" s="38">
        <v>0</v>
      </c>
      <c r="H80" s="39">
        <f t="shared" si="20"/>
        <v>0</v>
      </c>
      <c r="I80" s="67"/>
      <c r="N80" s="84"/>
    </row>
    <row r="81" spans="1:14" ht="15.75" x14ac:dyDescent="0.2">
      <c r="A81" s="37">
        <v>2016</v>
      </c>
      <c r="B81" s="60">
        <f t="shared" si="21"/>
        <v>70510</v>
      </c>
      <c r="C81" s="38">
        <v>60589</v>
      </c>
      <c r="D81" s="39">
        <f t="shared" si="18"/>
        <v>0.85929655368032898</v>
      </c>
      <c r="E81" s="38">
        <v>9921</v>
      </c>
      <c r="F81" s="39">
        <f t="shared" si="19"/>
        <v>0.14070344631967097</v>
      </c>
      <c r="G81" s="38">
        <v>0</v>
      </c>
      <c r="H81" s="39">
        <f t="shared" si="20"/>
        <v>0</v>
      </c>
      <c r="I81" s="67"/>
      <c r="N81" s="84"/>
    </row>
    <row r="82" spans="1:14" ht="15.75" x14ac:dyDescent="0.2">
      <c r="A82" s="37">
        <v>2017</v>
      </c>
      <c r="B82" s="60">
        <f t="shared" si="21"/>
        <v>95317</v>
      </c>
      <c r="C82" s="38">
        <v>81009</v>
      </c>
      <c r="D82" s="39">
        <f t="shared" si="18"/>
        <v>0.84989036583190825</v>
      </c>
      <c r="E82" s="38">
        <v>14308</v>
      </c>
      <c r="F82" s="39">
        <f t="shared" si="19"/>
        <v>0.15010963416809173</v>
      </c>
      <c r="G82" s="38">
        <v>0</v>
      </c>
      <c r="H82" s="39">
        <f t="shared" si="20"/>
        <v>0</v>
      </c>
      <c r="I82" s="67"/>
    </row>
    <row r="83" spans="1:14" ht="15.75" x14ac:dyDescent="0.2">
      <c r="A83" s="41">
        <v>2018</v>
      </c>
      <c r="B83" s="42">
        <f t="shared" si="21"/>
        <v>133697</v>
      </c>
      <c r="C83" s="43">
        <v>113727</v>
      </c>
      <c r="D83" s="44">
        <f>C83/B83</f>
        <v>0.85063240012864916</v>
      </c>
      <c r="E83" s="43">
        <v>19970</v>
      </c>
      <c r="F83" s="44">
        <f t="shared" si="19"/>
        <v>0.1493675998713509</v>
      </c>
      <c r="G83" s="43">
        <v>0</v>
      </c>
      <c r="H83" s="44">
        <f t="shared" si="20"/>
        <v>0</v>
      </c>
      <c r="I83" s="67"/>
    </row>
    <row r="84" spans="1:14" ht="15.75" x14ac:dyDescent="0.2">
      <c r="A84" s="37" t="s">
        <v>50</v>
      </c>
      <c r="B84" s="42">
        <f t="shared" si="21"/>
        <v>133123</v>
      </c>
      <c r="C84" s="82">
        <v>113581</v>
      </c>
      <c r="D84" s="44">
        <f>C84/B84</f>
        <v>0.85320342840831409</v>
      </c>
      <c r="E84" s="82">
        <v>19542</v>
      </c>
      <c r="F84" s="44">
        <f t="shared" si="19"/>
        <v>0.14679657159168588</v>
      </c>
      <c r="G84" s="82">
        <v>0</v>
      </c>
      <c r="H84" s="39">
        <f t="shared" si="20"/>
        <v>0</v>
      </c>
      <c r="I84" s="67"/>
    </row>
    <row r="85" spans="1:14" ht="16.5" thickBot="1" x14ac:dyDescent="0.25">
      <c r="A85" s="46" t="s">
        <v>1</v>
      </c>
      <c r="B85" s="47">
        <f>SUM(B67:B84)</f>
        <v>983324</v>
      </c>
      <c r="C85" s="99">
        <f>SUM(C67:C84)</f>
        <v>850465</v>
      </c>
      <c r="D85" s="99"/>
      <c r="E85" s="99">
        <f>SUM(E67:E84)</f>
        <v>130061</v>
      </c>
      <c r="F85" s="99"/>
      <c r="G85" s="99">
        <f>SUM(G67:G84)</f>
        <v>2798</v>
      </c>
      <c r="H85" s="99"/>
      <c r="I85" s="67"/>
    </row>
    <row r="86" spans="1:14" ht="16.5" thickBot="1" x14ac:dyDescent="0.25">
      <c r="A86" s="48" t="s">
        <v>15</v>
      </c>
      <c r="B86" s="62">
        <f>B85/$B$85</f>
        <v>1</v>
      </c>
      <c r="C86" s="93">
        <f>C85/$B$85</f>
        <v>0.86488787012215707</v>
      </c>
      <c r="D86" s="93"/>
      <c r="E86" s="93">
        <f>E85/$B$85</f>
        <v>0.13226667914136134</v>
      </c>
      <c r="F86" s="93"/>
      <c r="G86" s="93">
        <f>G85/$B$85</f>
        <v>2.8454507364815665E-3</v>
      </c>
      <c r="H86" s="93"/>
      <c r="I86" s="68"/>
    </row>
    <row r="87" spans="1:14" ht="9.75" customHeight="1" x14ac:dyDescent="0.2">
      <c r="A87" s="51" t="s">
        <v>14</v>
      </c>
      <c r="B87" s="52"/>
      <c r="C87" s="52"/>
      <c r="D87" s="52"/>
    </row>
    <row r="88" spans="1:14" x14ac:dyDescent="0.2">
      <c r="A88" s="83" t="s">
        <v>53</v>
      </c>
      <c r="B88" s="52"/>
      <c r="C88" s="52"/>
      <c r="D88" s="52"/>
    </row>
    <row r="89" spans="1:14" ht="9.75" customHeight="1" x14ac:dyDescent="0.2">
      <c r="A89" s="53"/>
      <c r="B89" s="52"/>
      <c r="C89" s="52"/>
      <c r="D89" s="52"/>
    </row>
    <row r="90" spans="1:14" ht="9.75" customHeight="1" x14ac:dyDescent="0.2">
      <c r="A90" s="69" t="s">
        <v>44</v>
      </c>
      <c r="B90" s="70"/>
      <c r="C90" s="70"/>
      <c r="D90" s="70"/>
    </row>
    <row r="91" spans="1:14" ht="9.75" customHeight="1" x14ac:dyDescent="0.2">
      <c r="A91" s="69" t="s">
        <v>45</v>
      </c>
      <c r="B91" s="70"/>
      <c r="C91" s="70"/>
      <c r="D91" s="70"/>
    </row>
  </sheetData>
  <mergeCells count="39">
    <mergeCell ref="C26:D26"/>
    <mergeCell ref="A62:L62"/>
    <mergeCell ref="B5:B6"/>
    <mergeCell ref="B35:B36"/>
    <mergeCell ref="E10:G10"/>
    <mergeCell ref="G56:H56"/>
    <mergeCell ref="I56:J56"/>
    <mergeCell ref="A1:L1"/>
    <mergeCell ref="C85:D85"/>
    <mergeCell ref="E85:F85"/>
    <mergeCell ref="E25:H25"/>
    <mergeCell ref="G85:H85"/>
    <mergeCell ref="E26:H26"/>
    <mergeCell ref="A65:A66"/>
    <mergeCell ref="A2:L2"/>
    <mergeCell ref="C55:D55"/>
    <mergeCell ref="A32:L32"/>
    <mergeCell ref="A63:L63"/>
    <mergeCell ref="B65:B66"/>
    <mergeCell ref="I25:J25"/>
    <mergeCell ref="E55:F55"/>
    <mergeCell ref="G55:H55"/>
    <mergeCell ref="I55:J55"/>
    <mergeCell ref="C86:D86"/>
    <mergeCell ref="E86:F86"/>
    <mergeCell ref="G86:H86"/>
    <mergeCell ref="A3:L3"/>
    <mergeCell ref="A33:L33"/>
    <mergeCell ref="I26:J26"/>
    <mergeCell ref="K26:L26"/>
    <mergeCell ref="C65:H65"/>
    <mergeCell ref="A5:A6"/>
    <mergeCell ref="E9:G9"/>
    <mergeCell ref="A35:A36"/>
    <mergeCell ref="K25:L25"/>
    <mergeCell ref="C56:D56"/>
    <mergeCell ref="E56:F56"/>
    <mergeCell ref="C5:L5"/>
    <mergeCell ref="C25:D25"/>
  </mergeCells>
  <printOptions horizontalCentered="1"/>
  <pageMargins left="0.74803149606299213" right="0.59055118110236227" top="0.59055118110236227" bottom="0.31496062992125984" header="0" footer="0"/>
  <pageSetup paperSize="9" scale="57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56"/>
  <sheetViews>
    <sheetView tabSelected="1" view="pageBreakPreview" zoomScale="92" zoomScaleSheetLayoutView="92" workbookViewId="0">
      <selection activeCell="S1" sqref="S1"/>
    </sheetView>
  </sheetViews>
  <sheetFormatPr baseColWidth="10" defaultColWidth="11.42578125" defaultRowHeight="12.75" x14ac:dyDescent="0.2"/>
  <cols>
    <col min="1" max="1" width="6.140625" style="81" customWidth="1"/>
    <col min="2" max="2" width="8.140625" style="81" customWidth="1"/>
    <col min="3" max="3" width="8.42578125" style="81" customWidth="1"/>
    <col min="4" max="7" width="8.7109375" style="81" customWidth="1"/>
    <col min="8" max="8" width="8.28515625" style="81" customWidth="1"/>
    <col min="9" max="9" width="8.85546875" style="81" customWidth="1"/>
    <col min="10" max="10" width="8.42578125" style="81" customWidth="1"/>
    <col min="11" max="11" width="8.85546875" style="81" customWidth="1"/>
    <col min="12" max="12" width="8.7109375" style="81" customWidth="1"/>
    <col min="13" max="13" width="10.140625" style="81" customWidth="1"/>
    <col min="14" max="14" width="9.42578125" style="81" customWidth="1"/>
    <col min="15" max="15" width="10.140625" style="81" customWidth="1"/>
    <col min="16" max="18" width="9.5703125" style="81" customWidth="1"/>
    <col min="19" max="19" width="10" style="81" customWidth="1"/>
    <col min="20" max="28" width="11.42578125" style="81"/>
    <col min="30" max="16384" width="11.42578125" style="81"/>
  </cols>
  <sheetData>
    <row r="1" spans="1:20" s="3" customFormat="1" ht="21.75" customHeight="1" x14ac:dyDescent="0.2">
      <c r="A1" s="90" t="s">
        <v>34</v>
      </c>
      <c r="B1" s="90"/>
      <c r="C1" s="90"/>
      <c r="D1" s="90"/>
      <c r="E1" s="90"/>
      <c r="F1" s="90"/>
      <c r="G1" s="90"/>
      <c r="H1" s="90"/>
      <c r="I1" s="90"/>
      <c r="J1" s="90"/>
      <c r="K1" s="90"/>
      <c r="L1" s="90"/>
      <c r="M1" s="90"/>
      <c r="N1" s="90"/>
      <c r="O1" s="90"/>
      <c r="P1" s="90"/>
    </row>
    <row r="2" spans="1:20" s="5" customFormat="1" ht="6" customHeight="1" x14ac:dyDescent="0.2"/>
    <row r="3" spans="1:20" s="5" customFormat="1" ht="18" customHeight="1" x14ac:dyDescent="0.2">
      <c r="A3" s="88" t="s">
        <v>40</v>
      </c>
      <c r="B3" s="89"/>
      <c r="C3" s="89"/>
      <c r="D3" s="89"/>
      <c r="E3" s="89"/>
      <c r="F3" s="89"/>
      <c r="G3" s="89"/>
      <c r="H3" s="89"/>
      <c r="I3" s="89"/>
      <c r="J3" s="89"/>
      <c r="K3" s="89"/>
      <c r="L3" s="89"/>
      <c r="M3" s="89"/>
      <c r="N3" s="89"/>
      <c r="O3" s="89"/>
      <c r="P3" s="89"/>
    </row>
    <row r="4" spans="1:20" s="5" customFormat="1" ht="18.75" customHeight="1" x14ac:dyDescent="0.2">
      <c r="A4" s="88" t="s">
        <v>48</v>
      </c>
      <c r="B4" s="89"/>
      <c r="C4" s="89"/>
      <c r="D4" s="89"/>
      <c r="E4" s="89"/>
      <c r="F4" s="89"/>
      <c r="G4" s="89"/>
      <c r="H4" s="89"/>
      <c r="I4" s="89"/>
      <c r="J4" s="89"/>
      <c r="K4" s="89"/>
      <c r="L4" s="89"/>
      <c r="M4" s="89"/>
      <c r="N4" s="89"/>
      <c r="O4" s="89"/>
      <c r="P4" s="89"/>
    </row>
    <row r="5" spans="1:20" s="5" customFormat="1" ht="6" customHeight="1" x14ac:dyDescent="0.2">
      <c r="A5" s="71"/>
      <c r="B5" s="71"/>
      <c r="C5" s="71"/>
      <c r="D5" s="71"/>
      <c r="E5" s="71"/>
      <c r="F5" s="71"/>
      <c r="G5" s="71"/>
      <c r="H5" s="71"/>
      <c r="I5" s="71"/>
      <c r="J5" s="72"/>
      <c r="K5" s="72"/>
      <c r="L5" s="72"/>
      <c r="M5" s="72"/>
    </row>
    <row r="6" spans="1:20" s="5" customFormat="1" ht="18" customHeight="1" x14ac:dyDescent="0.2">
      <c r="A6" s="108" t="s">
        <v>47</v>
      </c>
      <c r="B6" s="109"/>
      <c r="C6" s="109"/>
      <c r="D6" s="109"/>
      <c r="E6" s="109"/>
      <c r="F6" s="109"/>
      <c r="G6" s="109"/>
      <c r="H6" s="109"/>
      <c r="I6" s="109"/>
      <c r="J6" s="109"/>
      <c r="K6" s="109"/>
      <c r="L6" s="109"/>
      <c r="M6" s="109"/>
      <c r="N6" s="109"/>
      <c r="O6" s="109"/>
      <c r="P6" s="109"/>
      <c r="Q6" s="109"/>
      <c r="R6" s="109"/>
      <c r="S6" s="110"/>
    </row>
    <row r="7" spans="1:20" s="5" customFormat="1" ht="5.25" customHeight="1" x14ac:dyDescent="0.2">
      <c r="A7" s="7"/>
      <c r="B7" s="7"/>
      <c r="C7" s="7"/>
      <c r="D7" s="7"/>
      <c r="E7" s="7"/>
      <c r="F7" s="7"/>
      <c r="G7" s="7"/>
      <c r="H7" s="7"/>
      <c r="I7" s="7"/>
    </row>
    <row r="8" spans="1:20" s="5" customFormat="1" ht="31.5" customHeight="1" x14ac:dyDescent="0.2">
      <c r="A8" s="9" t="s">
        <v>27</v>
      </c>
      <c r="B8" s="9">
        <v>2002</v>
      </c>
      <c r="C8" s="9">
        <v>2003</v>
      </c>
      <c r="D8" s="9">
        <v>2004</v>
      </c>
      <c r="E8" s="9">
        <v>2005</v>
      </c>
      <c r="F8" s="9">
        <v>2006</v>
      </c>
      <c r="G8" s="9">
        <v>2007</v>
      </c>
      <c r="H8" s="9">
        <v>2008</v>
      </c>
      <c r="I8" s="9">
        <v>2009</v>
      </c>
      <c r="J8" s="9">
        <v>2010</v>
      </c>
      <c r="K8" s="9">
        <v>2011</v>
      </c>
      <c r="L8" s="9">
        <v>2012</v>
      </c>
      <c r="M8" s="9">
        <v>2013</v>
      </c>
      <c r="N8" s="9">
        <v>2014</v>
      </c>
      <c r="O8" s="9">
        <v>2015</v>
      </c>
      <c r="P8" s="9">
        <v>2016</v>
      </c>
      <c r="Q8" s="9">
        <v>2017</v>
      </c>
      <c r="R8" s="9">
        <v>2018</v>
      </c>
      <c r="S8" s="9" t="s">
        <v>50</v>
      </c>
    </row>
    <row r="9" spans="1:20" s="5" customFormat="1" ht="20.100000000000001" customHeight="1" x14ac:dyDescent="0.2">
      <c r="A9" s="10" t="s">
        <v>13</v>
      </c>
      <c r="B9" s="11">
        <v>18896</v>
      </c>
      <c r="C9" s="11">
        <v>18556</v>
      </c>
      <c r="D9" s="11">
        <v>21593</v>
      </c>
      <c r="E9" s="11">
        <v>22874</v>
      </c>
      <c r="F9" s="11">
        <v>19980</v>
      </c>
      <c r="G9" s="11">
        <v>29920</v>
      </c>
      <c r="H9" s="11">
        <v>36195</v>
      </c>
      <c r="I9" s="11">
        <v>45476</v>
      </c>
      <c r="J9" s="11">
        <v>43220</v>
      </c>
      <c r="K9" s="11">
        <v>60968</v>
      </c>
      <c r="L9" s="11">
        <v>63344</v>
      </c>
      <c r="M9" s="11">
        <v>83196</v>
      </c>
      <c r="N9" s="11">
        <v>102985</v>
      </c>
      <c r="O9" s="11">
        <v>124258</v>
      </c>
      <c r="P9" s="11">
        <v>126781</v>
      </c>
      <c r="Q9" s="11">
        <v>158141</v>
      </c>
      <c r="R9" s="11">
        <v>231801</v>
      </c>
      <c r="S9" s="11">
        <v>336954</v>
      </c>
      <c r="T9" s="85"/>
    </row>
    <row r="10" spans="1:20" s="5" customFormat="1" ht="20.100000000000001" customHeight="1" x14ac:dyDescent="0.2">
      <c r="A10" s="12" t="s">
        <v>12</v>
      </c>
      <c r="B10" s="13">
        <v>18798</v>
      </c>
      <c r="C10" s="13">
        <v>17682</v>
      </c>
      <c r="D10" s="13">
        <v>20909</v>
      </c>
      <c r="E10" s="13">
        <v>21072</v>
      </c>
      <c r="F10" s="13">
        <v>18703</v>
      </c>
      <c r="G10" s="13">
        <v>28883</v>
      </c>
      <c r="H10" s="13">
        <v>31430</v>
      </c>
      <c r="I10" s="13">
        <v>39649</v>
      </c>
      <c r="J10" s="13">
        <v>38521</v>
      </c>
      <c r="K10" s="13">
        <v>56320</v>
      </c>
      <c r="L10" s="13">
        <v>55948</v>
      </c>
      <c r="M10" s="13">
        <v>66172</v>
      </c>
      <c r="N10" s="13">
        <v>86684</v>
      </c>
      <c r="O10" s="13">
        <v>122708</v>
      </c>
      <c r="P10" s="13">
        <v>120225</v>
      </c>
      <c r="Q10" s="13">
        <v>152072</v>
      </c>
      <c r="R10" s="13">
        <v>218268</v>
      </c>
      <c r="S10" s="13">
        <v>300878</v>
      </c>
      <c r="T10" s="85"/>
    </row>
    <row r="11" spans="1:20" s="5" customFormat="1" ht="20.100000000000001" customHeight="1" x14ac:dyDescent="0.2">
      <c r="A11" s="12" t="s">
        <v>11</v>
      </c>
      <c r="B11" s="13">
        <v>19160</v>
      </c>
      <c r="C11" s="13">
        <v>20527</v>
      </c>
      <c r="D11" s="13">
        <v>25428</v>
      </c>
      <c r="E11" s="13">
        <v>20942</v>
      </c>
      <c r="F11" s="13">
        <v>18460</v>
      </c>
      <c r="G11" s="13">
        <v>33610</v>
      </c>
      <c r="H11" s="13">
        <v>32636</v>
      </c>
      <c r="I11" s="13">
        <v>48818</v>
      </c>
      <c r="J11" s="13">
        <v>48020</v>
      </c>
      <c r="K11" s="13">
        <v>68997</v>
      </c>
      <c r="L11" s="13">
        <v>68098</v>
      </c>
      <c r="M11" s="13">
        <v>71944</v>
      </c>
      <c r="N11" s="13">
        <v>97784</v>
      </c>
      <c r="O11" s="13">
        <v>146118</v>
      </c>
      <c r="P11" s="13">
        <v>135904</v>
      </c>
      <c r="Q11" s="13">
        <v>174515</v>
      </c>
      <c r="R11" s="13">
        <v>243100</v>
      </c>
      <c r="S11" s="13">
        <v>343610</v>
      </c>
      <c r="T11" s="85"/>
    </row>
    <row r="12" spans="1:20" s="5" customFormat="1" ht="20.100000000000001" customHeight="1" x14ac:dyDescent="0.2">
      <c r="A12" s="12" t="s">
        <v>10</v>
      </c>
      <c r="B12" s="13">
        <v>20751</v>
      </c>
      <c r="C12" s="13">
        <v>18120</v>
      </c>
      <c r="D12" s="13">
        <v>20608</v>
      </c>
      <c r="E12" s="13">
        <v>20780</v>
      </c>
      <c r="F12" s="13">
        <v>18755</v>
      </c>
      <c r="G12" s="13">
        <v>28605</v>
      </c>
      <c r="H12" s="13">
        <v>38474</v>
      </c>
      <c r="I12" s="13">
        <v>43332</v>
      </c>
      <c r="J12" s="13">
        <v>46262</v>
      </c>
      <c r="K12" s="13">
        <v>56549</v>
      </c>
      <c r="L12" s="13">
        <v>59008</v>
      </c>
      <c r="M12" s="13">
        <v>91644</v>
      </c>
      <c r="N12" s="13">
        <v>90171</v>
      </c>
      <c r="O12" s="13">
        <v>137872</v>
      </c>
      <c r="P12" s="13">
        <v>141493</v>
      </c>
      <c r="Q12" s="13">
        <v>161402</v>
      </c>
      <c r="R12" s="13">
        <v>273474</v>
      </c>
      <c r="S12" s="13">
        <v>344599</v>
      </c>
      <c r="T12" s="85"/>
    </row>
    <row r="13" spans="1:20" s="5" customFormat="1" ht="19.5" customHeight="1" x14ac:dyDescent="0.2">
      <c r="A13" s="12" t="s">
        <v>9</v>
      </c>
      <c r="B13" s="13">
        <v>19582</v>
      </c>
      <c r="C13" s="13">
        <v>18270</v>
      </c>
      <c r="D13" s="13">
        <v>22445</v>
      </c>
      <c r="E13" s="13">
        <v>20793</v>
      </c>
      <c r="F13" s="13">
        <v>27342</v>
      </c>
      <c r="G13" s="13">
        <v>32985</v>
      </c>
      <c r="H13" s="13">
        <v>32550</v>
      </c>
      <c r="I13" s="13">
        <v>45512</v>
      </c>
      <c r="J13" s="13">
        <v>49084</v>
      </c>
      <c r="K13" s="13">
        <v>59229</v>
      </c>
      <c r="L13" s="13">
        <v>66877</v>
      </c>
      <c r="M13" s="13">
        <v>89302</v>
      </c>
      <c r="N13" s="13">
        <v>101072</v>
      </c>
      <c r="O13" s="13">
        <v>129689</v>
      </c>
      <c r="P13" s="13">
        <v>157409</v>
      </c>
      <c r="Q13" s="13">
        <v>192530</v>
      </c>
      <c r="R13" s="13">
        <v>290246</v>
      </c>
      <c r="S13" s="13">
        <v>373134</v>
      </c>
      <c r="T13" s="85"/>
    </row>
    <row r="14" spans="1:20" s="5" customFormat="1" ht="20.100000000000001" customHeight="1" x14ac:dyDescent="0.2">
      <c r="A14" s="12" t="s">
        <v>8</v>
      </c>
      <c r="B14" s="13">
        <v>13731</v>
      </c>
      <c r="C14" s="13">
        <v>20121</v>
      </c>
      <c r="D14" s="13">
        <v>21874</v>
      </c>
      <c r="E14" s="13">
        <v>21356</v>
      </c>
      <c r="F14" s="13">
        <v>24806</v>
      </c>
      <c r="G14" s="13">
        <v>26479</v>
      </c>
      <c r="H14" s="13">
        <v>35392</v>
      </c>
      <c r="I14" s="13">
        <v>46040</v>
      </c>
      <c r="J14" s="13">
        <v>49142</v>
      </c>
      <c r="K14" s="13">
        <v>55994</v>
      </c>
      <c r="L14" s="13">
        <v>61514</v>
      </c>
      <c r="M14" s="13">
        <v>72599</v>
      </c>
      <c r="N14" s="13">
        <v>102465</v>
      </c>
      <c r="O14" s="13">
        <v>127298</v>
      </c>
      <c r="P14" s="13">
        <v>155332</v>
      </c>
      <c r="Q14" s="13">
        <v>191320</v>
      </c>
      <c r="R14" s="13">
        <v>266218</v>
      </c>
      <c r="S14" s="13">
        <v>362558</v>
      </c>
      <c r="T14" s="85"/>
    </row>
    <row r="15" spans="1:20" s="5" customFormat="1" ht="20.100000000000001" customHeight="1" x14ac:dyDescent="0.2">
      <c r="A15" s="12" t="s">
        <v>7</v>
      </c>
      <c r="B15" s="13">
        <v>18227</v>
      </c>
      <c r="C15" s="13">
        <v>17113</v>
      </c>
      <c r="D15" s="13">
        <v>18807</v>
      </c>
      <c r="E15" s="13">
        <v>17886</v>
      </c>
      <c r="F15" s="13">
        <v>27408</v>
      </c>
      <c r="G15" s="13">
        <v>28724</v>
      </c>
      <c r="H15" s="13">
        <v>38649</v>
      </c>
      <c r="I15" s="13">
        <v>42393</v>
      </c>
      <c r="J15" s="13">
        <v>46795</v>
      </c>
      <c r="K15" s="13">
        <v>52745</v>
      </c>
      <c r="L15" s="13">
        <v>64252</v>
      </c>
      <c r="M15" s="13">
        <v>96580</v>
      </c>
      <c r="N15" s="13">
        <v>105780</v>
      </c>
      <c r="O15" s="13">
        <v>128580</v>
      </c>
      <c r="P15" s="13">
        <v>141529</v>
      </c>
      <c r="Q15" s="13">
        <v>199590</v>
      </c>
      <c r="R15" s="13">
        <v>290283</v>
      </c>
      <c r="S15" s="13">
        <v>392511</v>
      </c>
      <c r="T15" s="85"/>
    </row>
    <row r="16" spans="1:20" s="5" customFormat="1" ht="20.100000000000001" customHeight="1" x14ac:dyDescent="0.2">
      <c r="A16" s="12" t="s">
        <v>6</v>
      </c>
      <c r="B16" s="13">
        <v>16892</v>
      </c>
      <c r="C16" s="13">
        <v>21204</v>
      </c>
      <c r="D16" s="13">
        <v>20975</v>
      </c>
      <c r="E16" s="13">
        <v>20636</v>
      </c>
      <c r="F16" s="13">
        <v>31441</v>
      </c>
      <c r="G16" s="13">
        <v>29025</v>
      </c>
      <c r="H16" s="13">
        <v>44926</v>
      </c>
      <c r="I16" s="13">
        <v>44455</v>
      </c>
      <c r="J16" s="13">
        <v>55754</v>
      </c>
      <c r="K16" s="13">
        <v>57273</v>
      </c>
      <c r="L16" s="13">
        <v>67275</v>
      </c>
      <c r="M16" s="13">
        <v>99286</v>
      </c>
      <c r="N16" s="13">
        <v>104759</v>
      </c>
      <c r="O16" s="13">
        <v>140372</v>
      </c>
      <c r="P16" s="13">
        <v>176891</v>
      </c>
      <c r="Q16" s="13">
        <v>223555</v>
      </c>
      <c r="R16" s="13">
        <v>297577</v>
      </c>
      <c r="S16" s="13">
        <v>380502</v>
      </c>
      <c r="T16" s="85"/>
    </row>
    <row r="17" spans="1:20" s="5" customFormat="1" ht="20.100000000000001" customHeight="1" x14ac:dyDescent="0.2">
      <c r="A17" s="12" t="s">
        <v>5</v>
      </c>
      <c r="B17" s="13">
        <v>18585</v>
      </c>
      <c r="C17" s="13">
        <v>22162</v>
      </c>
      <c r="D17" s="13">
        <v>23375</v>
      </c>
      <c r="E17" s="13">
        <v>21713</v>
      </c>
      <c r="F17" s="13">
        <v>30795</v>
      </c>
      <c r="G17" s="13">
        <v>26144</v>
      </c>
      <c r="H17" s="13">
        <v>45526</v>
      </c>
      <c r="I17" s="13">
        <v>55350</v>
      </c>
      <c r="J17" s="13">
        <v>59003</v>
      </c>
      <c r="K17" s="13">
        <v>62342</v>
      </c>
      <c r="L17" s="13">
        <v>65868</v>
      </c>
      <c r="M17" s="13">
        <v>106047</v>
      </c>
      <c r="N17" s="13">
        <v>121708</v>
      </c>
      <c r="O17" s="13">
        <v>146836</v>
      </c>
      <c r="P17" s="13">
        <v>185505</v>
      </c>
      <c r="Q17" s="13">
        <v>233581</v>
      </c>
      <c r="R17" s="13">
        <v>296207</v>
      </c>
      <c r="S17" s="13">
        <v>406254</v>
      </c>
      <c r="T17" s="85"/>
    </row>
    <row r="18" spans="1:20" s="5" customFormat="1" ht="20.100000000000001" customHeight="1" x14ac:dyDescent="0.2">
      <c r="A18" s="12" t="s">
        <v>4</v>
      </c>
      <c r="B18" s="13">
        <v>19782</v>
      </c>
      <c r="C18" s="13">
        <v>23366</v>
      </c>
      <c r="D18" s="13">
        <v>22479</v>
      </c>
      <c r="E18" s="13">
        <v>19834</v>
      </c>
      <c r="F18" s="13">
        <v>31910</v>
      </c>
      <c r="G18" s="13">
        <v>28843</v>
      </c>
      <c r="H18" s="13">
        <v>45767</v>
      </c>
      <c r="I18" s="13">
        <v>48936</v>
      </c>
      <c r="J18" s="13">
        <v>54694</v>
      </c>
      <c r="K18" s="13">
        <v>58535</v>
      </c>
      <c r="L18" s="13">
        <v>75501</v>
      </c>
      <c r="M18" s="13">
        <v>104474</v>
      </c>
      <c r="N18" s="13">
        <v>110121</v>
      </c>
      <c r="O18" s="13">
        <v>144009</v>
      </c>
      <c r="P18" s="13">
        <v>172254</v>
      </c>
      <c r="Q18" s="13">
        <v>251445</v>
      </c>
      <c r="R18" s="13">
        <v>301438</v>
      </c>
      <c r="S18" s="13"/>
      <c r="T18" s="85"/>
    </row>
    <row r="19" spans="1:20" s="5" customFormat="1" ht="20.100000000000001" customHeight="1" x14ac:dyDescent="0.2">
      <c r="A19" s="12" t="s">
        <v>3</v>
      </c>
      <c r="B19" s="13">
        <v>16950</v>
      </c>
      <c r="C19" s="13">
        <v>19622</v>
      </c>
      <c r="D19" s="13">
        <v>22506</v>
      </c>
      <c r="E19" s="13">
        <v>20092</v>
      </c>
      <c r="F19" s="13">
        <v>31490</v>
      </c>
      <c r="G19" s="13">
        <v>27505</v>
      </c>
      <c r="H19" s="13">
        <v>40268</v>
      </c>
      <c r="I19" s="13">
        <v>49823</v>
      </c>
      <c r="J19" s="13">
        <v>57462</v>
      </c>
      <c r="K19" s="13">
        <v>61412</v>
      </c>
      <c r="L19" s="13">
        <v>64971</v>
      </c>
      <c r="M19" s="13">
        <v>94550</v>
      </c>
      <c r="N19" s="13">
        <v>105315</v>
      </c>
      <c r="O19" s="13">
        <v>137900</v>
      </c>
      <c r="P19" s="13">
        <v>150053</v>
      </c>
      <c r="Q19" s="13">
        <v>256401</v>
      </c>
      <c r="R19" s="13">
        <v>310283</v>
      </c>
      <c r="S19" s="13"/>
      <c r="T19" s="85"/>
    </row>
    <row r="20" spans="1:20" s="5" customFormat="1" ht="20.100000000000001" customHeight="1" x14ac:dyDescent="0.2">
      <c r="A20" s="73" t="s">
        <v>2</v>
      </c>
      <c r="B20" s="15">
        <v>11421</v>
      </c>
      <c r="C20" s="15">
        <v>14529</v>
      </c>
      <c r="D20" s="15">
        <v>13789</v>
      </c>
      <c r="E20" s="15">
        <v>12811</v>
      </c>
      <c r="F20" s="15">
        <v>17755</v>
      </c>
      <c r="G20" s="15">
        <v>19073</v>
      </c>
      <c r="H20" s="15">
        <v>36098</v>
      </c>
      <c r="I20" s="15">
        <v>40108</v>
      </c>
      <c r="J20" s="15">
        <v>52733</v>
      </c>
      <c r="K20" s="15">
        <v>45442</v>
      </c>
      <c r="L20" s="15">
        <v>59602</v>
      </c>
      <c r="M20" s="15">
        <v>78177</v>
      </c>
      <c r="N20" s="15">
        <v>102467</v>
      </c>
      <c r="O20" s="15">
        <v>132692</v>
      </c>
      <c r="P20" s="15">
        <v>141309</v>
      </c>
      <c r="Q20" s="15">
        <v>228561</v>
      </c>
      <c r="R20" s="15">
        <v>293765</v>
      </c>
      <c r="S20" s="15"/>
      <c r="T20" s="85"/>
    </row>
    <row r="21" spans="1:20" s="5" customFormat="1" ht="20.100000000000001" customHeight="1" thickBot="1" x14ac:dyDescent="0.25">
      <c r="A21" s="74" t="s">
        <v>1</v>
      </c>
      <c r="B21" s="1">
        <f>SUM(B9:B20)</f>
        <v>212775</v>
      </c>
      <c r="C21" s="1">
        <f t="shared" ref="C21:K21" si="0">SUM(C9:C20)</f>
        <v>231272</v>
      </c>
      <c r="D21" s="1">
        <f t="shared" si="0"/>
        <v>254788</v>
      </c>
      <c r="E21" s="1">
        <f t="shared" si="0"/>
        <v>240789</v>
      </c>
      <c r="F21" s="1">
        <f t="shared" si="0"/>
        <v>298845</v>
      </c>
      <c r="G21" s="1">
        <f t="shared" si="0"/>
        <v>339796</v>
      </c>
      <c r="H21" s="1">
        <f t="shared" si="0"/>
        <v>457911</v>
      </c>
      <c r="I21" s="1">
        <f t="shared" si="0"/>
        <v>549892</v>
      </c>
      <c r="J21" s="1">
        <f t="shared" si="0"/>
        <v>600690</v>
      </c>
      <c r="K21" s="1">
        <f t="shared" si="0"/>
        <v>695806</v>
      </c>
      <c r="L21" s="1">
        <f t="shared" ref="L21:Q21" si="1">SUM(L9:L20)</f>
        <v>772258</v>
      </c>
      <c r="M21" s="1">
        <f t="shared" si="1"/>
        <v>1053971</v>
      </c>
      <c r="N21" s="1">
        <f t="shared" si="1"/>
        <v>1231311</v>
      </c>
      <c r="O21" s="1">
        <f t="shared" si="1"/>
        <v>1618332</v>
      </c>
      <c r="P21" s="1">
        <f t="shared" si="1"/>
        <v>1804685</v>
      </c>
      <c r="Q21" s="1">
        <f t="shared" si="1"/>
        <v>2423113</v>
      </c>
      <c r="R21" s="1">
        <f>SUM(R9:R20)</f>
        <v>3312660</v>
      </c>
      <c r="S21" s="1">
        <f>SUM(S9:S20)</f>
        <v>3241000</v>
      </c>
    </row>
    <row r="22" spans="1:20" s="5" customFormat="1" ht="29.45" customHeight="1" x14ac:dyDescent="0.2">
      <c r="A22" s="75" t="s">
        <v>29</v>
      </c>
      <c r="B22" s="76" t="s">
        <v>0</v>
      </c>
      <c r="C22" s="77">
        <f t="shared" ref="C22:K22" si="2">+C21/B21-1</f>
        <v>8.6932205381271332E-2</v>
      </c>
      <c r="D22" s="77">
        <f t="shared" si="2"/>
        <v>0.10168113736206719</v>
      </c>
      <c r="E22" s="77">
        <f t="shared" si="2"/>
        <v>-5.4943717914501478E-2</v>
      </c>
      <c r="F22" s="77">
        <f t="shared" si="2"/>
        <v>0.24110735955546136</v>
      </c>
      <c r="G22" s="77">
        <f t="shared" si="2"/>
        <v>0.13703090230721604</v>
      </c>
      <c r="H22" s="77">
        <f t="shared" si="2"/>
        <v>0.34760562219684754</v>
      </c>
      <c r="I22" s="77">
        <f t="shared" si="2"/>
        <v>0.20087091159635828</v>
      </c>
      <c r="J22" s="77">
        <f t="shared" si="2"/>
        <v>9.2378139707433471E-2</v>
      </c>
      <c r="K22" s="77">
        <f t="shared" si="2"/>
        <v>0.15834457041069427</v>
      </c>
      <c r="L22" s="77">
        <f t="shared" ref="L22:P22" si="3">L21/K21-1</f>
        <v>0.10987545379028063</v>
      </c>
      <c r="M22" s="77">
        <f t="shared" si="3"/>
        <v>0.36479130031673357</v>
      </c>
      <c r="N22" s="77">
        <f t="shared" si="3"/>
        <v>0.16825889896401325</v>
      </c>
      <c r="O22" s="77">
        <f t="shared" si="3"/>
        <v>0.31431620443575992</v>
      </c>
      <c r="P22" s="77">
        <f t="shared" si="3"/>
        <v>0.11515127921835577</v>
      </c>
      <c r="Q22" s="77">
        <f>Q21/P21-1</f>
        <v>0.34267919332182628</v>
      </c>
      <c r="R22" s="77">
        <f>R21/Q21-1</f>
        <v>0.36710916907300639</v>
      </c>
      <c r="S22" s="77">
        <f>S21/Q21-1</f>
        <v>0.33753564113600976</v>
      </c>
    </row>
    <row r="23" spans="1:20" s="5" customFormat="1" ht="29.45" customHeight="1" x14ac:dyDescent="0.2">
      <c r="A23" s="78" t="s">
        <v>28</v>
      </c>
      <c r="B23" s="79">
        <f>AVERAGE(B9:B20)</f>
        <v>17731.25</v>
      </c>
      <c r="C23" s="79">
        <f>AVERAGE(C9:C20)</f>
        <v>19272.666666666668</v>
      </c>
      <c r="D23" s="79">
        <f t="shared" ref="D23:K23" si="4">AVERAGE(D9:D20)</f>
        <v>21232.333333333332</v>
      </c>
      <c r="E23" s="79">
        <f t="shared" si="4"/>
        <v>20065.75</v>
      </c>
      <c r="F23" s="79">
        <f t="shared" si="4"/>
        <v>24903.75</v>
      </c>
      <c r="G23" s="79">
        <f t="shared" si="4"/>
        <v>28316.333333333332</v>
      </c>
      <c r="H23" s="79">
        <f t="shared" si="4"/>
        <v>38159.25</v>
      </c>
      <c r="I23" s="79">
        <f t="shared" si="4"/>
        <v>45824.333333333336</v>
      </c>
      <c r="J23" s="79">
        <f t="shared" si="4"/>
        <v>50057.5</v>
      </c>
      <c r="K23" s="79">
        <f t="shared" si="4"/>
        <v>57983.833333333336</v>
      </c>
      <c r="L23" s="79">
        <f t="shared" ref="L23:Q23" si="5">AVERAGE(L9:L20)</f>
        <v>64354.833333333336</v>
      </c>
      <c r="M23" s="79">
        <f t="shared" si="5"/>
        <v>87830.916666666672</v>
      </c>
      <c r="N23" s="79">
        <f t="shared" si="5"/>
        <v>102609.25</v>
      </c>
      <c r="O23" s="79">
        <f t="shared" si="5"/>
        <v>134861</v>
      </c>
      <c r="P23" s="79">
        <f t="shared" si="5"/>
        <v>150390.41666666666</v>
      </c>
      <c r="Q23" s="79">
        <f t="shared" si="5"/>
        <v>201926.08333333334</v>
      </c>
      <c r="R23" s="79">
        <f>AVERAGE(R9:R20)</f>
        <v>276055</v>
      </c>
      <c r="S23" s="79">
        <f>AVERAGE(S9:S20)</f>
        <v>360111.11111111112</v>
      </c>
    </row>
    <row r="24" spans="1:20" s="5" customFormat="1" ht="20.100000000000001" customHeight="1" thickBot="1" x14ac:dyDescent="0.25">
      <c r="A24" s="106" t="s">
        <v>52</v>
      </c>
      <c r="B24" s="106"/>
      <c r="C24" s="106"/>
      <c r="D24" s="106"/>
      <c r="E24" s="106"/>
      <c r="F24" s="106"/>
      <c r="G24" s="106"/>
      <c r="H24" s="80"/>
      <c r="I24" s="80"/>
      <c r="J24" s="80"/>
      <c r="K24" s="80"/>
      <c r="L24" s="80"/>
      <c r="M24" s="80"/>
      <c r="N24" s="80"/>
      <c r="O24" s="80"/>
      <c r="P24" s="80"/>
      <c r="Q24" s="107">
        <f>SUM(B21:S21)</f>
        <v>19339894</v>
      </c>
      <c r="R24" s="107"/>
      <c r="S24" s="107"/>
    </row>
    <row r="25" spans="1:20" s="5" customFormat="1" x14ac:dyDescent="0.2">
      <c r="A25" s="83" t="s">
        <v>53</v>
      </c>
    </row>
    <row r="26" spans="1:20" s="5" customFormat="1" x14ac:dyDescent="0.2">
      <c r="A26" s="27"/>
    </row>
    <row r="27" spans="1:20" s="5" customFormat="1" x14ac:dyDescent="0.2">
      <c r="A27" s="27"/>
    </row>
    <row r="28" spans="1:20" s="5" customFormat="1" x14ac:dyDescent="0.2">
      <c r="A28" s="27"/>
    </row>
    <row r="29" spans="1:20" s="5" customFormat="1" x14ac:dyDescent="0.2">
      <c r="A29" s="27"/>
    </row>
    <row r="30" spans="1:20" s="5" customFormat="1" x14ac:dyDescent="0.2">
      <c r="A30" s="27"/>
    </row>
    <row r="31" spans="1:20" s="5" customFormat="1" x14ac:dyDescent="0.2">
      <c r="A31" s="27"/>
    </row>
    <row r="32" spans="1:20" s="5" customFormat="1" x14ac:dyDescent="0.2">
      <c r="A32" s="27"/>
    </row>
    <row r="33" spans="1:1" s="5" customFormat="1" x14ac:dyDescent="0.2">
      <c r="A33" s="27"/>
    </row>
    <row r="34" spans="1:1" s="5" customFormat="1" x14ac:dyDescent="0.2">
      <c r="A34" s="27"/>
    </row>
    <row r="35" spans="1:1" s="5" customFormat="1" x14ac:dyDescent="0.2">
      <c r="A35" s="27"/>
    </row>
    <row r="36" spans="1:1" s="5" customFormat="1" x14ac:dyDescent="0.2">
      <c r="A36" s="27"/>
    </row>
    <row r="37" spans="1:1" s="5" customFormat="1" x14ac:dyDescent="0.2">
      <c r="A37" s="27"/>
    </row>
    <row r="38" spans="1:1" s="5" customFormat="1" x14ac:dyDescent="0.2">
      <c r="A38" s="27"/>
    </row>
    <row r="39" spans="1:1" s="5" customFormat="1" x14ac:dyDescent="0.2">
      <c r="A39" s="27"/>
    </row>
    <row r="40" spans="1:1" s="5" customFormat="1" x14ac:dyDescent="0.2">
      <c r="A40" s="27"/>
    </row>
    <row r="41" spans="1:1" s="5" customFormat="1" x14ac:dyDescent="0.2">
      <c r="A41" s="27"/>
    </row>
    <row r="42" spans="1:1" s="5" customFormat="1" x14ac:dyDescent="0.2">
      <c r="A42" s="27"/>
    </row>
    <row r="43" spans="1:1" s="5" customFormat="1" x14ac:dyDescent="0.2">
      <c r="A43" s="27"/>
    </row>
    <row r="44" spans="1:1" s="5" customFormat="1" x14ac:dyDescent="0.2">
      <c r="A44" s="27"/>
    </row>
    <row r="45" spans="1:1" s="5" customFormat="1" x14ac:dyDescent="0.2">
      <c r="A45" s="27"/>
    </row>
    <row r="46" spans="1:1" s="5" customFormat="1" x14ac:dyDescent="0.2">
      <c r="A46" s="27"/>
    </row>
    <row r="47" spans="1:1" s="5" customFormat="1" x14ac:dyDescent="0.2">
      <c r="A47" s="27"/>
    </row>
    <row r="48" spans="1:1" s="5" customFormat="1" x14ac:dyDescent="0.2">
      <c r="A48" s="27"/>
    </row>
    <row r="49" spans="1:1" s="5" customFormat="1" x14ac:dyDescent="0.2">
      <c r="A49" s="27"/>
    </row>
    <row r="50" spans="1:1" s="5" customFormat="1" x14ac:dyDescent="0.2">
      <c r="A50" s="27"/>
    </row>
    <row r="51" spans="1:1" s="5" customFormat="1" x14ac:dyDescent="0.2">
      <c r="A51" s="27"/>
    </row>
    <row r="52" spans="1:1" s="5" customFormat="1" x14ac:dyDescent="0.2">
      <c r="A52" s="27"/>
    </row>
    <row r="53" spans="1:1" s="5" customFormat="1" x14ac:dyDescent="0.2">
      <c r="A53" s="27"/>
    </row>
    <row r="54" spans="1:1" s="5" customFormat="1" x14ac:dyDescent="0.2">
      <c r="A54" s="27"/>
    </row>
    <row r="55" spans="1:1" s="5" customFormat="1" x14ac:dyDescent="0.2">
      <c r="A55" s="28"/>
    </row>
    <row r="56" spans="1:1" s="5" customFormat="1" x14ac:dyDescent="0.2">
      <c r="A56" s="28"/>
    </row>
  </sheetData>
  <mergeCells count="6">
    <mergeCell ref="A24:G24"/>
    <mergeCell ref="A3:P3"/>
    <mergeCell ref="A4:P4"/>
    <mergeCell ref="A1:P1"/>
    <mergeCell ref="Q24:S24"/>
    <mergeCell ref="A6:S6"/>
  </mergeCells>
  <printOptions horizontalCentered="1"/>
  <pageMargins left="0.31496062992125984" right="0.31496062992125984" top="0.74803149606299213" bottom="0.74803149606299213" header="0.31496062992125984" footer="0.31496062992125984"/>
  <pageSetup paperSize="9" scale="58" orientation="portrait" r:id="rId1"/>
  <headerFooter>
    <oddFooter>&amp;L&amp;"-,Normal"&amp;9Fuente: Registro de casos del CEM
Elaboración: UGIGC  - PNCVFS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3</vt:i4>
      </vt:variant>
    </vt:vector>
  </HeadingPairs>
  <TitlesOfParts>
    <vt:vector size="6" baseType="lpstr">
      <vt:lpstr>4.1.1</vt:lpstr>
      <vt:lpstr>4.1.2 - 4.1.3 - 4.1.4</vt:lpstr>
      <vt:lpstr>4.1.5</vt:lpstr>
      <vt:lpstr>'4.1.1'!Área_de_impresión</vt:lpstr>
      <vt:lpstr>'4.1.2 - 4.1.3 - 4.1.4'!Área_de_impresión</vt:lpstr>
      <vt:lpstr>'4.1.5'!Área_de_impresión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mllanos</dc:creator>
  <cp:lastModifiedBy>dvillagomez</cp:lastModifiedBy>
  <cp:lastPrinted>2018-10-10T19:40:08Z</cp:lastPrinted>
  <dcterms:created xsi:type="dcterms:W3CDTF">2011-12-21T14:02:55Z</dcterms:created>
  <dcterms:modified xsi:type="dcterms:W3CDTF">2019-10-14T23:34:21Z</dcterms:modified>
</cp:coreProperties>
</file>